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8.1a - InO 301.3 - Horko..." sheetId="2" r:id="rId2"/>
    <sheet name="D8.1b - InO 301.3 - Horko..." sheetId="3" r:id="rId3"/>
    <sheet name="D8.2.X.1a - Výměníkové st..." sheetId="4" r:id="rId4"/>
    <sheet name="D8.2.X.1b - Objektové pře..." sheetId="5" r:id="rId5"/>
    <sheet name="D8.2.1.2 - PS351 - 1660 -..." sheetId="6" r:id="rId6"/>
    <sheet name="D8.2.2.2 - PS352 - 1161 -..." sheetId="7" r:id="rId7"/>
    <sheet name="D8.2.3.2 - PS353 - 1562 -..." sheetId="8" r:id="rId8"/>
    <sheet name="D8.2.4.2 - PS354 - 1571 -..." sheetId="9" r:id="rId9"/>
    <sheet name="D8.2.5.2 - PS355 - 1577 -..." sheetId="10" r:id="rId10"/>
    <sheet name="D8.2.6.2 - PS356 - 1535 -..." sheetId="11" r:id="rId11"/>
    <sheet name="D8.2.7.2 - PS357 - 1432 -..." sheetId="12" r:id="rId12"/>
    <sheet name="D8.2.8.2 - PS358 - 1117 -..." sheetId="13" r:id="rId13"/>
    <sheet name="D8.2.9.2 - PS359 - 1413 -..." sheetId="14" r:id="rId14"/>
    <sheet name="D8.2.10.2 - PS360 - 1410 ..." sheetId="15" r:id="rId15"/>
    <sheet name="D8.2.11.2 - PS361 - 1420 ..." sheetId="16" r:id="rId16"/>
    <sheet name="D8.2.12.2 - PS362 - 1302 ..." sheetId="17" r:id="rId17"/>
    <sheet name="D8.2.X.2 - Měření a regul..." sheetId="18" r:id="rId18"/>
    <sheet name="D8.3 - ZOV" sheetId="19" r:id="rId19"/>
    <sheet name="D8.4 - Datová síť" sheetId="20" r:id="rId20"/>
    <sheet name="D9a - InO 301.4 - Parovod..." sheetId="21" r:id="rId21"/>
    <sheet name="D9b - InO 301.4 - Parovod..." sheetId="22" r:id="rId22"/>
    <sheet name="D11 - Plynovod" sheetId="23" r:id="rId23"/>
    <sheet name="VRN - Vedlejší rozpočtové..." sheetId="24" r:id="rId24"/>
    <sheet name="Pokyny pro vyplnění" sheetId="25" r:id="rId25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'D8.1a - InO 301.3 - Horko...'!$C$99:$K$1171</definedName>
    <definedName name="_xlnm.Print_Area" localSheetId="1">'D8.1a - InO 301.3 - Horko...'!$C$4:$J$41,'D8.1a - InO 301.3 - Horko...'!$C$47:$J$79,'D8.1a - InO 301.3 - Horko...'!$C$85:$K$1171</definedName>
    <definedName name="_xlnm.Print_Titles" localSheetId="1">'D8.1a - InO 301.3 - Horko...'!$99:$99</definedName>
    <definedName name="_xlnm._FilterDatabase" localSheetId="2" hidden="1">'D8.1b - InO 301.3 - Horko...'!$C$101:$K$694</definedName>
    <definedName name="_xlnm.Print_Area" localSheetId="2">'D8.1b - InO 301.3 - Horko...'!$C$4:$J$41,'D8.1b - InO 301.3 - Horko...'!$C$47:$J$81,'D8.1b - InO 301.3 - Horko...'!$C$87:$K$694</definedName>
    <definedName name="_xlnm.Print_Titles" localSheetId="2">'D8.1b - InO 301.3 - Horko...'!$101:$101</definedName>
    <definedName name="_xlnm._FilterDatabase" localSheetId="3" hidden="1">'D8.2.X.1a - Výměníkové st...'!$C$108:$K$1597</definedName>
    <definedName name="_xlnm.Print_Area" localSheetId="3">'D8.2.X.1a - Výměníkové st...'!$C$4:$J$41,'D8.2.X.1a - Výměníkové st...'!$C$47:$J$88,'D8.2.X.1a - Výměníkové st...'!$C$94:$K$1597</definedName>
    <definedName name="_xlnm.Print_Titles" localSheetId="3">'D8.2.X.1a - Výměníkové st...'!$108:$108</definedName>
    <definedName name="_xlnm._FilterDatabase" localSheetId="4" hidden="1">'D8.2.X.1b - Objektové pře...'!$C$111:$K$896</definedName>
    <definedName name="_xlnm.Print_Area" localSheetId="4">'D8.2.X.1b - Objektové pře...'!$C$4:$J$41,'D8.2.X.1b - Objektové pře...'!$C$47:$J$91,'D8.2.X.1b - Objektové pře...'!$C$97:$K$896</definedName>
    <definedName name="_xlnm.Print_Titles" localSheetId="4">'D8.2.X.1b - Objektové pře...'!$111:$111</definedName>
    <definedName name="_xlnm._FilterDatabase" localSheetId="5" hidden="1">'D8.2.1.2 - PS351 - 1660 -...'!$C$89:$K$205</definedName>
    <definedName name="_xlnm.Print_Area" localSheetId="5">'D8.2.1.2 - PS351 - 1660 -...'!$C$4:$J$41,'D8.2.1.2 - PS351 - 1660 -...'!$C$47:$J$69,'D8.2.1.2 - PS351 - 1660 -...'!$C$75:$K$205</definedName>
    <definedName name="_xlnm.Print_Titles" localSheetId="5">'D8.2.1.2 - PS351 - 1660 -...'!$89:$89</definedName>
    <definedName name="_xlnm._FilterDatabase" localSheetId="6" hidden="1">'D8.2.2.2 - PS352 - 1161 -...'!$C$89:$K$207</definedName>
    <definedName name="_xlnm.Print_Area" localSheetId="6">'D8.2.2.2 - PS352 - 1161 -...'!$C$4:$J$41,'D8.2.2.2 - PS352 - 1161 -...'!$C$47:$J$69,'D8.2.2.2 - PS352 - 1161 -...'!$C$75:$K$207</definedName>
    <definedName name="_xlnm.Print_Titles" localSheetId="6">'D8.2.2.2 - PS352 - 1161 -...'!$89:$89</definedName>
    <definedName name="_xlnm._FilterDatabase" localSheetId="7" hidden="1">'D8.2.3.2 - PS353 - 1562 -...'!$C$89:$K$245</definedName>
    <definedName name="_xlnm.Print_Area" localSheetId="7">'D8.2.3.2 - PS353 - 1562 -...'!$C$4:$J$41,'D8.2.3.2 - PS353 - 1562 -...'!$C$47:$J$69,'D8.2.3.2 - PS353 - 1562 -...'!$C$75:$K$245</definedName>
    <definedName name="_xlnm.Print_Titles" localSheetId="7">'D8.2.3.2 - PS353 - 1562 -...'!$89:$89</definedName>
    <definedName name="_xlnm._FilterDatabase" localSheetId="8" hidden="1">'D8.2.4.2 - PS354 - 1571 -...'!$C$89:$K$245</definedName>
    <definedName name="_xlnm.Print_Area" localSheetId="8">'D8.2.4.2 - PS354 - 1571 -...'!$C$4:$J$41,'D8.2.4.2 - PS354 - 1571 -...'!$C$47:$J$69,'D8.2.4.2 - PS354 - 1571 -...'!$C$75:$K$245</definedName>
    <definedName name="_xlnm.Print_Titles" localSheetId="8">'D8.2.4.2 - PS354 - 1571 -...'!$89:$89</definedName>
    <definedName name="_xlnm._FilterDatabase" localSheetId="9" hidden="1">'D8.2.5.2 - PS355 - 1577 -...'!$C$89:$K$239</definedName>
    <definedName name="_xlnm.Print_Area" localSheetId="9">'D8.2.5.2 - PS355 - 1577 -...'!$C$4:$J$41,'D8.2.5.2 - PS355 - 1577 -...'!$C$47:$J$69,'D8.2.5.2 - PS355 - 1577 -...'!$C$75:$K$239</definedName>
    <definedName name="_xlnm.Print_Titles" localSheetId="9">'D8.2.5.2 - PS355 - 1577 -...'!$89:$89</definedName>
    <definedName name="_xlnm._FilterDatabase" localSheetId="10" hidden="1">'D8.2.6.2 - PS356 - 1535 -...'!$C$89:$K$235</definedName>
    <definedName name="_xlnm.Print_Area" localSheetId="10">'D8.2.6.2 - PS356 - 1535 -...'!$C$4:$J$41,'D8.2.6.2 - PS356 - 1535 -...'!$C$47:$J$69,'D8.2.6.2 - PS356 - 1535 -...'!$C$75:$K$235</definedName>
    <definedName name="_xlnm.Print_Titles" localSheetId="10">'D8.2.6.2 - PS356 - 1535 -...'!$89:$89</definedName>
    <definedName name="_xlnm._FilterDatabase" localSheetId="11" hidden="1">'D8.2.7.2 - PS357 - 1432 -...'!$C$89:$K$217</definedName>
    <definedName name="_xlnm.Print_Area" localSheetId="11">'D8.2.7.2 - PS357 - 1432 -...'!$C$4:$J$41,'D8.2.7.2 - PS357 - 1432 -...'!$C$47:$J$69,'D8.2.7.2 - PS357 - 1432 -...'!$C$75:$K$217</definedName>
    <definedName name="_xlnm.Print_Titles" localSheetId="11">'D8.2.7.2 - PS357 - 1432 -...'!$89:$89</definedName>
    <definedName name="_xlnm._FilterDatabase" localSheetId="12" hidden="1">'D8.2.8.2 - PS358 - 1117 -...'!$C$89:$K$207</definedName>
    <definedName name="_xlnm.Print_Area" localSheetId="12">'D8.2.8.2 - PS358 - 1117 -...'!$C$4:$J$41,'D8.2.8.2 - PS358 - 1117 -...'!$C$47:$J$69,'D8.2.8.2 - PS358 - 1117 -...'!$C$75:$K$207</definedName>
    <definedName name="_xlnm.Print_Titles" localSheetId="12">'D8.2.8.2 - PS358 - 1117 -...'!$89:$89</definedName>
    <definedName name="_xlnm._FilterDatabase" localSheetId="13" hidden="1">'D8.2.9.2 - PS359 - 1413 -...'!$C$89:$K$207</definedName>
    <definedName name="_xlnm.Print_Area" localSheetId="13">'D8.2.9.2 - PS359 - 1413 -...'!$C$4:$J$41,'D8.2.9.2 - PS359 - 1413 -...'!$C$47:$J$69,'D8.2.9.2 - PS359 - 1413 -...'!$C$75:$K$207</definedName>
    <definedName name="_xlnm.Print_Titles" localSheetId="13">'D8.2.9.2 - PS359 - 1413 -...'!$89:$89</definedName>
    <definedName name="_xlnm._FilterDatabase" localSheetId="14" hidden="1">'D8.2.10.2 - PS360 - 1410 ...'!$C$89:$K$207</definedName>
    <definedName name="_xlnm.Print_Area" localSheetId="14">'D8.2.10.2 - PS360 - 1410 ...'!$C$4:$J$41,'D8.2.10.2 - PS360 - 1410 ...'!$C$47:$J$69,'D8.2.10.2 - PS360 - 1410 ...'!$C$75:$K$207</definedName>
    <definedName name="_xlnm.Print_Titles" localSheetId="14">'D8.2.10.2 - PS360 - 1410 ...'!$89:$89</definedName>
    <definedName name="_xlnm._FilterDatabase" localSheetId="15" hidden="1">'D8.2.11.2 - PS361 - 1420 ...'!$C$89:$K$217</definedName>
    <definedName name="_xlnm.Print_Area" localSheetId="15">'D8.2.11.2 - PS361 - 1420 ...'!$C$4:$J$41,'D8.2.11.2 - PS361 - 1420 ...'!$C$47:$J$69,'D8.2.11.2 - PS361 - 1420 ...'!$C$75:$K$217</definedName>
    <definedName name="_xlnm.Print_Titles" localSheetId="15">'D8.2.11.2 - PS361 - 1420 ...'!$89:$89</definedName>
    <definedName name="_xlnm._FilterDatabase" localSheetId="16" hidden="1">'D8.2.12.2 - PS362 - 1302 ...'!$C$89:$K$205</definedName>
    <definedName name="_xlnm.Print_Area" localSheetId="16">'D8.2.12.2 - PS362 - 1302 ...'!$C$4:$J$41,'D8.2.12.2 - PS362 - 1302 ...'!$C$47:$J$69,'D8.2.12.2 - PS362 - 1302 ...'!$C$75:$K$205</definedName>
    <definedName name="_xlnm.Print_Titles" localSheetId="16">'D8.2.12.2 - PS362 - 1302 ...'!$89:$89</definedName>
    <definedName name="_xlnm._FilterDatabase" localSheetId="17" hidden="1">'D8.2.X.2 - Měření a regul...'!$C$85:$K$93</definedName>
    <definedName name="_xlnm.Print_Area" localSheetId="17">'D8.2.X.2 - Měření a regul...'!$C$4:$J$41,'D8.2.X.2 - Měření a regul...'!$C$47:$J$65,'D8.2.X.2 - Měření a regul...'!$C$71:$K$93</definedName>
    <definedName name="_xlnm.Print_Titles" localSheetId="17">'D8.2.X.2 - Měření a regul...'!$85:$85</definedName>
    <definedName name="_xlnm._FilterDatabase" localSheetId="18" hidden="1">'D8.3 - ZOV'!$C$91:$K$193</definedName>
    <definedName name="_xlnm.Print_Area" localSheetId="18">'D8.3 - ZOV'!$C$4:$J$39,'D8.3 - ZOV'!$C$45:$J$73,'D8.3 - ZOV'!$C$79:$K$193</definedName>
    <definedName name="_xlnm.Print_Titles" localSheetId="18">'D8.3 - ZOV'!$91:$91</definedName>
    <definedName name="_xlnm._FilterDatabase" localSheetId="19" hidden="1">'D8.4 - Datová síť'!$C$81:$K$311</definedName>
    <definedName name="_xlnm.Print_Area" localSheetId="19">'D8.4 - Datová síť'!$C$4:$J$39,'D8.4 - Datová síť'!$C$45:$J$63,'D8.4 - Datová síť'!$C$69:$K$311</definedName>
    <definedName name="_xlnm.Print_Titles" localSheetId="19">'D8.4 - Datová síť'!$81:$81</definedName>
    <definedName name="_xlnm._FilterDatabase" localSheetId="20" hidden="1">'D9a - InO 301.4 - Parovod...'!$C$98:$K$525</definedName>
    <definedName name="_xlnm.Print_Area" localSheetId="20">'D9a - InO 301.4 - Parovod...'!$C$4:$J$41,'D9a - InO 301.4 - Parovod...'!$C$47:$J$78,'D9a - InO 301.4 - Parovod...'!$C$84:$K$525</definedName>
    <definedName name="_xlnm.Print_Titles" localSheetId="20">'D9a - InO 301.4 - Parovod...'!$98:$98</definedName>
    <definedName name="_xlnm._FilterDatabase" localSheetId="21" hidden="1">'D9b - InO 301.4 - Parovod...'!$C$97:$K$407</definedName>
    <definedName name="_xlnm.Print_Area" localSheetId="21">'D9b - InO 301.4 - Parovod...'!$C$4:$J$41,'D9b - InO 301.4 - Parovod...'!$C$47:$J$77,'D9b - InO 301.4 - Parovod...'!$C$83:$K$407</definedName>
    <definedName name="_xlnm.Print_Titles" localSheetId="21">'D9b - InO 301.4 - Parovod...'!$97:$97</definedName>
    <definedName name="_xlnm._FilterDatabase" localSheetId="22" hidden="1">'D11 - Plynovod'!$C$87:$K$190</definedName>
    <definedName name="_xlnm.Print_Area" localSheetId="22">'D11 - Plynovod'!$C$4:$J$39,'D11 - Plynovod'!$C$45:$J$69,'D11 - Plynovod'!$C$75:$K$190</definedName>
    <definedName name="_xlnm.Print_Titles" localSheetId="22">'D11 - Plynovod'!$87:$87</definedName>
    <definedName name="_xlnm._FilterDatabase" localSheetId="23" hidden="1">'VRN - Vedlejší rozpočtové...'!$C$84:$K$160</definedName>
    <definedName name="_xlnm.Print_Area" localSheetId="23">'VRN - Vedlejší rozpočtové...'!$C$4:$J$39,'VRN - Vedlejší rozpočtové...'!$C$45:$J$66,'VRN - Vedlejší rozpočtové...'!$C$72:$K$160</definedName>
    <definedName name="_xlnm.Print_Titles" localSheetId="23">'VRN - Vedlejší rozpočtové...'!$84:$84</definedName>
    <definedName name="_xlnm.Print_Area" localSheetId="2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4" l="1" r="J37"/>
  <c r="J36"/>
  <c i="1" r="AY80"/>
  <c i="24" r="J35"/>
  <c i="1" r="AX80"/>
  <c i="24"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23" r="J37"/>
  <c r="J36"/>
  <c i="1" r="AY79"/>
  <c i="23" r="J35"/>
  <c i="1" r="AX79"/>
  <c i="23"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22" r="J39"/>
  <c r="J38"/>
  <c i="1" r="AY78"/>
  <c i="22" r="J37"/>
  <c i="1" r="AX78"/>
  <c i="22"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92"/>
  <c r="E7"/>
  <c r="E50"/>
  <c i="21" r="J39"/>
  <c r="J38"/>
  <c i="1" r="AY77"/>
  <c i="21" r="J37"/>
  <c i="1" r="AX77"/>
  <c i="21" r="BI523"/>
  <c r="BH523"/>
  <c r="BG523"/>
  <c r="BF523"/>
  <c r="T523"/>
  <c r="R523"/>
  <c r="P523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T101"/>
  <c r="R102"/>
  <c r="R101"/>
  <c r="P102"/>
  <c r="P101"/>
  <c r="J96"/>
  <c r="J95"/>
  <c r="F95"/>
  <c r="F93"/>
  <c r="E91"/>
  <c r="J59"/>
  <c r="J58"/>
  <c r="F58"/>
  <c r="F56"/>
  <c r="E54"/>
  <c r="J20"/>
  <c r="E20"/>
  <c r="F96"/>
  <c r="J19"/>
  <c r="J14"/>
  <c r="J56"/>
  <c r="E7"/>
  <c r="E50"/>
  <c i="20" r="J37"/>
  <c r="J36"/>
  <c i="1" r="AY75"/>
  <c i="20" r="J35"/>
  <c i="1" r="AX75"/>
  <c i="20"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19" r="J37"/>
  <c r="J36"/>
  <c i="1" r="AY74"/>
  <c i="19" r="J35"/>
  <c i="1" r="AX74"/>
  <c i="19" r="BI191"/>
  <c r="BH191"/>
  <c r="BG191"/>
  <c r="BF191"/>
  <c r="T191"/>
  <c r="T190"/>
  <c r="T189"/>
  <c r="R191"/>
  <c r="R190"/>
  <c r="R189"/>
  <c r="P191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T154"/>
  <c r="T153"/>
  <c r="R155"/>
  <c r="R154"/>
  <c r="R153"/>
  <c r="P155"/>
  <c r="P154"/>
  <c r="P153"/>
  <c r="BI150"/>
  <c r="BH150"/>
  <c r="BG150"/>
  <c r="BF150"/>
  <c r="T150"/>
  <c r="T149"/>
  <c r="R150"/>
  <c r="R149"/>
  <c r="P150"/>
  <c r="P149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18" r="J39"/>
  <c r="J38"/>
  <c i="1" r="AY73"/>
  <c i="18" r="J37"/>
  <c i="1" r="AX73"/>
  <c i="18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59"/>
  <c r="J19"/>
  <c r="J14"/>
  <c r="J80"/>
  <c r="E7"/>
  <c r="E50"/>
  <c i="17" r="J39"/>
  <c r="J38"/>
  <c i="1" r="AY72"/>
  <c i="17" r="J37"/>
  <c i="1" r="AX72"/>
  <c i="17"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6" r="J39"/>
  <c r="J38"/>
  <c i="1" r="AY71"/>
  <c i="16" r="J37"/>
  <c i="1" r="AX71"/>
  <c i="16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5" r="J39"/>
  <c r="J38"/>
  <c i="1" r="AY70"/>
  <c i="15" r="J37"/>
  <c i="1" r="AX70"/>
  <c i="15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4" r="J39"/>
  <c r="J38"/>
  <c i="1" r="AY69"/>
  <c i="14" r="J37"/>
  <c i="1" r="AX69"/>
  <c i="14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3" r="J39"/>
  <c r="J38"/>
  <c i="1" r="AY68"/>
  <c i="13" r="J37"/>
  <c i="1" r="AX68"/>
  <c i="13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2" r="J39"/>
  <c r="J38"/>
  <c i="1" r="AY67"/>
  <c i="12" r="J37"/>
  <c i="1" r="AX67"/>
  <c i="12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11" r="J39"/>
  <c r="J38"/>
  <c i="1" r="AY66"/>
  <c i="11" r="J37"/>
  <c i="1" r="AX66"/>
  <c i="11"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10" r="J39"/>
  <c r="J38"/>
  <c i="1" r="AY65"/>
  <c i="10" r="J37"/>
  <c i="1" r="AX65"/>
  <c i="10"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9" r="J39"/>
  <c r="J38"/>
  <c i="1" r="AY64"/>
  <c i="9" r="J37"/>
  <c i="1" r="AX64"/>
  <c i="9"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8" r="J39"/>
  <c r="J38"/>
  <c i="1" r="AY63"/>
  <c i="8" r="J37"/>
  <c i="1" r="AX63"/>
  <c i="8"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7" r="J39"/>
  <c r="J38"/>
  <c i="1" r="AY62"/>
  <c i="7" r="J37"/>
  <c i="1" r="AX62"/>
  <c i="7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6" r="J39"/>
  <c r="J38"/>
  <c i="1" r="AY61"/>
  <c i="6" r="J37"/>
  <c i="1" r="AX61"/>
  <c i="6"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5" r="J39"/>
  <c r="J38"/>
  <c i="1" r="AY60"/>
  <c i="5" r="J37"/>
  <c i="1" r="AX60"/>
  <c i="5" r="BI894"/>
  <c r="BH894"/>
  <c r="BG894"/>
  <c r="BF894"/>
  <c r="T894"/>
  <c r="R894"/>
  <c r="P894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78"/>
  <c r="BH878"/>
  <c r="BG878"/>
  <c r="BF878"/>
  <c r="T878"/>
  <c r="R878"/>
  <c r="P878"/>
  <c r="BI874"/>
  <c r="BH874"/>
  <c r="BG874"/>
  <c r="BF874"/>
  <c r="T874"/>
  <c r="R874"/>
  <c r="P874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1"/>
  <c r="BH831"/>
  <c r="BG831"/>
  <c r="BF831"/>
  <c r="T831"/>
  <c r="R831"/>
  <c r="P831"/>
  <c r="BI829"/>
  <c r="BH829"/>
  <c r="BG829"/>
  <c r="BF829"/>
  <c r="T829"/>
  <c r="R829"/>
  <c r="P829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3"/>
  <c r="BH813"/>
  <c r="BG813"/>
  <c r="BF813"/>
  <c r="T813"/>
  <c r="R813"/>
  <c r="P813"/>
  <c r="BI811"/>
  <c r="BH811"/>
  <c r="BG811"/>
  <c r="BF811"/>
  <c r="T811"/>
  <c r="R811"/>
  <c r="P811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6"/>
  <c r="BH676"/>
  <c r="BG676"/>
  <c r="BF676"/>
  <c r="T676"/>
  <c r="R676"/>
  <c r="P676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0"/>
  <c r="BH650"/>
  <c r="BG650"/>
  <c r="BF650"/>
  <c r="T650"/>
  <c r="R650"/>
  <c r="P650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2"/>
  <c r="BH612"/>
  <c r="BG612"/>
  <c r="BF612"/>
  <c r="T612"/>
  <c r="R612"/>
  <c r="P612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T427"/>
  <c r="R428"/>
  <c r="R427"/>
  <c r="P428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109"/>
  <c r="J19"/>
  <c r="J14"/>
  <c r="J106"/>
  <c r="E7"/>
  <c r="E100"/>
  <c i="4" r="J39"/>
  <c r="J38"/>
  <c i="1" r="AY59"/>
  <c i="4" r="J37"/>
  <c i="1" r="AX59"/>
  <c i="4" r="BI1595"/>
  <c r="BH1595"/>
  <c r="BG1595"/>
  <c r="BF1595"/>
  <c r="T1595"/>
  <c r="R1595"/>
  <c r="P1595"/>
  <c r="BI1591"/>
  <c r="BH1591"/>
  <c r="BG1591"/>
  <c r="BF1591"/>
  <c r="T1591"/>
  <c r="R1591"/>
  <c r="P1591"/>
  <c r="BI1588"/>
  <c r="BH1588"/>
  <c r="BG1588"/>
  <c r="BF1588"/>
  <c r="T1588"/>
  <c r="R1588"/>
  <c r="P1588"/>
  <c r="BI1585"/>
  <c r="BH1585"/>
  <c r="BG1585"/>
  <c r="BF1585"/>
  <c r="T1585"/>
  <c r="R1585"/>
  <c r="P1585"/>
  <c r="BI1579"/>
  <c r="BH1579"/>
  <c r="BG1579"/>
  <c r="BF1579"/>
  <c r="T1579"/>
  <c r="T1578"/>
  <c r="R1579"/>
  <c r="R1578"/>
  <c r="P1579"/>
  <c r="P1578"/>
  <c r="BI1576"/>
  <c r="BH1576"/>
  <c r="BG1576"/>
  <c r="BF1576"/>
  <c r="T1576"/>
  <c r="R1576"/>
  <c r="P1576"/>
  <c r="BI1574"/>
  <c r="BH1574"/>
  <c r="BG1574"/>
  <c r="BF1574"/>
  <c r="T1574"/>
  <c r="R1574"/>
  <c r="P1574"/>
  <c r="BI1572"/>
  <c r="BH1572"/>
  <c r="BG1572"/>
  <c r="BF1572"/>
  <c r="T1572"/>
  <c r="R1572"/>
  <c r="P1572"/>
  <c r="BI1570"/>
  <c r="BH1570"/>
  <c r="BG1570"/>
  <c r="BF1570"/>
  <c r="T1570"/>
  <c r="R1570"/>
  <c r="P1570"/>
  <c r="BI1568"/>
  <c r="BH1568"/>
  <c r="BG1568"/>
  <c r="BF1568"/>
  <c r="T1568"/>
  <c r="R1568"/>
  <c r="P1568"/>
  <c r="BI1566"/>
  <c r="BH1566"/>
  <c r="BG1566"/>
  <c r="BF1566"/>
  <c r="T1566"/>
  <c r="R1566"/>
  <c r="P1566"/>
  <c r="BI1564"/>
  <c r="BH1564"/>
  <c r="BG1564"/>
  <c r="BF1564"/>
  <c r="T1564"/>
  <c r="R1564"/>
  <c r="P1564"/>
  <c r="BI1562"/>
  <c r="BH1562"/>
  <c r="BG1562"/>
  <c r="BF1562"/>
  <c r="T1562"/>
  <c r="R1562"/>
  <c r="P1562"/>
  <c r="BI1560"/>
  <c r="BH1560"/>
  <c r="BG1560"/>
  <c r="BF1560"/>
  <c r="T1560"/>
  <c r="R1560"/>
  <c r="P1560"/>
  <c r="BI1557"/>
  <c r="BH1557"/>
  <c r="BG1557"/>
  <c r="BF1557"/>
  <c r="T1557"/>
  <c r="R1557"/>
  <c r="P1557"/>
  <c r="BI1554"/>
  <c r="BH1554"/>
  <c r="BG1554"/>
  <c r="BF1554"/>
  <c r="T1554"/>
  <c r="R1554"/>
  <c r="P1554"/>
  <c r="BI1551"/>
  <c r="BH1551"/>
  <c r="BG1551"/>
  <c r="BF1551"/>
  <c r="T1551"/>
  <c r="R1551"/>
  <c r="P1551"/>
  <c r="BI1548"/>
  <c r="BH1548"/>
  <c r="BG1548"/>
  <c r="BF1548"/>
  <c r="T1548"/>
  <c r="R1548"/>
  <c r="P1548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36"/>
  <c r="BH1536"/>
  <c r="BG1536"/>
  <c r="BF1536"/>
  <c r="T1536"/>
  <c r="R1536"/>
  <c r="P1536"/>
  <c r="BI1533"/>
  <c r="BH1533"/>
  <c r="BG1533"/>
  <c r="BF1533"/>
  <c r="T1533"/>
  <c r="R1533"/>
  <c r="P1533"/>
  <c r="BI1530"/>
  <c r="BH1530"/>
  <c r="BG1530"/>
  <c r="BF1530"/>
  <c r="T1530"/>
  <c r="R1530"/>
  <c r="P1530"/>
  <c r="BI1527"/>
  <c r="BH1527"/>
  <c r="BG1527"/>
  <c r="BF1527"/>
  <c r="T1527"/>
  <c r="R1527"/>
  <c r="P1527"/>
  <c r="BI1524"/>
  <c r="BH1524"/>
  <c r="BG1524"/>
  <c r="BF1524"/>
  <c r="T1524"/>
  <c r="R1524"/>
  <c r="P1524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4"/>
  <c r="BH1514"/>
  <c r="BG1514"/>
  <c r="BF1514"/>
  <c r="T1514"/>
  <c r="R1514"/>
  <c r="P1514"/>
  <c r="BI1512"/>
  <c r="BH1512"/>
  <c r="BG1512"/>
  <c r="BF1512"/>
  <c r="T1512"/>
  <c r="R1512"/>
  <c r="P1512"/>
  <c r="BI1510"/>
  <c r="BH1510"/>
  <c r="BG1510"/>
  <c r="BF1510"/>
  <c r="T1510"/>
  <c r="R1510"/>
  <c r="P1510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5"/>
  <c r="BH1495"/>
  <c r="BG1495"/>
  <c r="BF1495"/>
  <c r="T1495"/>
  <c r="R1495"/>
  <c r="P1495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69"/>
  <c r="BH1469"/>
  <c r="BG1469"/>
  <c r="BF1469"/>
  <c r="T1469"/>
  <c r="R1469"/>
  <c r="P1469"/>
  <c r="BI1466"/>
  <c r="BH1466"/>
  <c r="BG1466"/>
  <c r="BF1466"/>
  <c r="T1466"/>
  <c r="R1466"/>
  <c r="P1466"/>
  <c r="BI1464"/>
  <c r="BH1464"/>
  <c r="BG1464"/>
  <c r="BF1464"/>
  <c r="T1464"/>
  <c r="R1464"/>
  <c r="P1464"/>
  <c r="BI1462"/>
  <c r="BH1462"/>
  <c r="BG1462"/>
  <c r="BF1462"/>
  <c r="T1462"/>
  <c r="R1462"/>
  <c r="P1462"/>
  <c r="BI1460"/>
  <c r="BH1460"/>
  <c r="BG1460"/>
  <c r="BF1460"/>
  <c r="T1460"/>
  <c r="R1460"/>
  <c r="P1460"/>
  <c r="BI1458"/>
  <c r="BH1458"/>
  <c r="BG1458"/>
  <c r="BF1458"/>
  <c r="T1458"/>
  <c r="R1458"/>
  <c r="P1458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50"/>
  <c r="BH1450"/>
  <c r="BG1450"/>
  <c r="BF1450"/>
  <c r="T1450"/>
  <c r="R1450"/>
  <c r="P1450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7"/>
  <c r="BH1427"/>
  <c r="BG1427"/>
  <c r="BF1427"/>
  <c r="T1427"/>
  <c r="R1427"/>
  <c r="P1427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89"/>
  <c r="BH1389"/>
  <c r="BG1389"/>
  <c r="BF1389"/>
  <c r="T1389"/>
  <c r="R1389"/>
  <c r="P1389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2"/>
  <c r="BH1372"/>
  <c r="BG1372"/>
  <c r="BF1372"/>
  <c r="T1372"/>
  <c r="R1372"/>
  <c r="P1372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1"/>
  <c r="BH1351"/>
  <c r="BG1351"/>
  <c r="BF1351"/>
  <c r="T1351"/>
  <c r="R1351"/>
  <c r="P1351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319"/>
  <c r="BH1319"/>
  <c r="BG1319"/>
  <c r="BF1319"/>
  <c r="T1319"/>
  <c r="R1319"/>
  <c r="P1319"/>
  <c r="BI1316"/>
  <c r="BH1316"/>
  <c r="BG1316"/>
  <c r="BF1316"/>
  <c r="T1316"/>
  <c r="R1316"/>
  <c r="P1316"/>
  <c r="BI1314"/>
  <c r="BH1314"/>
  <c r="BG1314"/>
  <c r="BF1314"/>
  <c r="T1314"/>
  <c r="R1314"/>
  <c r="P1314"/>
  <c r="BI1312"/>
  <c r="BH1312"/>
  <c r="BG1312"/>
  <c r="BF1312"/>
  <c r="T1312"/>
  <c r="R1312"/>
  <c r="P1312"/>
  <c r="BI1310"/>
  <c r="BH1310"/>
  <c r="BG1310"/>
  <c r="BF1310"/>
  <c r="T1310"/>
  <c r="R1310"/>
  <c r="P1310"/>
  <c r="BI1308"/>
  <c r="BH1308"/>
  <c r="BG1308"/>
  <c r="BF1308"/>
  <c r="T1308"/>
  <c r="R1308"/>
  <c r="P1308"/>
  <c r="BI1306"/>
  <c r="BH1306"/>
  <c r="BG1306"/>
  <c r="BF1306"/>
  <c r="T1306"/>
  <c r="R1306"/>
  <c r="P1306"/>
  <c r="BI1304"/>
  <c r="BH1304"/>
  <c r="BG1304"/>
  <c r="BF1304"/>
  <c r="T1304"/>
  <c r="R1304"/>
  <c r="P1304"/>
  <c r="BI1302"/>
  <c r="BH1302"/>
  <c r="BG1302"/>
  <c r="BF1302"/>
  <c r="T1302"/>
  <c r="R1302"/>
  <c r="P1302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5"/>
  <c r="BH1285"/>
  <c r="BG1285"/>
  <c r="BF1285"/>
  <c r="T1285"/>
  <c r="R1285"/>
  <c r="P1285"/>
  <c r="BI1282"/>
  <c r="BH1282"/>
  <c r="BG1282"/>
  <c r="BF1282"/>
  <c r="T1282"/>
  <c r="R1282"/>
  <c r="P1282"/>
  <c r="BI1280"/>
  <c r="BH1280"/>
  <c r="BG1280"/>
  <c r="BF1280"/>
  <c r="T1280"/>
  <c r="R1280"/>
  <c r="P1280"/>
  <c r="BI1278"/>
  <c r="BH1278"/>
  <c r="BG1278"/>
  <c r="BF1278"/>
  <c r="T1278"/>
  <c r="R1278"/>
  <c r="P1278"/>
  <c r="BI1276"/>
  <c r="BH1276"/>
  <c r="BG1276"/>
  <c r="BF1276"/>
  <c r="T1276"/>
  <c r="R1276"/>
  <c r="P1276"/>
  <c r="BI1274"/>
  <c r="BH1274"/>
  <c r="BG1274"/>
  <c r="BF1274"/>
  <c r="T1274"/>
  <c r="R1274"/>
  <c r="P1274"/>
  <c r="BI1272"/>
  <c r="BH1272"/>
  <c r="BG1272"/>
  <c r="BF1272"/>
  <c r="T1272"/>
  <c r="R1272"/>
  <c r="P1272"/>
  <c r="BI1269"/>
  <c r="BH1269"/>
  <c r="BG1269"/>
  <c r="BF1269"/>
  <c r="T1269"/>
  <c r="R1269"/>
  <c r="P1269"/>
  <c r="BI1266"/>
  <c r="BH1266"/>
  <c r="BG1266"/>
  <c r="BF1266"/>
  <c r="T1266"/>
  <c r="R1266"/>
  <c r="P1266"/>
  <c r="BI1264"/>
  <c r="BH1264"/>
  <c r="BG1264"/>
  <c r="BF1264"/>
  <c r="T1264"/>
  <c r="R1264"/>
  <c r="P1264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39"/>
  <c r="BH1239"/>
  <c r="BG1239"/>
  <c r="BF1239"/>
  <c r="T1239"/>
  <c r="R1239"/>
  <c r="P1239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7"/>
  <c r="BH1227"/>
  <c r="BG1227"/>
  <c r="BF1227"/>
  <c r="T1227"/>
  <c r="R1227"/>
  <c r="P1227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7"/>
  <c r="BH1217"/>
  <c r="BG1217"/>
  <c r="BF1217"/>
  <c r="T1217"/>
  <c r="R1217"/>
  <c r="P1217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5"/>
  <c r="BH1205"/>
  <c r="BG1205"/>
  <c r="BF1205"/>
  <c r="T1205"/>
  <c r="R1205"/>
  <c r="P1205"/>
  <c r="BI1202"/>
  <c r="BH1202"/>
  <c r="BG1202"/>
  <c r="BF1202"/>
  <c r="T1202"/>
  <c r="R1202"/>
  <c r="P1202"/>
  <c r="BI1199"/>
  <c r="BH1199"/>
  <c r="BG1199"/>
  <c r="BF1199"/>
  <c r="T1199"/>
  <c r="R1199"/>
  <c r="P1199"/>
  <c r="BI1196"/>
  <c r="BH1196"/>
  <c r="BG1196"/>
  <c r="BF1196"/>
  <c r="T1196"/>
  <c r="R1196"/>
  <c r="P1196"/>
  <c r="BI1193"/>
  <c r="BH1193"/>
  <c r="BG1193"/>
  <c r="BF1193"/>
  <c r="T1193"/>
  <c r="R1193"/>
  <c r="P1193"/>
  <c r="BI1190"/>
  <c r="BH1190"/>
  <c r="BG1190"/>
  <c r="BF1190"/>
  <c r="T1190"/>
  <c r="R1190"/>
  <c r="P1190"/>
  <c r="BI1187"/>
  <c r="BH1187"/>
  <c r="BG1187"/>
  <c r="BF1187"/>
  <c r="T1187"/>
  <c r="R1187"/>
  <c r="P1187"/>
  <c r="BI1184"/>
  <c r="BH1184"/>
  <c r="BG1184"/>
  <c r="BF1184"/>
  <c r="T1184"/>
  <c r="R1184"/>
  <c r="P1184"/>
  <c r="BI1179"/>
  <c r="BH1179"/>
  <c r="BG1179"/>
  <c r="BF1179"/>
  <c r="T1179"/>
  <c r="R1179"/>
  <c r="P1179"/>
  <c r="BI1176"/>
  <c r="BH1176"/>
  <c r="BG1176"/>
  <c r="BF1176"/>
  <c r="T1176"/>
  <c r="R1176"/>
  <c r="P1176"/>
  <c r="BI1172"/>
  <c r="BH1172"/>
  <c r="BG1172"/>
  <c r="BF1172"/>
  <c r="T1172"/>
  <c r="R1172"/>
  <c r="P1172"/>
  <c r="BI1169"/>
  <c r="BH1169"/>
  <c r="BG1169"/>
  <c r="BF1169"/>
  <c r="T1169"/>
  <c r="R1169"/>
  <c r="P1169"/>
  <c r="BI1165"/>
  <c r="BH1165"/>
  <c r="BG1165"/>
  <c r="BF1165"/>
  <c r="T1165"/>
  <c r="R1165"/>
  <c r="P1165"/>
  <c r="BI1159"/>
  <c r="BH1159"/>
  <c r="BG1159"/>
  <c r="BF1159"/>
  <c r="T1159"/>
  <c r="R1159"/>
  <c r="P1159"/>
  <c r="BI1156"/>
  <c r="BH1156"/>
  <c r="BG1156"/>
  <c r="BF1156"/>
  <c r="T1156"/>
  <c r="R1156"/>
  <c r="P1156"/>
  <c r="BI1152"/>
  <c r="BH1152"/>
  <c r="BG1152"/>
  <c r="BF1152"/>
  <c r="T1152"/>
  <c r="R1152"/>
  <c r="P1152"/>
  <c r="BI1149"/>
  <c r="BH1149"/>
  <c r="BG1149"/>
  <c r="BF1149"/>
  <c r="T1149"/>
  <c r="R1149"/>
  <c r="P1149"/>
  <c r="BI1146"/>
  <c r="BH1146"/>
  <c r="BG1146"/>
  <c r="BF1146"/>
  <c r="T1146"/>
  <c r="R1146"/>
  <c r="P1146"/>
  <c r="BI1142"/>
  <c r="BH1142"/>
  <c r="BG1142"/>
  <c r="BF1142"/>
  <c r="T1142"/>
  <c r="R1142"/>
  <c r="P1142"/>
  <c r="BI1138"/>
  <c r="BH1138"/>
  <c r="BG1138"/>
  <c r="BF1138"/>
  <c r="T1138"/>
  <c r="R1138"/>
  <c r="P1138"/>
  <c r="BI1135"/>
  <c r="BH1135"/>
  <c r="BG1135"/>
  <c r="BF1135"/>
  <c r="T1135"/>
  <c r="R1135"/>
  <c r="P1135"/>
  <c r="BI1132"/>
  <c r="BH1132"/>
  <c r="BG1132"/>
  <c r="BF1132"/>
  <c r="T1132"/>
  <c r="R1132"/>
  <c r="P1132"/>
  <c r="BI1127"/>
  <c r="BH1127"/>
  <c r="BG1127"/>
  <c r="BF1127"/>
  <c r="T1127"/>
  <c r="R1127"/>
  <c r="P1127"/>
  <c r="BI1124"/>
  <c r="BH1124"/>
  <c r="BG1124"/>
  <c r="BF1124"/>
  <c r="T1124"/>
  <c r="R1124"/>
  <c r="P1124"/>
  <c r="BI1121"/>
  <c r="BH1121"/>
  <c r="BG1121"/>
  <c r="BF1121"/>
  <c r="T1121"/>
  <c r="R1121"/>
  <c r="P1121"/>
  <c r="BI1117"/>
  <c r="BH1117"/>
  <c r="BG1117"/>
  <c r="BF1117"/>
  <c r="T1117"/>
  <c r="R1117"/>
  <c r="P1117"/>
  <c r="BI1114"/>
  <c r="BH1114"/>
  <c r="BG1114"/>
  <c r="BF1114"/>
  <c r="T1114"/>
  <c r="R1114"/>
  <c r="P1114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4"/>
  <c r="BH1094"/>
  <c r="BG1094"/>
  <c r="BF1094"/>
  <c r="T1094"/>
  <c r="R1094"/>
  <c r="P1094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4"/>
  <c r="BH1084"/>
  <c r="BG1084"/>
  <c r="BF1084"/>
  <c r="T1084"/>
  <c r="R1084"/>
  <c r="P1084"/>
  <c r="BI1081"/>
  <c r="BH1081"/>
  <c r="BG1081"/>
  <c r="BF1081"/>
  <c r="T1081"/>
  <c r="R1081"/>
  <c r="P1081"/>
  <c r="BI1078"/>
  <c r="BH1078"/>
  <c r="BG1078"/>
  <c r="BF1078"/>
  <c r="T1078"/>
  <c r="R1078"/>
  <c r="P1078"/>
  <c r="BI1075"/>
  <c r="BH1075"/>
  <c r="BG1075"/>
  <c r="BF1075"/>
  <c r="T1075"/>
  <c r="R1075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7"/>
  <c r="BH1057"/>
  <c r="BG1057"/>
  <c r="BF1057"/>
  <c r="T1057"/>
  <c r="R1057"/>
  <c r="P1057"/>
  <c r="BI1054"/>
  <c r="BH1054"/>
  <c r="BG1054"/>
  <c r="BF1054"/>
  <c r="T1054"/>
  <c r="R1054"/>
  <c r="P1054"/>
  <c r="BI1051"/>
  <c r="BH1051"/>
  <c r="BG1051"/>
  <c r="BF1051"/>
  <c r="T1051"/>
  <c r="R1051"/>
  <c r="P1051"/>
  <c r="BI1048"/>
  <c r="BH1048"/>
  <c r="BG1048"/>
  <c r="BF1048"/>
  <c r="T1048"/>
  <c r="R1048"/>
  <c r="P1048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0"/>
  <c r="BH1030"/>
  <c r="BG1030"/>
  <c r="BF1030"/>
  <c r="T1030"/>
  <c r="R1030"/>
  <c r="P1030"/>
  <c r="BI1027"/>
  <c r="BH1027"/>
  <c r="BG1027"/>
  <c r="BF1027"/>
  <c r="T1027"/>
  <c r="R1027"/>
  <c r="P1027"/>
  <c r="BI1023"/>
  <c r="BH1023"/>
  <c r="BG1023"/>
  <c r="BF1023"/>
  <c r="T1023"/>
  <c r="R1023"/>
  <c r="P1023"/>
  <c r="BI1020"/>
  <c r="BH1020"/>
  <c r="BG1020"/>
  <c r="BF1020"/>
  <c r="T1020"/>
  <c r="R1020"/>
  <c r="P1020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2"/>
  <c r="BH1002"/>
  <c r="BG1002"/>
  <c r="BF1002"/>
  <c r="T1002"/>
  <c r="R1002"/>
  <c r="P1002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90"/>
  <c r="BH990"/>
  <c r="BG990"/>
  <c r="BF990"/>
  <c r="T990"/>
  <c r="R990"/>
  <c r="P990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8"/>
  <c r="BH978"/>
  <c r="BG978"/>
  <c r="BF978"/>
  <c r="T978"/>
  <c r="R978"/>
  <c r="P978"/>
  <c r="BI975"/>
  <c r="BH975"/>
  <c r="BG975"/>
  <c r="BF975"/>
  <c r="T975"/>
  <c r="R975"/>
  <c r="P975"/>
  <c r="BI972"/>
  <c r="BH972"/>
  <c r="BG972"/>
  <c r="BF972"/>
  <c r="T972"/>
  <c r="R972"/>
  <c r="P972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60"/>
  <c r="BH960"/>
  <c r="BG960"/>
  <c r="BF960"/>
  <c r="T960"/>
  <c r="R960"/>
  <c r="P960"/>
  <c r="BI958"/>
  <c r="BH958"/>
  <c r="BG958"/>
  <c r="BF958"/>
  <c r="T958"/>
  <c r="R958"/>
  <c r="P958"/>
  <c r="BI955"/>
  <c r="BH955"/>
  <c r="BG955"/>
  <c r="BF955"/>
  <c r="T955"/>
  <c r="R955"/>
  <c r="P955"/>
  <c r="BI953"/>
  <c r="BH953"/>
  <c r="BG953"/>
  <c r="BF953"/>
  <c r="T953"/>
  <c r="R953"/>
  <c r="P953"/>
  <c r="BI950"/>
  <c r="BH950"/>
  <c r="BG950"/>
  <c r="BF950"/>
  <c r="T950"/>
  <c r="R950"/>
  <c r="P950"/>
  <c r="BI947"/>
  <c r="BH947"/>
  <c r="BG947"/>
  <c r="BF947"/>
  <c r="T947"/>
  <c r="R947"/>
  <c r="P947"/>
  <c r="BI945"/>
  <c r="BH945"/>
  <c r="BG945"/>
  <c r="BF945"/>
  <c r="T945"/>
  <c r="R945"/>
  <c r="P945"/>
  <c r="BI942"/>
  <c r="BH942"/>
  <c r="BG942"/>
  <c r="BF942"/>
  <c r="T942"/>
  <c r="R942"/>
  <c r="P942"/>
  <c r="BI940"/>
  <c r="BH940"/>
  <c r="BG940"/>
  <c r="BF940"/>
  <c r="T940"/>
  <c r="R940"/>
  <c r="P940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0"/>
  <c r="BH930"/>
  <c r="BG930"/>
  <c r="BF930"/>
  <c r="T930"/>
  <c r="R930"/>
  <c r="P930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1"/>
  <c r="BH821"/>
  <c r="BG821"/>
  <c r="BF821"/>
  <c r="T821"/>
  <c r="R821"/>
  <c r="P821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4"/>
  <c r="BH584"/>
  <c r="BG584"/>
  <c r="BF584"/>
  <c r="T584"/>
  <c r="T583"/>
  <c r="R584"/>
  <c r="R583"/>
  <c r="P584"/>
  <c r="P583"/>
  <c r="BI581"/>
  <c r="BH581"/>
  <c r="BG581"/>
  <c r="BF581"/>
  <c r="T581"/>
  <c r="R581"/>
  <c r="P581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T111"/>
  <c r="R112"/>
  <c r="R111"/>
  <c r="P112"/>
  <c r="P111"/>
  <c r="J106"/>
  <c r="J105"/>
  <c r="F105"/>
  <c r="F103"/>
  <c r="E101"/>
  <c r="J59"/>
  <c r="J58"/>
  <c r="F58"/>
  <c r="F56"/>
  <c r="E54"/>
  <c r="J20"/>
  <c r="E20"/>
  <c r="F59"/>
  <c r="J19"/>
  <c r="J14"/>
  <c r="J103"/>
  <c r="E7"/>
  <c r="E97"/>
  <c i="3" r="J39"/>
  <c r="J38"/>
  <c i="1" r="AY57"/>
  <c i="3" r="J37"/>
  <c i="1" r="AX57"/>
  <c i="3" r="BI692"/>
  <c r="BH692"/>
  <c r="BG692"/>
  <c r="BF692"/>
  <c r="T692"/>
  <c r="T691"/>
  <c r="R692"/>
  <c r="R691"/>
  <c r="P692"/>
  <c r="P691"/>
  <c r="BI688"/>
  <c r="BH688"/>
  <c r="BG688"/>
  <c r="BF688"/>
  <c r="T688"/>
  <c r="R688"/>
  <c r="P688"/>
  <c r="BI685"/>
  <c r="BH685"/>
  <c r="BG685"/>
  <c r="BF685"/>
  <c r="T685"/>
  <c r="R685"/>
  <c r="P685"/>
  <c r="BI683"/>
  <c r="BH683"/>
  <c r="BG683"/>
  <c r="BF683"/>
  <c r="T683"/>
  <c r="R683"/>
  <c r="P683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T668"/>
  <c r="R669"/>
  <c r="R668"/>
  <c r="P669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28"/>
  <c r="BH528"/>
  <c r="BG528"/>
  <c r="BF528"/>
  <c r="T528"/>
  <c r="R528"/>
  <c r="P528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99"/>
  <c r="J19"/>
  <c r="J14"/>
  <c r="J96"/>
  <c r="E7"/>
  <c r="E90"/>
  <c i="2" r="J39"/>
  <c r="J38"/>
  <c i="1" r="AY56"/>
  <c i="2" r="J37"/>
  <c i="1" r="AX56"/>
  <c i="2" r="BI1168"/>
  <c r="BH1168"/>
  <c r="BG1168"/>
  <c r="BF1168"/>
  <c r="T1168"/>
  <c r="R1168"/>
  <c r="P1168"/>
  <c r="BI1164"/>
  <c r="BH1164"/>
  <c r="BG1164"/>
  <c r="BF1164"/>
  <c r="T1164"/>
  <c r="R1164"/>
  <c r="P1164"/>
  <c r="BI1160"/>
  <c r="BH1160"/>
  <c r="BG1160"/>
  <c r="BF1160"/>
  <c r="T1160"/>
  <c r="R1160"/>
  <c r="P1160"/>
  <c r="BI1156"/>
  <c r="BH1156"/>
  <c r="BG1156"/>
  <c r="BF1156"/>
  <c r="T1156"/>
  <c r="R1156"/>
  <c r="P1156"/>
  <c r="BI1153"/>
  <c r="BH1153"/>
  <c r="BG1153"/>
  <c r="BF1153"/>
  <c r="T1153"/>
  <c r="R1153"/>
  <c r="P1153"/>
  <c r="BI1151"/>
  <c r="BH1151"/>
  <c r="BG1151"/>
  <c r="BF1151"/>
  <c r="T1151"/>
  <c r="R1151"/>
  <c r="P1151"/>
  <c r="BI1148"/>
  <c r="BH1148"/>
  <c r="BG1148"/>
  <c r="BF1148"/>
  <c r="T1148"/>
  <c r="R1148"/>
  <c r="P1148"/>
  <c r="BI1146"/>
  <c r="BH1146"/>
  <c r="BG1146"/>
  <c r="BF1146"/>
  <c r="T1146"/>
  <c r="R1146"/>
  <c r="P1146"/>
  <c r="BI1142"/>
  <c r="BH1142"/>
  <c r="BG1142"/>
  <c r="BF1142"/>
  <c r="T1142"/>
  <c r="R1142"/>
  <c r="P1142"/>
  <c r="BI1139"/>
  <c r="BH1139"/>
  <c r="BG1139"/>
  <c r="BF1139"/>
  <c r="T1139"/>
  <c r="R1139"/>
  <c r="P1139"/>
  <c r="BI1136"/>
  <c r="BH1136"/>
  <c r="BG1136"/>
  <c r="BF1136"/>
  <c r="T1136"/>
  <c r="R1136"/>
  <c r="P1136"/>
  <c r="BI1133"/>
  <c r="BH1133"/>
  <c r="BG1133"/>
  <c r="BF1133"/>
  <c r="T1133"/>
  <c r="R1133"/>
  <c r="P1133"/>
  <c r="BI1129"/>
  <c r="BH1129"/>
  <c r="BG1129"/>
  <c r="BF1129"/>
  <c r="T1129"/>
  <c r="R1129"/>
  <c r="P1129"/>
  <c r="BI1127"/>
  <c r="BH1127"/>
  <c r="BG1127"/>
  <c r="BF1127"/>
  <c r="T1127"/>
  <c r="R1127"/>
  <c r="P1127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7"/>
  <c r="BH1117"/>
  <c r="BG1117"/>
  <c r="BF1117"/>
  <c r="T1117"/>
  <c r="R1117"/>
  <c r="P1117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5"/>
  <c r="BH1105"/>
  <c r="BG1105"/>
  <c r="BF1105"/>
  <c r="T1105"/>
  <c r="R1105"/>
  <c r="P1105"/>
  <c r="BI1101"/>
  <c r="BH1101"/>
  <c r="BG1101"/>
  <c r="BF1101"/>
  <c r="T1101"/>
  <c r="R1101"/>
  <c r="P1101"/>
  <c r="BI1098"/>
  <c r="BH1098"/>
  <c r="BG1098"/>
  <c r="BF1098"/>
  <c r="T1098"/>
  <c r="R1098"/>
  <c r="P1098"/>
  <c r="BI1095"/>
  <c r="BH1095"/>
  <c r="BG1095"/>
  <c r="BF1095"/>
  <c r="T1095"/>
  <c r="R1095"/>
  <c r="P1095"/>
  <c r="BI1093"/>
  <c r="BH1093"/>
  <c r="BG1093"/>
  <c r="BF1093"/>
  <c r="T1093"/>
  <c r="R1093"/>
  <c r="P1093"/>
  <c r="BI1090"/>
  <c r="BH1090"/>
  <c r="BG1090"/>
  <c r="BF1090"/>
  <c r="T1090"/>
  <c r="R1090"/>
  <c r="P1090"/>
  <c r="BI1088"/>
  <c r="BH1088"/>
  <c r="BG1088"/>
  <c r="BF1088"/>
  <c r="T1088"/>
  <c r="R1088"/>
  <c r="P1088"/>
  <c r="BI1085"/>
  <c r="BH1085"/>
  <c r="BG1085"/>
  <c r="BF1085"/>
  <c r="T1085"/>
  <c r="R1085"/>
  <c r="P1085"/>
  <c r="BI1082"/>
  <c r="BH1082"/>
  <c r="BG1082"/>
  <c r="BF1082"/>
  <c r="T1082"/>
  <c r="R1082"/>
  <c r="P1082"/>
  <c r="BI1079"/>
  <c r="BH1079"/>
  <c r="BG1079"/>
  <c r="BF1079"/>
  <c r="T1079"/>
  <c r="R1079"/>
  <c r="P1079"/>
  <c r="BI1076"/>
  <c r="BH1076"/>
  <c r="BG1076"/>
  <c r="BF1076"/>
  <c r="T1076"/>
  <c r="R1076"/>
  <c r="P1076"/>
  <c r="BI1073"/>
  <c r="BH1073"/>
  <c r="BG1073"/>
  <c r="BF1073"/>
  <c r="T1073"/>
  <c r="R1073"/>
  <c r="P1073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1"/>
  <c r="BH1061"/>
  <c r="BG1061"/>
  <c r="BF1061"/>
  <c r="T1061"/>
  <c r="R1061"/>
  <c r="P1061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0"/>
  <c r="BH1030"/>
  <c r="BG1030"/>
  <c r="BF1030"/>
  <c r="T1030"/>
  <c r="R1030"/>
  <c r="P1030"/>
  <c r="BI1028"/>
  <c r="BH1028"/>
  <c r="BG1028"/>
  <c r="BF1028"/>
  <c r="T1028"/>
  <c r="R1028"/>
  <c r="P1028"/>
  <c r="BI1025"/>
  <c r="BH1025"/>
  <c r="BG1025"/>
  <c r="BF1025"/>
  <c r="T1025"/>
  <c r="R1025"/>
  <c r="P1025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5"/>
  <c r="BH1015"/>
  <c r="BG1015"/>
  <c r="BF1015"/>
  <c r="T1015"/>
  <c r="R1015"/>
  <c r="P1015"/>
  <c r="BI1012"/>
  <c r="BH1012"/>
  <c r="BG1012"/>
  <c r="BF1012"/>
  <c r="T1012"/>
  <c r="R1012"/>
  <c r="P1012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2"/>
  <c r="BH1002"/>
  <c r="BG1002"/>
  <c r="BF1002"/>
  <c r="T1002"/>
  <c r="R1002"/>
  <c r="P1002"/>
  <c r="BI1000"/>
  <c r="BH1000"/>
  <c r="BG1000"/>
  <c r="BF1000"/>
  <c r="T1000"/>
  <c r="R1000"/>
  <c r="P1000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7"/>
  <c r="BH107"/>
  <c r="BG107"/>
  <c r="BF107"/>
  <c r="T107"/>
  <c r="T106"/>
  <c r="R107"/>
  <c r="R106"/>
  <c r="P107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9"/>
  <c r="J58"/>
  <c r="F58"/>
  <c r="F56"/>
  <c r="E54"/>
  <c r="J20"/>
  <c r="E20"/>
  <c r="F59"/>
  <c r="J19"/>
  <c r="J14"/>
  <c r="J56"/>
  <c r="E7"/>
  <c r="E88"/>
  <c i="1" r="L50"/>
  <c r="AM50"/>
  <c r="AM49"/>
  <c r="L49"/>
  <c r="AM47"/>
  <c r="L47"/>
  <c r="L45"/>
  <c r="L44"/>
  <c i="2" r="BK1119"/>
  <c r="J1088"/>
  <c r="J1007"/>
  <c r="BK955"/>
  <c r="J907"/>
  <c r="BK851"/>
  <c r="J790"/>
  <c r="BK737"/>
  <c r="J648"/>
  <c r="BK487"/>
  <c r="J386"/>
  <c r="J303"/>
  <c r="J164"/>
  <c r="J1108"/>
  <c r="J1002"/>
  <c r="J927"/>
  <c r="J831"/>
  <c r="J722"/>
  <c r="BK633"/>
  <c r="J600"/>
  <c r="J424"/>
  <c r="BK315"/>
  <c r="BK153"/>
  <c i="1" r="AS58"/>
  <c i="2" r="J859"/>
  <c r="BK790"/>
  <c r="BK741"/>
  <c r="J686"/>
  <c r="BK641"/>
  <c r="J582"/>
  <c r="J516"/>
  <c r="BK334"/>
  <c r="J248"/>
  <c r="BK151"/>
  <c r="BK1148"/>
  <c r="BK1070"/>
  <c r="BK1030"/>
  <c r="J973"/>
  <c r="BK853"/>
  <c r="BK776"/>
  <c r="BK702"/>
  <c r="BK616"/>
  <c r="BK505"/>
  <c r="BK401"/>
  <c r="BK297"/>
  <c r="J239"/>
  <c r="BK167"/>
  <c i="3" r="J685"/>
  <c r="BK517"/>
  <c r="BK410"/>
  <c r="J305"/>
  <c r="J212"/>
  <c r="BK135"/>
  <c r="J609"/>
  <c r="BK528"/>
  <c r="BK360"/>
  <c r="BK237"/>
  <c r="BK154"/>
  <c r="J626"/>
  <c r="BK542"/>
  <c r="BK342"/>
  <c r="BK221"/>
  <c r="BK132"/>
  <c r="J536"/>
  <c r="BK416"/>
  <c r="BK346"/>
  <c r="BK230"/>
  <c i="4" r="BK1480"/>
  <c r="BK1402"/>
  <c r="BK1366"/>
  <c r="J1338"/>
  <c r="J1264"/>
  <c r="BK1193"/>
  <c r="BK1060"/>
  <c r="J963"/>
  <c r="J875"/>
  <c r="J821"/>
  <c r="BK710"/>
  <c r="J609"/>
  <c r="J546"/>
  <c r="BK444"/>
  <c r="J352"/>
  <c r="J277"/>
  <c r="J147"/>
  <c r="BK1533"/>
  <c r="BK1472"/>
  <c r="J1402"/>
  <c r="BK1358"/>
  <c r="BK1302"/>
  <c r="J1224"/>
  <c r="J1114"/>
  <c r="J1051"/>
  <c r="BK972"/>
  <c r="J909"/>
  <c r="BK821"/>
  <c r="BK726"/>
  <c r="J603"/>
  <c r="BK533"/>
  <c r="BK480"/>
  <c r="BK394"/>
  <c r="J326"/>
  <c r="J128"/>
  <c r="BK1506"/>
  <c r="BK1482"/>
  <c r="BK1450"/>
  <c r="J1366"/>
  <c r="BK1298"/>
  <c r="BK1230"/>
  <c r="BK1005"/>
  <c r="BK920"/>
  <c r="BK845"/>
  <c r="J752"/>
  <c r="BK707"/>
  <c r="BK591"/>
  <c r="J514"/>
  <c r="BK400"/>
  <c r="BK318"/>
  <c r="BK223"/>
  <c r="J165"/>
  <c r="J1576"/>
  <c r="J1517"/>
  <c r="BK1414"/>
  <c r="BK1328"/>
  <c r="BK1285"/>
  <c r="BK1222"/>
  <c r="BK1132"/>
  <c r="J972"/>
  <c r="J887"/>
  <c r="J754"/>
  <c r="J712"/>
  <c r="J661"/>
  <c r="BK609"/>
  <c r="J486"/>
  <c r="J388"/>
  <c r="BK334"/>
  <c r="J271"/>
  <c r="J221"/>
  <c r="BK165"/>
  <c i="5" r="J871"/>
  <c r="BK795"/>
  <c r="BK715"/>
  <c r="J607"/>
  <c r="BK483"/>
  <c r="BK338"/>
  <c r="J242"/>
  <c r="BK890"/>
  <c r="J831"/>
  <c r="J756"/>
  <c r="J669"/>
  <c r="BK570"/>
  <c r="J502"/>
  <c r="J408"/>
  <c r="J364"/>
  <c r="J292"/>
  <c r="J233"/>
  <c r="J157"/>
  <c r="J864"/>
  <c r="J841"/>
  <c r="J710"/>
  <c r="BK631"/>
  <c r="J543"/>
  <c r="J405"/>
  <c r="BK330"/>
  <c r="J220"/>
  <c r="BK834"/>
  <c r="BK779"/>
  <c r="BK689"/>
  <c r="BK610"/>
  <c r="BK496"/>
  <c r="BK296"/>
  <c r="J193"/>
  <c i="6" r="J122"/>
  <c r="BK180"/>
  <c r="BK129"/>
  <c r="J182"/>
  <c r="BK118"/>
  <c r="BK182"/>
  <c r="J133"/>
  <c i="7" r="J164"/>
  <c r="J122"/>
  <c r="J139"/>
  <c r="BK176"/>
  <c r="J110"/>
  <c r="BK188"/>
  <c r="BK128"/>
  <c i="8" r="BK210"/>
  <c r="BK132"/>
  <c r="J102"/>
  <c r="BK175"/>
  <c r="BK142"/>
  <c r="BK183"/>
  <c r="BK108"/>
  <c r="BK218"/>
  <c r="J177"/>
  <c i="9" r="BK228"/>
  <c r="BK173"/>
  <c r="BK112"/>
  <c r="BK226"/>
  <c r="J220"/>
  <c r="J142"/>
  <c r="BK232"/>
  <c r="J161"/>
  <c r="BK118"/>
  <c i="10" r="J177"/>
  <c r="BK104"/>
  <c r="J171"/>
  <c r="J118"/>
  <c r="BK198"/>
  <c r="J152"/>
  <c r="J192"/>
  <c r="J97"/>
  <c i="11" r="J202"/>
  <c r="BK122"/>
  <c r="J216"/>
  <c r="J155"/>
  <c r="BK224"/>
  <c r="BK140"/>
  <c r="J214"/>
  <c r="BK165"/>
  <c i="12" r="BK167"/>
  <c r="J102"/>
  <c r="BK161"/>
  <c r="BK92"/>
  <c r="BK112"/>
  <c r="BK174"/>
  <c r="J122"/>
  <c i="13" r="BK182"/>
  <c r="BK118"/>
  <c r="BK190"/>
  <c r="J112"/>
  <c r="J172"/>
  <c r="BK188"/>
  <c r="BK135"/>
  <c i="14" r="BK190"/>
  <c r="J200"/>
  <c r="J122"/>
  <c r="BK186"/>
  <c r="BK108"/>
  <c r="BK170"/>
  <c r="J124"/>
  <c i="15" r="BK155"/>
  <c r="BK102"/>
  <c r="J166"/>
  <c r="J102"/>
  <c r="J184"/>
  <c r="BK147"/>
  <c r="BK137"/>
  <c i="16" r="BK198"/>
  <c r="BK108"/>
  <c r="BK159"/>
  <c r="BK210"/>
  <c r="J95"/>
  <c r="J170"/>
  <c i="17" r="J164"/>
  <c r="BK194"/>
  <c r="J102"/>
  <c r="BK118"/>
  <c r="BK182"/>
  <c r="J120"/>
  <c i="19" r="BK168"/>
  <c r="J107"/>
  <c r="J171"/>
  <c r="J126"/>
  <c i="20" r="BK269"/>
  <c r="J195"/>
  <c r="J96"/>
  <c r="BK271"/>
  <c r="J199"/>
  <c r="J124"/>
  <c r="J296"/>
  <c r="J233"/>
  <c r="J197"/>
  <c r="J158"/>
  <c r="J92"/>
  <c r="J273"/>
  <c r="J209"/>
  <c i="21" r="J444"/>
  <c r="J342"/>
  <c r="BK192"/>
  <c r="J432"/>
  <c r="BK336"/>
  <c r="BK209"/>
  <c r="BK189"/>
  <c r="J506"/>
  <c r="BK423"/>
  <c r="J347"/>
  <c r="BK234"/>
  <c r="J165"/>
  <c r="BK519"/>
  <c r="J400"/>
  <c r="J353"/>
  <c r="BK294"/>
  <c r="BK198"/>
  <c r="BK147"/>
  <c i="22" r="J313"/>
  <c r="J210"/>
  <c r="J138"/>
  <c r="J345"/>
  <c r="J276"/>
  <c r="J171"/>
  <c r="J107"/>
  <c r="BK332"/>
  <c r="BK270"/>
  <c r="BK174"/>
  <c r="BK279"/>
  <c r="J190"/>
  <c r="J104"/>
  <c i="23" r="J114"/>
  <c r="BK102"/>
  <c r="J120"/>
  <c r="BK146"/>
  <c i="24" r="BK121"/>
  <c r="J140"/>
  <c r="BK124"/>
  <c i="2" r="BK1095"/>
  <c r="J1039"/>
  <c r="J997"/>
  <c r="J945"/>
  <c r="J889"/>
  <c r="J823"/>
  <c r="BK747"/>
  <c r="BK700"/>
  <c r="J631"/>
  <c r="J562"/>
  <c r="BK421"/>
  <c r="J300"/>
  <c r="BK193"/>
  <c r="BK123"/>
  <c r="BK1046"/>
  <c r="BK987"/>
  <c r="BK949"/>
  <c r="J879"/>
  <c r="J837"/>
  <c r="BK755"/>
  <c r="J712"/>
  <c r="BK648"/>
  <c r="BK591"/>
  <c r="BK512"/>
  <c r="J440"/>
  <c r="BK381"/>
  <c r="J312"/>
  <c r="J155"/>
  <c r="J1164"/>
  <c r="BK1090"/>
  <c r="BK993"/>
  <c r="BK945"/>
  <c r="J903"/>
  <c r="J853"/>
  <c r="BK786"/>
  <c r="J737"/>
  <c r="BK680"/>
  <c r="J637"/>
  <c r="BK520"/>
  <c r="BK340"/>
  <c r="J263"/>
  <c r="BK197"/>
  <c r="BK121"/>
  <c r="BK1085"/>
  <c r="BK1061"/>
  <c r="BK1007"/>
  <c r="BK927"/>
  <c r="J893"/>
  <c r="BK837"/>
  <c r="BK784"/>
  <c r="J682"/>
  <c r="BK605"/>
  <c r="BK523"/>
  <c r="J381"/>
  <c r="J292"/>
  <c r="J231"/>
  <c r="BK157"/>
  <c i="3" r="BK688"/>
  <c r="J603"/>
  <c r="BK576"/>
  <c r="BK564"/>
  <c r="BK488"/>
  <c r="J392"/>
  <c r="J308"/>
  <c r="J191"/>
  <c r="BK665"/>
  <c r="J585"/>
  <c r="J520"/>
  <c r="J381"/>
  <c r="J302"/>
  <c r="J182"/>
  <c r="J129"/>
  <c r="BK616"/>
  <c r="J514"/>
  <c r="BK438"/>
  <c r="J363"/>
  <c r="J147"/>
  <c r="BK629"/>
  <c r="J497"/>
  <c r="BK392"/>
  <c r="J285"/>
  <c r="J205"/>
  <c i="4" r="J1557"/>
  <c r="BK1458"/>
  <c r="J1392"/>
  <c r="BK1332"/>
  <c r="BK1254"/>
  <c r="J1179"/>
  <c r="J1078"/>
  <c r="BK1011"/>
  <c r="BK933"/>
  <c r="J845"/>
  <c r="BK740"/>
  <c r="BK691"/>
  <c r="J618"/>
  <c r="J536"/>
  <c r="BK441"/>
  <c r="BK367"/>
  <c r="BK314"/>
  <c r="J258"/>
  <c r="BK137"/>
  <c r="J1514"/>
  <c r="J1474"/>
  <c r="BK1434"/>
  <c r="J1404"/>
  <c r="J1348"/>
  <c r="J1288"/>
  <c r="BK1210"/>
  <c r="J1111"/>
  <c r="BK1048"/>
  <c r="BK945"/>
  <c r="J842"/>
  <c r="J746"/>
  <c r="BK667"/>
  <c r="J566"/>
  <c r="J520"/>
  <c r="J427"/>
  <c r="J356"/>
  <c r="BK203"/>
  <c r="J1568"/>
  <c r="BK1504"/>
  <c r="J1469"/>
  <c r="J1400"/>
  <c r="BK1346"/>
  <c r="BK1276"/>
  <c r="J1172"/>
  <c r="J1041"/>
  <c r="BK955"/>
  <c r="J878"/>
  <c r="J794"/>
  <c r="J734"/>
  <c r="J673"/>
  <c r="J459"/>
  <c r="J364"/>
  <c r="BK316"/>
  <c r="BK266"/>
  <c r="BK199"/>
  <c r="BK1585"/>
  <c r="J1554"/>
  <c r="J1498"/>
  <c r="J1354"/>
  <c r="BK1278"/>
  <c r="BK1212"/>
  <c r="J1135"/>
  <c r="BK1043"/>
  <c r="BK987"/>
  <c r="BK906"/>
  <c r="J825"/>
  <c r="BK752"/>
  <c r="BK685"/>
  <c r="BK630"/>
  <c r="J542"/>
  <c r="BK415"/>
  <c r="J340"/>
  <c r="J251"/>
  <c r="J199"/>
  <c r="J134"/>
  <c i="5" r="BK847"/>
  <c r="J745"/>
  <c r="J581"/>
  <c r="BK457"/>
  <c r="BK361"/>
  <c r="J303"/>
  <c r="BK227"/>
  <c r="BK124"/>
  <c r="J861"/>
  <c r="J797"/>
  <c r="J730"/>
  <c r="BK646"/>
  <c r="J554"/>
  <c r="J486"/>
  <c r="BK385"/>
  <c r="BK319"/>
  <c r="BK252"/>
  <c r="BK187"/>
  <c r="J855"/>
  <c r="BK761"/>
  <c r="J662"/>
  <c r="BK599"/>
  <c r="J499"/>
  <c r="J399"/>
  <c r="BK266"/>
  <c r="BK145"/>
  <c r="J783"/>
  <c r="J715"/>
  <c r="J615"/>
  <c r="J517"/>
  <c r="BK438"/>
  <c r="J338"/>
  <c r="J252"/>
  <c r="J166"/>
  <c i="6" r="BK137"/>
  <c r="BK188"/>
  <c r="J126"/>
  <c r="BK168"/>
  <c r="J108"/>
  <c r="BK149"/>
  <c i="7" r="J196"/>
  <c r="J143"/>
  <c r="BK190"/>
  <c r="J192"/>
  <c r="J120"/>
  <c r="BK186"/>
  <c r="J135"/>
  <c i="8" r="J208"/>
  <c r="J152"/>
  <c r="J232"/>
  <c r="J161"/>
  <c r="J110"/>
  <c r="BK187"/>
  <c r="BK116"/>
  <c r="J216"/>
  <c r="J142"/>
  <c i="9" r="J240"/>
  <c r="BK191"/>
  <c r="BK148"/>
  <c r="BK108"/>
  <c r="J187"/>
  <c r="J112"/>
  <c r="J181"/>
  <c r="BK128"/>
  <c r="BK208"/>
  <c r="BK142"/>
  <c i="10" r="BK202"/>
  <c r="J136"/>
  <c r="J238"/>
  <c r="BK173"/>
  <c r="J140"/>
  <c r="BK175"/>
  <c r="BK140"/>
  <c r="BK159"/>
  <c i="11" r="BK171"/>
  <c r="J106"/>
  <c r="BK185"/>
  <c r="BK110"/>
  <c r="BK194"/>
  <c r="BK130"/>
  <c r="J173"/>
  <c r="BK132"/>
  <c i="12" r="J210"/>
  <c r="J174"/>
  <c r="J104"/>
  <c r="J139"/>
  <c r="J208"/>
  <c r="J167"/>
  <c r="BK126"/>
  <c r="J194"/>
  <c r="J137"/>
  <c i="13" r="BK180"/>
  <c r="J188"/>
  <c r="J118"/>
  <c r="BK204"/>
  <c r="J151"/>
  <c r="J122"/>
  <c i="14" r="J162"/>
  <c r="J204"/>
  <c r="BK153"/>
  <c r="J104"/>
  <c r="J118"/>
  <c r="BK166"/>
  <c i="15" r="BK202"/>
  <c r="J141"/>
  <c r="BK204"/>
  <c r="BK157"/>
  <c r="J202"/>
  <c r="J164"/>
  <c r="J120"/>
  <c r="J131"/>
  <c i="16" r="J161"/>
  <c r="BK128"/>
  <c r="BK192"/>
  <c r="J184"/>
  <c r="J116"/>
  <c r="BK190"/>
  <c r="BK143"/>
  <c r="J106"/>
  <c i="17" r="J158"/>
  <c r="BK128"/>
  <c r="J131"/>
  <c r="J196"/>
  <c r="BK133"/>
  <c i="18" r="BK92"/>
  <c i="19" r="BK137"/>
  <c r="J173"/>
  <c r="J150"/>
  <c i="20" r="BK193"/>
  <c r="J144"/>
  <c r="J306"/>
  <c r="J213"/>
  <c r="J152"/>
  <c r="BK84"/>
  <c r="J271"/>
  <c r="BK209"/>
  <c r="BK148"/>
  <c r="J300"/>
  <c r="J223"/>
  <c r="J146"/>
  <c i="21" r="J508"/>
  <c r="J408"/>
  <c r="J315"/>
  <c r="J151"/>
  <c r="J446"/>
  <c r="BK305"/>
  <c r="BK211"/>
  <c r="BK517"/>
  <c r="BK450"/>
  <c r="J373"/>
  <c r="J262"/>
  <c r="J161"/>
  <c r="J517"/>
  <c r="J448"/>
  <c r="BK345"/>
  <c r="BK278"/>
  <c r="J232"/>
  <c r="BK139"/>
  <c i="22" r="BK316"/>
  <c r="J181"/>
  <c r="J144"/>
  <c r="BK366"/>
  <c r="J332"/>
  <c r="J267"/>
  <c r="J207"/>
  <c r="BK144"/>
  <c r="BK101"/>
  <c r="BK308"/>
  <c r="J259"/>
  <c r="J187"/>
  <c r="BK395"/>
  <c r="BK352"/>
  <c r="J273"/>
  <c r="J174"/>
  <c i="23" r="BK188"/>
  <c r="BK120"/>
  <c r="J156"/>
  <c r="J176"/>
  <c r="J148"/>
  <c i="24" r="BK157"/>
  <c r="J152"/>
  <c r="BK137"/>
  <c r="J88"/>
  <c i="2" r="J776"/>
  <c r="BK735"/>
  <c r="J696"/>
  <c r="BK639"/>
  <c r="BK580"/>
  <c r="J447"/>
  <c r="J409"/>
  <c r="J324"/>
  <c r="J233"/>
  <c r="J189"/>
  <c r="BK131"/>
  <c r="J1156"/>
  <c r="BK1101"/>
  <c r="BK997"/>
  <c r="J955"/>
  <c r="J923"/>
  <c r="BK855"/>
  <c r="J827"/>
  <c r="J762"/>
  <c r="BK716"/>
  <c r="BK672"/>
  <c r="J609"/>
  <c r="J570"/>
  <c r="J505"/>
  <c r="J462"/>
  <c r="J384"/>
  <c r="J309"/>
  <c r="J177"/>
  <c r="J127"/>
  <c r="BK1146"/>
  <c r="J1052"/>
  <c r="BK1020"/>
  <c r="J959"/>
  <c r="J909"/>
  <c r="BK839"/>
  <c r="BK797"/>
  <c r="J743"/>
  <c r="J694"/>
  <c r="BK646"/>
  <c r="J607"/>
  <c r="BK509"/>
  <c r="BK331"/>
  <c r="J272"/>
  <c r="BK233"/>
  <c r="BK155"/>
  <c r="J1148"/>
  <c r="J1079"/>
  <c r="BK1035"/>
  <c r="BK931"/>
  <c r="BK865"/>
  <c r="BK819"/>
  <c r="BK751"/>
  <c r="J643"/>
  <c r="J565"/>
  <c r="J454"/>
  <c r="J315"/>
  <c r="BK212"/>
  <c r="J121"/>
  <c i="3" r="BK647"/>
  <c r="J528"/>
  <c r="BK429"/>
  <c r="BK290"/>
  <c r="BK164"/>
  <c r="J653"/>
  <c r="BK591"/>
  <c r="J533"/>
  <c r="J378"/>
  <c r="BK212"/>
  <c r="J176"/>
  <c r="J105"/>
  <c r="BK570"/>
  <c r="J494"/>
  <c r="J416"/>
  <c r="BK302"/>
  <c r="BK194"/>
  <c r="J616"/>
  <c r="BK520"/>
  <c r="BK426"/>
  <c r="BK324"/>
  <c r="BK191"/>
  <c i="4" r="BK1536"/>
  <c r="J1466"/>
  <c r="BK1384"/>
  <c r="J1364"/>
  <c r="BK1260"/>
  <c r="BK1184"/>
  <c r="J1014"/>
  <c r="J915"/>
  <c r="J840"/>
  <c r="BK734"/>
  <c r="J676"/>
  <c r="J594"/>
  <c r="BK527"/>
  <c r="J438"/>
  <c r="J350"/>
  <c r="J310"/>
  <c r="J227"/>
  <c r="BK1554"/>
  <c r="BK1500"/>
  <c r="BK1430"/>
  <c r="BK1376"/>
  <c r="BK1326"/>
  <c r="BK1272"/>
  <c r="J1190"/>
  <c r="J1099"/>
  <c r="BK1017"/>
  <c r="J898"/>
  <c r="BK794"/>
  <c r="BK720"/>
  <c r="J633"/>
  <c r="BK544"/>
  <c r="J482"/>
  <c r="J328"/>
  <c r="BK217"/>
  <c r="J153"/>
  <c r="J1502"/>
  <c r="BK1442"/>
  <c r="BK1308"/>
  <c r="J1239"/>
  <c r="BK1096"/>
  <c r="J987"/>
  <c r="BK903"/>
  <c r="BK786"/>
  <c r="J645"/>
  <c r="J544"/>
  <c r="BK403"/>
  <c r="BK322"/>
  <c r="BK271"/>
  <c r="BK221"/>
  <c r="J1595"/>
  <c r="J1570"/>
  <c r="J1436"/>
  <c r="BK1338"/>
  <c r="J1280"/>
  <c r="J1210"/>
  <c r="J1102"/>
  <c r="J1027"/>
  <c r="BK922"/>
  <c r="J810"/>
  <c r="J730"/>
  <c r="BK676"/>
  <c r="BK594"/>
  <c r="BK471"/>
  <c r="BK397"/>
  <c r="J336"/>
  <c r="BK263"/>
  <c r="J184"/>
  <c i="5" r="BK804"/>
  <c r="J751"/>
  <c r="BK593"/>
  <c r="J475"/>
  <c r="J373"/>
  <c r="J288"/>
  <c r="J202"/>
  <c r="BK887"/>
  <c r="J843"/>
  <c r="BK775"/>
  <c r="BK680"/>
  <c r="BK566"/>
  <c r="J514"/>
  <c r="BK421"/>
  <c r="BK347"/>
  <c r="J281"/>
  <c r="J214"/>
  <c r="J136"/>
  <c r="BK831"/>
  <c r="J765"/>
  <c r="J686"/>
  <c r="BK607"/>
  <c r="BK520"/>
  <c r="J452"/>
  <c r="BK321"/>
  <c r="J211"/>
  <c r="J847"/>
  <c r="J808"/>
  <c r="BK759"/>
  <c r="J612"/>
  <c r="J508"/>
  <c r="J411"/>
  <c r="BK303"/>
  <c r="J249"/>
  <c r="J121"/>
  <c i="6" r="BK158"/>
  <c r="BK104"/>
  <c r="BK153"/>
  <c r="BK196"/>
  <c r="J129"/>
  <c r="J184"/>
  <c r="BK110"/>
  <c i="7" r="BK160"/>
  <c r="BK110"/>
  <c r="BK135"/>
  <c r="BK184"/>
  <c r="J112"/>
  <c r="BK192"/>
  <c r="J131"/>
  <c i="8" r="BK212"/>
  <c r="J167"/>
  <c r="BK110"/>
  <c r="BK128"/>
  <c r="BK161"/>
  <c r="BK242"/>
  <c r="BK208"/>
  <c r="BK165"/>
  <c i="9" r="BK244"/>
  <c r="J167"/>
  <c r="BK110"/>
  <c r="J214"/>
  <c r="BK100"/>
  <c r="BK187"/>
  <c r="J122"/>
  <c r="BK167"/>
  <c r="J108"/>
  <c i="10" r="BK167"/>
  <c r="BK95"/>
  <c r="J194"/>
  <c r="BK124"/>
  <c r="BK226"/>
  <c r="J181"/>
  <c r="J132"/>
  <c r="J204"/>
  <c r="J102"/>
  <c i="11" r="J198"/>
  <c r="J138"/>
  <c r="BK232"/>
  <c r="BK138"/>
  <c r="BK220"/>
  <c r="J185"/>
  <c r="J132"/>
  <c r="BK179"/>
  <c r="J118"/>
  <c i="12" r="BK184"/>
  <c r="J126"/>
  <c r="J153"/>
  <c r="BK214"/>
  <c r="J116"/>
  <c r="BK151"/>
  <c r="BK130"/>
  <c i="13" r="BK196"/>
  <c r="J114"/>
  <c r="BK186"/>
  <c r="J124"/>
  <c r="J192"/>
  <c r="BK147"/>
  <c r="J184"/>
  <c r="BK131"/>
  <c i="14" r="BK184"/>
  <c r="J95"/>
  <c r="J176"/>
  <c r="BK118"/>
  <c r="J100"/>
  <c r="J128"/>
  <c r="J186"/>
  <c i="15" r="BK170"/>
  <c r="BK192"/>
  <c r="J162"/>
  <c r="BK116"/>
  <c r="BK133"/>
  <c r="J92"/>
  <c i="16" r="J174"/>
  <c r="J118"/>
  <c r="J167"/>
  <c r="BK100"/>
  <c r="BK172"/>
  <c r="BK92"/>
  <c r="BK167"/>
  <c i="17" r="J133"/>
  <c r="BK141"/>
  <c r="J104"/>
  <c r="BK176"/>
  <c r="J124"/>
  <c i="18" r="J92"/>
  <c i="19" r="BK118"/>
  <c r="BK177"/>
  <c r="J133"/>
  <c r="J99"/>
  <c i="20" r="J249"/>
  <c r="J182"/>
  <c r="J120"/>
  <c r="BK300"/>
  <c r="BK201"/>
  <c r="J122"/>
  <c r="J277"/>
  <c r="BK213"/>
  <c r="BK140"/>
  <c r="BK88"/>
  <c r="BK279"/>
  <c r="BK150"/>
  <c r="J88"/>
  <c i="21" r="J453"/>
  <c r="J380"/>
  <c r="J303"/>
  <c r="J183"/>
  <c r="J492"/>
  <c r="BK402"/>
  <c r="BK356"/>
  <c r="BK282"/>
  <c r="J202"/>
  <c r="BK113"/>
  <c r="J490"/>
  <c r="J459"/>
  <c r="J416"/>
  <c r="BK369"/>
  <c r="J265"/>
  <c r="BK200"/>
  <c r="J514"/>
  <c r="J472"/>
  <c r="J402"/>
  <c r="J328"/>
  <c r="BK274"/>
  <c r="BK195"/>
  <c r="BK141"/>
  <c i="22" r="J297"/>
  <c r="J201"/>
  <c r="BK104"/>
  <c r="BK326"/>
  <c r="BK165"/>
  <c r="BK110"/>
  <c r="J300"/>
  <c r="BK201"/>
  <c r="BK383"/>
  <c r="BK276"/>
  <c r="J184"/>
  <c r="BK107"/>
  <c i="23" r="J130"/>
  <c r="BK111"/>
  <c r="BK168"/>
  <c r="J132"/>
  <c i="24" r="BK140"/>
  <c r="BK118"/>
  <c i="2" r="BK1139"/>
  <c r="BK1058"/>
  <c r="BK1000"/>
  <c r="J939"/>
  <c r="BK883"/>
  <c r="BK815"/>
  <c r="BK766"/>
  <c r="BK719"/>
  <c r="BK653"/>
  <c r="BK593"/>
  <c r="BK568"/>
  <c r="BK374"/>
  <c r="J269"/>
  <c r="BK147"/>
  <c r="J1061"/>
  <c r="J953"/>
  <c r="BK843"/>
  <c r="BK726"/>
  <c r="BK631"/>
  <c r="BK589"/>
  <c r="BK430"/>
  <c r="BK286"/>
  <c r="BK125"/>
  <c r="J1073"/>
  <c r="BK1002"/>
  <c r="BK885"/>
  <c r="BK778"/>
  <c r="BK698"/>
  <c r="J639"/>
  <c r="J537"/>
  <c r="J401"/>
  <c r="J261"/>
  <c r="BK159"/>
  <c r="BK1142"/>
  <c r="J1056"/>
  <c r="J993"/>
  <c r="BK905"/>
  <c r="BK845"/>
  <c r="BK770"/>
  <c r="J641"/>
  <c r="BK578"/>
  <c r="J469"/>
  <c r="J369"/>
  <c r="J295"/>
  <c r="J236"/>
  <c r="BK129"/>
  <c i="3" r="BK623"/>
  <c r="J462"/>
  <c r="J313"/>
  <c r="J188"/>
  <c r="BK111"/>
  <c r="BK603"/>
  <c r="J502"/>
  <c r="BK373"/>
  <c r="J278"/>
  <c r="BK205"/>
  <c r="BK161"/>
  <c r="J623"/>
  <c r="J550"/>
  <c r="BK451"/>
  <c r="J360"/>
  <c r="J299"/>
  <c r="J170"/>
  <c r="J600"/>
  <c r="BK514"/>
  <c r="BK398"/>
  <c r="BK316"/>
  <c r="J111"/>
  <c i="4" r="J1527"/>
  <c r="J1456"/>
  <c r="BK1389"/>
  <c r="J1340"/>
  <c r="J1296"/>
  <c r="J1230"/>
  <c r="BK1089"/>
  <c r="BK1023"/>
  <c r="BK930"/>
  <c r="J831"/>
  <c r="J716"/>
  <c r="J636"/>
  <c r="BK566"/>
  <c r="J494"/>
  <c r="BK376"/>
  <c r="J322"/>
  <c r="J194"/>
  <c r="J1539"/>
  <c r="J1460"/>
  <c r="J1420"/>
  <c r="BK1362"/>
  <c r="BK1316"/>
  <c r="J1244"/>
  <c r="BK1172"/>
  <c r="BK1087"/>
  <c r="J1043"/>
  <c r="J960"/>
  <c r="BK912"/>
  <c r="J758"/>
  <c r="BK670"/>
  <c r="J584"/>
  <c r="BK542"/>
  <c r="J456"/>
  <c r="BK361"/>
  <c r="J261"/>
  <c r="BK1560"/>
  <c r="J1472"/>
  <c r="BK1378"/>
  <c r="BK1264"/>
  <c r="J1127"/>
  <c r="BK984"/>
  <c r="BK918"/>
  <c r="J854"/>
  <c r="BK738"/>
  <c r="BK687"/>
  <c r="BK520"/>
  <c r="BK370"/>
  <c r="BK320"/>
  <c r="J219"/>
  <c r="J178"/>
  <c r="BK1574"/>
  <c r="BK1548"/>
  <c r="BK1469"/>
  <c r="J1432"/>
  <c r="BK1342"/>
  <c r="BK1282"/>
  <c r="BK1220"/>
  <c r="J1108"/>
  <c r="J993"/>
  <c r="BK909"/>
  <c r="J834"/>
  <c r="J744"/>
  <c r="J664"/>
  <c r="BK600"/>
  <c r="J480"/>
  <c r="BK391"/>
  <c r="BK332"/>
  <c r="J283"/>
  <c r="J215"/>
  <c r="J137"/>
  <c i="5" r="BK836"/>
  <c r="BK748"/>
  <c r="J599"/>
  <c r="J472"/>
  <c r="BK327"/>
  <c r="J236"/>
  <c r="J118"/>
  <c r="J867"/>
  <c r="BK808"/>
  <c r="J733"/>
  <c r="J650"/>
  <c r="BK528"/>
  <c r="BK449"/>
  <c r="BK382"/>
  <c r="BK317"/>
  <c r="BK249"/>
  <c r="J151"/>
  <c r="BK858"/>
  <c r="J806"/>
  <c r="J721"/>
  <c r="BK601"/>
  <c r="BK514"/>
  <c r="BK454"/>
  <c r="J347"/>
  <c r="BK208"/>
  <c r="J836"/>
  <c r="J777"/>
  <c r="BK701"/>
  <c r="J617"/>
  <c r="BK540"/>
  <c r="BK444"/>
  <c r="BK349"/>
  <c r="BK260"/>
  <c r="BK154"/>
  <c i="6" r="BK151"/>
  <c r="J110"/>
  <c r="BK186"/>
  <c r="BK122"/>
  <c r="BK143"/>
  <c r="J97"/>
  <c r="J151"/>
  <c i="7" r="J186"/>
  <c r="J128"/>
  <c r="BK170"/>
  <c r="J102"/>
  <c r="J166"/>
  <c r="J206"/>
  <c r="J157"/>
  <c r="J114"/>
  <c i="8" r="J183"/>
  <c r="BK100"/>
  <c r="J185"/>
  <c r="BK144"/>
  <c r="BK244"/>
  <c r="BK173"/>
  <c r="BK232"/>
  <c r="BK169"/>
  <c i="9" r="J222"/>
  <c r="J179"/>
  <c r="J150"/>
  <c r="J92"/>
  <c r="BK114"/>
  <c r="BK140"/>
  <c r="BK92"/>
  <c r="BK146"/>
  <c i="10" r="BK228"/>
  <c r="J130"/>
  <c r="J216"/>
  <c r="BK132"/>
  <c r="BK97"/>
  <c r="BK218"/>
  <c r="J173"/>
  <c r="J220"/>
  <c r="BK92"/>
  <c i="11" r="J196"/>
  <c r="J124"/>
  <c r="BK218"/>
  <c r="BK151"/>
  <c r="BK228"/>
  <c r="BK192"/>
  <c r="BK144"/>
  <c r="BK198"/>
  <c r="J134"/>
  <c i="12" r="J202"/>
  <c r="J161"/>
  <c r="BK182"/>
  <c r="BK216"/>
  <c r="BK147"/>
  <c r="BK196"/>
  <c r="J155"/>
  <c i="13" r="J166"/>
  <c r="BK97"/>
  <c r="J182"/>
  <c r="J206"/>
  <c r="BK166"/>
  <c r="BK114"/>
  <c i="14" r="J166"/>
  <c r="BK112"/>
  <c r="J180"/>
  <c r="BK120"/>
  <c r="J160"/>
  <c r="BK92"/>
  <c r="BK160"/>
  <c r="BK102"/>
  <c i="15" r="BK174"/>
  <c r="BK206"/>
  <c r="J149"/>
  <c r="J198"/>
  <c r="BK153"/>
  <c r="BK126"/>
  <c r="J155"/>
  <c i="16" r="J216"/>
  <c r="J157"/>
  <c r="J102"/>
  <c r="BK151"/>
  <c r="J97"/>
  <c r="J153"/>
  <c r="BK216"/>
  <c r="J172"/>
  <c r="J108"/>
  <c i="17" r="BK162"/>
  <c r="BK200"/>
  <c r="J147"/>
  <c r="J174"/>
  <c r="BK112"/>
  <c r="J186"/>
  <c r="BK135"/>
  <c i="19" r="BK173"/>
  <c r="BK179"/>
  <c r="J168"/>
  <c r="BK130"/>
  <c i="20" r="BK239"/>
  <c r="BK122"/>
  <c r="BK304"/>
  <c r="BK261"/>
  <c r="BK195"/>
  <c r="BK126"/>
  <c r="J310"/>
  <c r="BK227"/>
  <c r="J191"/>
  <c r="BK124"/>
  <c r="J298"/>
  <c r="J243"/>
  <c r="BK178"/>
  <c r="J114"/>
  <c r="BK86"/>
  <c i="21" r="BK446"/>
  <c r="BK382"/>
  <c r="J334"/>
  <c r="J240"/>
  <c r="J145"/>
  <c r="J504"/>
  <c r="BK408"/>
  <c r="J345"/>
  <c r="J278"/>
  <c r="J200"/>
  <c r="BK145"/>
  <c r="J494"/>
  <c r="J457"/>
  <c r="BK395"/>
  <c r="BK321"/>
  <c r="J284"/>
  <c r="BK214"/>
  <c r="BK151"/>
  <c r="BK484"/>
  <c r="J414"/>
  <c r="BK366"/>
  <c r="J307"/>
  <c r="BK253"/>
  <c r="J204"/>
  <c r="BK134"/>
  <c i="22" r="J252"/>
  <c r="J157"/>
  <c r="J362"/>
  <c r="BK273"/>
  <c r="BK195"/>
  <c r="J122"/>
  <c r="J349"/>
  <c r="J261"/>
  <c r="BK153"/>
  <c r="J336"/>
  <c r="J243"/>
  <c r="BK132"/>
  <c i="23" r="BK140"/>
  <c r="BK148"/>
  <c r="BK130"/>
  <c r="BK143"/>
  <c i="24" r="BK130"/>
  <c r="J143"/>
  <c r="BK95"/>
  <c i="2" r="BK1164"/>
  <c r="J1066"/>
  <c r="BK1015"/>
  <c r="J965"/>
  <c r="J925"/>
  <c r="J877"/>
  <c r="J770"/>
  <c r="J726"/>
  <c r="BK658"/>
  <c r="BK582"/>
  <c r="J433"/>
  <c r="J338"/>
  <c r="J226"/>
  <c r="J140"/>
  <c r="BK1076"/>
  <c r="BK937"/>
  <c r="BK861"/>
  <c r="BK749"/>
  <c r="BK665"/>
  <c r="BK558"/>
  <c r="BK451"/>
  <c r="J334"/>
  <c r="J200"/>
  <c r="J116"/>
  <c r="J1046"/>
  <c r="J1012"/>
  <c r="J971"/>
  <c r="J943"/>
  <c r="J905"/>
  <c r="BK877"/>
  <c r="J819"/>
  <c r="J782"/>
  <c r="J735"/>
  <c r="J653"/>
  <c r="BK621"/>
  <c r="BK491"/>
  <c r="J345"/>
  <c r="BK292"/>
  <c r="BK200"/>
  <c r="J123"/>
  <c r="J1146"/>
  <c r="BK1064"/>
  <c r="BK1012"/>
  <c r="BK925"/>
  <c r="BK887"/>
  <c r="BK823"/>
  <c r="BK780"/>
  <c r="BK753"/>
  <c r="J674"/>
  <c r="BK570"/>
  <c r="J495"/>
  <c r="J377"/>
  <c r="BK348"/>
  <c r="J286"/>
  <c r="J228"/>
  <c r="BK143"/>
  <c i="3" r="BK650"/>
  <c r="J485"/>
  <c r="J376"/>
  <c r="BK271"/>
  <c r="J167"/>
  <c r="BK659"/>
  <c r="J542"/>
  <c r="BK404"/>
  <c r="BK267"/>
  <c r="BK209"/>
  <c r="BK126"/>
  <c r="BK612"/>
  <c r="J558"/>
  <c r="BK455"/>
  <c r="J388"/>
  <c r="J209"/>
  <c r="BK606"/>
  <c r="BK505"/>
  <c r="BK376"/>
  <c r="BK257"/>
  <c i="4" r="J1560"/>
  <c r="J1464"/>
  <c r="BK1394"/>
  <c r="J1358"/>
  <c r="J1308"/>
  <c r="J1250"/>
  <c r="BK1102"/>
  <c r="BK1045"/>
  <c r="J937"/>
  <c r="J863"/>
  <c r="BK782"/>
  <c r="J697"/>
  <c r="BK581"/>
  <c r="J533"/>
  <c r="BK418"/>
  <c r="BK342"/>
  <c r="J233"/>
  <c r="J131"/>
  <c r="J1512"/>
  <c r="BK1436"/>
  <c r="BK1412"/>
  <c r="BK1344"/>
  <c r="J1274"/>
  <c r="J1196"/>
  <c r="J1132"/>
  <c r="J1066"/>
  <c r="BK1030"/>
  <c r="J918"/>
  <c r="J837"/>
  <c r="J740"/>
  <c r="BK658"/>
  <c r="J588"/>
  <c r="BK546"/>
  <c r="J435"/>
  <c r="J348"/>
  <c r="J209"/>
  <c r="J1536"/>
  <c r="BK1474"/>
  <c r="BK1410"/>
  <c r="J1316"/>
  <c r="J1278"/>
  <c r="J1202"/>
  <c r="J1084"/>
  <c r="BK953"/>
  <c r="J881"/>
  <c r="BK798"/>
  <c r="BK742"/>
  <c r="J670"/>
  <c r="BK522"/>
  <c r="J498"/>
  <c r="J424"/>
  <c r="J344"/>
  <c r="BK283"/>
  <c r="BK215"/>
  <c r="J141"/>
  <c r="BK1568"/>
  <c r="J1492"/>
  <c r="J1430"/>
  <c r="BK1306"/>
  <c r="J1256"/>
  <c r="J1208"/>
  <c r="BK1063"/>
  <c r="BK996"/>
  <c r="J903"/>
  <c r="BK814"/>
  <c r="BK746"/>
  <c r="BK693"/>
  <c r="J627"/>
  <c r="BK562"/>
  <c r="BK468"/>
  <c r="J361"/>
  <c r="J312"/>
  <c r="BK240"/>
  <c r="BK194"/>
  <c r="BK119"/>
  <c i="5" r="BK813"/>
  <c r="BK730"/>
  <c r="J562"/>
  <c r="J441"/>
  <c r="BK364"/>
  <c r="BK298"/>
  <c r="J142"/>
  <c r="BK874"/>
  <c r="BK799"/>
  <c r="J693"/>
  <c r="BK628"/>
  <c r="J534"/>
  <c r="J460"/>
  <c r="BK311"/>
  <c r="BK202"/>
  <c r="J130"/>
  <c r="BK771"/>
  <c r="J665"/>
  <c r="BK554"/>
  <c r="J496"/>
  <c r="J438"/>
  <c r="BK357"/>
  <c r="J257"/>
  <c r="BK864"/>
  <c r="J789"/>
  <c r="BK756"/>
  <c r="J625"/>
  <c r="J520"/>
  <c r="BK353"/>
  <c r="BK257"/>
  <c r="BK118"/>
  <c i="6" r="BK108"/>
  <c r="BK164"/>
  <c r="BK194"/>
  <c r="J100"/>
  <c r="BK116"/>
  <c i="7" r="J184"/>
  <c r="J145"/>
  <c r="J104"/>
  <c r="BK139"/>
  <c r="BK102"/>
  <c r="J176"/>
  <c r="BK137"/>
  <c i="8" r="BK240"/>
  <c r="J124"/>
  <c r="J242"/>
  <c r="BK206"/>
  <c r="J95"/>
  <c r="BK163"/>
  <c r="J240"/>
  <c r="J212"/>
  <c r="J134"/>
  <c i="9" r="BK218"/>
  <c r="J163"/>
  <c r="BK240"/>
  <c r="BK177"/>
  <c r="J124"/>
  <c r="J202"/>
  <c r="BK171"/>
  <c r="J97"/>
  <c r="J183"/>
  <c i="10" r="J230"/>
  <c r="BK157"/>
  <c r="BK230"/>
  <c r="BK192"/>
  <c r="BK136"/>
  <c r="BK236"/>
  <c r="J185"/>
  <c r="J92"/>
  <c r="J155"/>
  <c i="11" r="BK234"/>
  <c r="BK167"/>
  <c r="BK112"/>
  <c r="J190"/>
  <c r="BK116"/>
  <c r="BK190"/>
  <c r="J163"/>
  <c r="J175"/>
  <c i="12" r="BK176"/>
  <c r="J120"/>
  <c r="J135"/>
  <c r="BK212"/>
  <c r="J163"/>
  <c r="J216"/>
  <c r="BK159"/>
  <c r="J114"/>
  <c i="13" r="BK168"/>
  <c r="J204"/>
  <c r="J135"/>
  <c r="J102"/>
  <c r="J157"/>
  <c r="BK172"/>
  <c r="J120"/>
  <c i="14" r="BK176"/>
  <c r="J131"/>
  <c r="J182"/>
  <c r="BK143"/>
  <c r="J102"/>
  <c r="J145"/>
  <c r="J188"/>
  <c r="J147"/>
  <c r="J97"/>
  <c i="15" r="J170"/>
  <c r="J108"/>
  <c r="BK184"/>
  <c r="J118"/>
  <c r="BK168"/>
  <c r="J137"/>
  <c r="BK180"/>
  <c i="16" r="J186"/>
  <c r="BK139"/>
  <c r="J196"/>
  <c r="BK116"/>
  <c r="J163"/>
  <c r="J114"/>
  <c r="BK178"/>
  <c r="J128"/>
  <c i="17" r="J155"/>
  <c r="BK188"/>
  <c r="J135"/>
  <c r="BK160"/>
  <c r="BK108"/>
  <c r="BK164"/>
  <c r="BK97"/>
  <c i="19" r="BK150"/>
  <c r="BK145"/>
  <c r="BK99"/>
  <c i="20" r="J261"/>
  <c r="J221"/>
  <c r="BK170"/>
  <c r="BK288"/>
  <c r="J225"/>
  <c r="J150"/>
  <c r="J100"/>
  <c r="BK275"/>
  <c r="BK215"/>
  <c r="BK185"/>
  <c r="J134"/>
  <c r="J84"/>
  <c r="BK241"/>
  <c r="BK172"/>
  <c i="21" r="J389"/>
  <c r="J325"/>
  <c r="J149"/>
  <c r="BK459"/>
  <c r="J274"/>
  <c r="J141"/>
  <c r="BK472"/>
  <c r="J385"/>
  <c r="BK297"/>
  <c r="J211"/>
  <c r="BK132"/>
  <c r="J498"/>
  <c r="BK432"/>
  <c r="BK387"/>
  <c r="J331"/>
  <c r="J248"/>
  <c r="BK161"/>
  <c i="22" r="J400"/>
  <c r="BK282"/>
  <c r="BK168"/>
  <c r="BK389"/>
  <c r="BK306"/>
  <c r="J204"/>
  <c r="J132"/>
  <c r="BK362"/>
  <c r="BK288"/>
  <c r="J195"/>
  <c r="J372"/>
  <c r="BK247"/>
  <c r="BK122"/>
  <c i="23" r="BK122"/>
  <c r="J125"/>
  <c r="J151"/>
  <c r="BK162"/>
  <c i="24" r="BK143"/>
  <c r="J148"/>
  <c i="2" r="J1153"/>
  <c r="J1070"/>
  <c r="BK1022"/>
  <c r="BK977"/>
  <c r="J917"/>
  <c r="BK857"/>
  <c r="BK799"/>
  <c r="BK762"/>
  <c r="J708"/>
  <c r="J646"/>
  <c r="BK574"/>
  <c r="BK440"/>
  <c r="BK361"/>
  <c r="J251"/>
  <c r="J159"/>
  <c r="BK1098"/>
  <c r="J1030"/>
  <c r="BK957"/>
  <c r="BK915"/>
  <c r="BK821"/>
  <c r="BK733"/>
  <c r="J690"/>
  <c r="BK623"/>
  <c r="J578"/>
  <c r="BK495"/>
  <c r="J427"/>
  <c r="J374"/>
  <c r="J289"/>
  <c r="J147"/>
  <c r="J1151"/>
  <c r="J1119"/>
  <c r="J1035"/>
  <c r="BK975"/>
  <c r="J881"/>
  <c r="J843"/>
  <c r="J795"/>
  <c r="J745"/>
  <c r="J692"/>
  <c r="J651"/>
  <c r="J591"/>
  <c r="BK498"/>
  <c r="J329"/>
  <c r="J219"/>
  <c r="J143"/>
  <c r="J1098"/>
  <c r="BK1068"/>
  <c r="J1025"/>
  <c r="J979"/>
  <c r="BK907"/>
  <c r="J863"/>
  <c r="BK829"/>
  <c r="J774"/>
  <c r="J663"/>
  <c r="J545"/>
  <c r="BK427"/>
  <c r="J352"/>
  <c r="BK248"/>
  <c r="BK174"/>
  <c r="BK133"/>
  <c i="3" r="J612"/>
  <c r="J588"/>
  <c r="BK567"/>
  <c r="J523"/>
  <c r="BK413"/>
  <c r="J336"/>
  <c r="BK224"/>
  <c r="J141"/>
  <c r="BK639"/>
  <c r="J539"/>
  <c r="J413"/>
  <c r="BK336"/>
  <c r="BK201"/>
  <c r="J114"/>
  <c r="J567"/>
  <c r="BK483"/>
  <c r="J395"/>
  <c r="BK308"/>
  <c r="BK218"/>
  <c r="J659"/>
  <c r="BK523"/>
  <c r="J438"/>
  <c r="BK261"/>
  <c r="J132"/>
  <c i="4" r="BK1510"/>
  <c r="J1422"/>
  <c r="J1351"/>
  <c r="BK1280"/>
  <c r="J1217"/>
  <c r="BK1121"/>
  <c r="J1030"/>
  <c r="J945"/>
  <c r="BK881"/>
  <c r="BK810"/>
  <c r="J707"/>
  <c r="J648"/>
  <c r="J591"/>
  <c r="BK552"/>
  <c r="BK498"/>
  <c r="J406"/>
  <c r="BK324"/>
  <c r="J280"/>
  <c r="BK207"/>
  <c r="BK1551"/>
  <c r="J1506"/>
  <c r="J1410"/>
  <c r="J1334"/>
  <c r="J1269"/>
  <c r="BK1187"/>
  <c r="J1063"/>
  <c r="BK969"/>
  <c r="J872"/>
  <c r="BK774"/>
  <c r="J685"/>
  <c r="J615"/>
  <c r="BK556"/>
  <c r="BK486"/>
  <c r="BK388"/>
  <c r="J274"/>
  <c r="J157"/>
  <c r="J1521"/>
  <c r="J1480"/>
  <c r="J1446"/>
  <c r="BK1354"/>
  <c r="J1285"/>
  <c r="BK1236"/>
  <c r="BK1105"/>
  <c r="BK993"/>
  <c r="BK925"/>
  <c r="J814"/>
  <c r="BK722"/>
  <c r="J564"/>
  <c r="J415"/>
  <c r="J302"/>
  <c r="J225"/>
  <c r="BK168"/>
  <c r="BK1576"/>
  <c r="BK1542"/>
  <c r="BK1452"/>
  <c r="BK1374"/>
  <c r="BK1310"/>
  <c r="J1242"/>
  <c r="J1187"/>
  <c r="BK1114"/>
  <c r="J1017"/>
  <c r="J950"/>
  <c r="BK890"/>
  <c r="J782"/>
  <c r="BK673"/>
  <c r="BK603"/>
  <c r="BK462"/>
  <c r="J324"/>
  <c r="J266"/>
  <c r="BK211"/>
  <c r="BK153"/>
  <c i="5" r="BK855"/>
  <c r="BK797"/>
  <c r="J718"/>
  <c r="BK604"/>
  <c r="BK490"/>
  <c r="BK393"/>
  <c r="BK324"/>
  <c r="J246"/>
  <c r="J887"/>
  <c r="J824"/>
  <c r="BK745"/>
  <c r="J658"/>
  <c r="BK574"/>
  <c r="BK505"/>
  <c r="BK418"/>
  <c r="J370"/>
  <c r="J208"/>
  <c r="BK142"/>
  <c r="BK867"/>
  <c r="BK777"/>
  <c r="J689"/>
  <c r="BK615"/>
  <c r="BK517"/>
  <c r="BK424"/>
  <c r="J335"/>
  <c r="J217"/>
  <c r="BK850"/>
  <c r="J775"/>
  <c r="BK686"/>
  <c r="J604"/>
  <c r="J469"/>
  <c r="BK408"/>
  <c r="J327"/>
  <c r="BK233"/>
  <c r="BK136"/>
  <c i="6" r="BK155"/>
  <c r="BK204"/>
  <c r="J139"/>
  <c r="J200"/>
  <c r="J155"/>
  <c r="J92"/>
  <c r="BK135"/>
  <c i="7" r="J162"/>
  <c r="BK120"/>
  <c r="J124"/>
  <c r="BK157"/>
  <c r="BK106"/>
  <c r="BK174"/>
  <c r="BK116"/>
  <c i="8" r="BK191"/>
  <c r="BK130"/>
  <c r="J92"/>
  <c r="J179"/>
  <c r="BK136"/>
  <c r="J210"/>
  <c r="J154"/>
  <c r="J100"/>
  <c r="J206"/>
  <c r="BK167"/>
  <c r="BK95"/>
  <c i="9" r="J206"/>
  <c r="BK159"/>
  <c r="J118"/>
  <c r="J216"/>
  <c r="J128"/>
  <c r="J230"/>
  <c r="J152"/>
  <c r="J218"/>
  <c r="BK154"/>
  <c r="BK104"/>
  <c i="10" r="J183"/>
  <c r="BK126"/>
  <c r="BK214"/>
  <c r="J161"/>
  <c r="J116"/>
  <c r="J234"/>
  <c r="J200"/>
  <c r="BK106"/>
  <c r="BK196"/>
  <c i="11" r="BK200"/>
  <c r="BK134"/>
  <c r="BK222"/>
  <c r="J136"/>
  <c r="J218"/>
  <c r="J171"/>
  <c r="J208"/>
  <c r="J140"/>
  <c i="12" r="BK186"/>
  <c r="J147"/>
  <c r="J212"/>
  <c r="J106"/>
  <c r="BK188"/>
  <c r="BK108"/>
  <c r="J182"/>
  <c r="J124"/>
  <c i="13" r="BK206"/>
  <c r="BK124"/>
  <c r="J194"/>
  <c r="BK133"/>
  <c r="J176"/>
  <c r="J100"/>
  <c r="BK174"/>
  <c r="J137"/>
  <c i="14" r="J178"/>
  <c r="BK110"/>
  <c r="BK178"/>
  <c r="BK116"/>
  <c r="BK149"/>
  <c r="BK200"/>
  <c r="BK126"/>
  <c i="15" r="J194"/>
  <c r="BK128"/>
  <c r="J97"/>
  <c r="BK182"/>
  <c r="J110"/>
  <c r="BK178"/>
  <c r="BK145"/>
  <c r="BK97"/>
  <c r="J147"/>
  <c r="BK95"/>
  <c i="16" r="J178"/>
  <c r="BK112"/>
  <c r="J149"/>
  <c r="BK102"/>
  <c r="J151"/>
  <c r="BK104"/>
  <c r="BK174"/>
  <c r="BK130"/>
  <c i="17" r="BK202"/>
  <c r="BK196"/>
  <c r="J145"/>
  <c r="J180"/>
  <c r="BK116"/>
  <c r="BK178"/>
  <c r="J114"/>
  <c i="19" r="J177"/>
  <c r="J181"/>
  <c r="BK187"/>
  <c r="J95"/>
  <c i="20" r="J211"/>
  <c r="J116"/>
  <c r="J281"/>
  <c r="BK197"/>
  <c r="BK136"/>
  <c r="J308"/>
  <c r="BK243"/>
  <c r="BK199"/>
  <c r="BK164"/>
  <c r="J110"/>
  <c r="J269"/>
  <c r="J176"/>
  <c r="BK110"/>
  <c i="21" r="J434"/>
  <c r="BK339"/>
  <c r="J243"/>
  <c r="BK102"/>
  <c r="BK385"/>
  <c r="J256"/>
  <c r="J147"/>
  <c r="BK488"/>
  <c r="J421"/>
  <c r="BK312"/>
  <c r="J228"/>
  <c r="J106"/>
  <c r="BK475"/>
  <c r="BK398"/>
  <c r="BK334"/>
  <c r="BK256"/>
  <c r="J192"/>
  <c r="J132"/>
  <c i="22" r="J380"/>
  <c r="BK295"/>
  <c r="BK261"/>
  <c r="J222"/>
  <c r="J402"/>
  <c r="BK157"/>
  <c r="J369"/>
  <c r="BK297"/>
  <c r="BK227"/>
  <c r="BK291"/>
  <c r="BK240"/>
  <c r="BK147"/>
  <c i="23" r="BK153"/>
  <c r="J188"/>
  <c r="BK99"/>
  <c r="J122"/>
  <c r="J96"/>
  <c r="J127"/>
  <c i="24" r="J105"/>
  <c r="J113"/>
  <c r="J109"/>
  <c i="2" r="BK827"/>
  <c r="J760"/>
  <c r="J716"/>
  <c r="J665"/>
  <c r="BK614"/>
  <c r="J572"/>
  <c r="BK501"/>
  <c r="BK389"/>
  <c r="J277"/>
  <c r="J266"/>
  <c r="J208"/>
  <c r="BK145"/>
  <c r="J1112"/>
  <c r="J1082"/>
  <c r="BK973"/>
  <c r="BK943"/>
  <c r="BK893"/>
  <c r="BK835"/>
  <c r="J786"/>
  <c r="BK706"/>
  <c r="BK655"/>
  <c r="J621"/>
  <c r="J595"/>
  <c r="J523"/>
  <c r="BK473"/>
  <c r="BK405"/>
  <c r="J321"/>
  <c r="BK228"/>
  <c r="J145"/>
  <c r="J1160"/>
  <c r="J1114"/>
  <c r="BK1043"/>
  <c r="J1005"/>
  <c r="BK969"/>
  <c r="J933"/>
  <c r="BK897"/>
  <c r="J845"/>
  <c r="J807"/>
  <c r="J755"/>
  <c r="J710"/>
  <c r="BK660"/>
  <c r="BK585"/>
  <c r="BK484"/>
  <c r="J342"/>
  <c r="BK289"/>
  <c r="BK208"/>
  <c r="BK137"/>
  <c r="J1139"/>
  <c r="BK1066"/>
  <c r="J1020"/>
  <c r="J963"/>
  <c r="BK889"/>
  <c r="J835"/>
  <c r="BK782"/>
  <c r="BK696"/>
  <c r="BK597"/>
  <c r="BK516"/>
  <c r="J417"/>
  <c r="BK277"/>
  <c r="J185"/>
  <c i="3" r="BK692"/>
  <c r="J639"/>
  <c r="BK480"/>
  <c r="J407"/>
  <c r="BK227"/>
  <c r="J144"/>
  <c r="J606"/>
  <c r="J500"/>
  <c r="J401"/>
  <c r="J290"/>
  <c r="BK123"/>
  <c r="BK597"/>
  <c r="J505"/>
  <c r="J429"/>
  <c r="BK384"/>
  <c r="BK274"/>
  <c r="BK114"/>
  <c r="BK491"/>
  <c r="J384"/>
  <c r="BK305"/>
  <c r="J150"/>
  <c i="4" r="J1524"/>
  <c r="BK1406"/>
  <c r="J1376"/>
  <c r="BK1294"/>
  <c r="J1214"/>
  <c r="BK1084"/>
  <c r="BK1054"/>
  <c r="BK999"/>
  <c r="J890"/>
  <c r="BK790"/>
  <c r="BK705"/>
  <c r="J630"/>
  <c r="J556"/>
  <c r="BK477"/>
  <c r="BK385"/>
  <c r="BK254"/>
  <c r="BK144"/>
  <c r="J1542"/>
  <c r="J1488"/>
  <c r="J1416"/>
  <c r="J1368"/>
  <c r="BK1227"/>
  <c r="BK1169"/>
  <c r="J1072"/>
  <c r="BK1039"/>
  <c r="BK915"/>
  <c r="J828"/>
  <c r="BK679"/>
  <c r="J581"/>
  <c r="BK494"/>
  <c r="BK438"/>
  <c r="J385"/>
  <c r="BK302"/>
  <c r="J240"/>
  <c r="BK184"/>
  <c r="BK1508"/>
  <c r="BK1462"/>
  <c r="BK1356"/>
  <c r="J1282"/>
  <c r="BK1179"/>
  <c r="BK1078"/>
  <c r="BK928"/>
  <c r="BK724"/>
  <c r="J689"/>
  <c r="BK560"/>
  <c r="J429"/>
  <c r="BK348"/>
  <c r="BK261"/>
  <c r="J205"/>
  <c r="J1588"/>
  <c r="J1562"/>
  <c r="BK1424"/>
  <c r="J1324"/>
  <c r="J1260"/>
  <c r="J1169"/>
  <c r="J1087"/>
  <c r="J978"/>
  <c r="BK900"/>
  <c r="J786"/>
  <c r="J724"/>
  <c r="BK642"/>
  <c r="J527"/>
  <c r="BK379"/>
  <c r="BK330"/>
  <c r="BK243"/>
  <c r="J168"/>
  <c i="5" r="BK793"/>
  <c r="BK704"/>
  <c r="J577"/>
  <c r="BK300"/>
  <c r="BK157"/>
  <c r="J884"/>
  <c r="BK816"/>
  <c r="BK741"/>
  <c r="BK654"/>
  <c r="J590"/>
  <c r="BK493"/>
  <c r="BK411"/>
  <c r="J305"/>
  <c r="BK230"/>
  <c r="BK148"/>
  <c r="J845"/>
  <c r="BK707"/>
  <c r="J628"/>
  <c r="J528"/>
  <c r="BK466"/>
  <c r="J359"/>
  <c r="J263"/>
  <c r="BK196"/>
  <c r="BK791"/>
  <c r="BK693"/>
  <c r="J596"/>
  <c r="BK441"/>
  <c r="J330"/>
  <c r="J260"/>
  <c r="BK151"/>
  <c i="6" r="J145"/>
  <c r="BK178"/>
  <c r="BK92"/>
  <c r="J153"/>
  <c r="J202"/>
  <c r="J120"/>
  <c i="7" r="BK180"/>
  <c r="BK131"/>
  <c r="BK196"/>
  <c r="BK108"/>
  <c r="BK143"/>
  <c r="J95"/>
  <c r="J178"/>
  <c r="J141"/>
  <c i="8" r="BK200"/>
  <c r="BK122"/>
  <c r="BK234"/>
  <c r="BK202"/>
  <c r="BK118"/>
  <c r="J224"/>
  <c r="BK124"/>
  <c r="J220"/>
  <c r="J191"/>
  <c r="J138"/>
  <c i="9" r="J224"/>
  <c r="BK175"/>
  <c r="BK124"/>
  <c r="J232"/>
  <c r="J116"/>
  <c r="BK206"/>
  <c r="BK179"/>
  <c r="J226"/>
  <c r="J191"/>
  <c i="10" r="BK234"/>
  <c r="BK150"/>
  <c r="J224"/>
  <c r="BK155"/>
  <c r="J110"/>
  <c r="BK216"/>
  <c r="J157"/>
  <c r="J218"/>
  <c r="J138"/>
  <c i="11" r="J212"/>
  <c r="BK108"/>
  <c r="BK181"/>
  <c r="J112"/>
  <c r="BK212"/>
  <c r="BK173"/>
  <c r="J95"/>
  <c r="BK161"/>
  <c r="J128"/>
  <c i="12" r="BK192"/>
  <c r="J157"/>
  <c r="J186"/>
  <c r="BK118"/>
  <c r="J192"/>
  <c r="J143"/>
  <c r="J95"/>
  <c r="BK143"/>
  <c r="J118"/>
  <c i="13" r="J153"/>
  <c r="J196"/>
  <c r="BK116"/>
  <c r="J178"/>
  <c r="J104"/>
  <c r="BK170"/>
  <c r="J116"/>
  <c i="14" r="BK172"/>
  <c r="J120"/>
  <c r="BK151"/>
  <c i="15" r="J126"/>
  <c r="J180"/>
  <c r="BK149"/>
  <c r="J188"/>
  <c r="J122"/>
  <c i="16" r="J192"/>
  <c r="J147"/>
  <c r="J202"/>
  <c r="BK145"/>
  <c r="J143"/>
  <c r="J208"/>
  <c r="BK147"/>
  <c r="J100"/>
  <c i="17" r="J166"/>
  <c r="J118"/>
  <c r="BK186"/>
  <c r="BK114"/>
  <c r="J188"/>
  <c r="BK120"/>
  <c r="J192"/>
  <c r="J139"/>
  <c i="19" r="J163"/>
  <c r="J175"/>
  <c r="BK114"/>
  <c i="20" r="J275"/>
  <c r="J229"/>
  <c r="J172"/>
  <c r="BK102"/>
  <c r="BK259"/>
  <c r="J174"/>
  <c r="BK132"/>
  <c r="J302"/>
  <c r="J231"/>
  <c r="J160"/>
  <c r="BK120"/>
  <c r="BK294"/>
  <c r="J245"/>
  <c r="J201"/>
  <c r="J138"/>
  <c i="21" r="BK490"/>
  <c r="J419"/>
  <c r="BK360"/>
  <c r="BK318"/>
  <c r="BK248"/>
  <c r="J139"/>
  <c r="BK457"/>
  <c r="J371"/>
  <c r="J291"/>
  <c r="BK271"/>
  <c r="BK228"/>
  <c r="BK169"/>
  <c r="BK514"/>
  <c r="BK466"/>
  <c r="BK429"/>
  <c r="BK376"/>
  <c r="BK303"/>
  <c r="BK230"/>
  <c r="J137"/>
  <c r="BK496"/>
  <c r="BK412"/>
  <c r="J360"/>
  <c r="J339"/>
  <c r="BK237"/>
  <c r="BK129"/>
  <c i="22" r="J359"/>
  <c r="BK178"/>
  <c r="BK372"/>
  <c r="BK313"/>
  <c r="BK243"/>
  <c r="J150"/>
  <c r="J395"/>
  <c r="J356"/>
  <c r="BK190"/>
  <c r="BK356"/>
  <c r="BK267"/>
  <c r="J168"/>
  <c i="23" r="J174"/>
  <c r="J102"/>
  <c r="J117"/>
  <c i="24" r="BK109"/>
  <c r="J157"/>
  <c r="J118"/>
  <c i="2" r="J1110"/>
  <c r="BK1052"/>
  <c r="J991"/>
  <c r="J957"/>
  <c r="J899"/>
  <c r="J825"/>
  <c r="J792"/>
  <c r="BK730"/>
  <c r="J688"/>
  <c r="BK609"/>
  <c r="J451"/>
  <c r="BK413"/>
  <c r="BK306"/>
  <c r="J167"/>
  <c r="J1122"/>
  <c r="J961"/>
  <c r="J911"/>
  <c r="BK805"/>
  <c r="BK686"/>
  <c r="BK576"/>
  <c r="J491"/>
  <c r="BK386"/>
  <c r="BK244"/>
  <c r="J1168"/>
  <c r="J1127"/>
  <c r="J1022"/>
  <c r="J949"/>
  <c r="BK899"/>
  <c r="J805"/>
  <c r="J751"/>
  <c r="BK682"/>
  <c r="BK595"/>
  <c r="J480"/>
  <c r="J283"/>
  <c r="J193"/>
  <c r="BK1153"/>
  <c r="J975"/>
  <c r="J895"/>
  <c r="J833"/>
  <c r="J741"/>
  <c r="BK669"/>
  <c r="J501"/>
  <c r="J436"/>
  <c r="J354"/>
  <c r="BK283"/>
  <c r="BK219"/>
  <c r="BK103"/>
  <c i="3" r="J669"/>
  <c r="J483"/>
  <c r="J339"/>
  <c r="J241"/>
  <c r="BK150"/>
  <c r="J647"/>
  <c r="J573"/>
  <c r="J480"/>
  <c r="J257"/>
  <c r="BK185"/>
  <c r="BK120"/>
  <c r="BK582"/>
  <c r="BK497"/>
  <c r="J434"/>
  <c r="J351"/>
  <c r="J249"/>
  <c r="J120"/>
  <c r="BK470"/>
  <c r="BK423"/>
  <c r="BK278"/>
  <c r="BK138"/>
  <c i="4" r="BK1539"/>
  <c r="J1476"/>
  <c r="J1398"/>
  <c r="BK1360"/>
  <c r="J1306"/>
  <c r="BK1246"/>
  <c r="BK1108"/>
  <c r="J1035"/>
  <c r="J942"/>
  <c r="J869"/>
  <c r="BK806"/>
  <c r="J667"/>
  <c r="J576"/>
  <c r="BK530"/>
  <c r="J447"/>
  <c r="BK356"/>
  <c r="J308"/>
  <c r="BK246"/>
  <c r="BK134"/>
  <c r="BK1502"/>
  <c r="BK1432"/>
  <c r="J1374"/>
  <c r="J1336"/>
  <c r="J1222"/>
  <c r="J1193"/>
  <c r="BK1069"/>
  <c r="BK1035"/>
  <c r="BK940"/>
  <c r="BK869"/>
  <c r="J732"/>
  <c r="BK648"/>
  <c r="J600"/>
  <c r="BK524"/>
  <c r="BK432"/>
  <c r="J334"/>
  <c r="J243"/>
  <c r="BK147"/>
  <c r="BK1517"/>
  <c r="BK1456"/>
  <c r="BK1420"/>
  <c r="BK1351"/>
  <c r="BK1274"/>
  <c r="BK1208"/>
  <c r="J1149"/>
  <c r="J999"/>
  <c r="J930"/>
  <c r="BK863"/>
  <c r="J790"/>
  <c r="BK615"/>
  <c r="J502"/>
  <c r="BK427"/>
  <c r="BK312"/>
  <c r="J236"/>
  <c r="BK1579"/>
  <c r="BK1566"/>
  <c r="BK1521"/>
  <c r="BK1418"/>
  <c r="BK1334"/>
  <c r="BK1262"/>
  <c r="BK1196"/>
  <c r="J1089"/>
  <c r="J1037"/>
  <c r="BK958"/>
  <c r="BK892"/>
  <c r="BK750"/>
  <c r="BK716"/>
  <c r="J682"/>
  <c r="BK633"/>
  <c r="J538"/>
  <c r="BK364"/>
  <c r="BK306"/>
  <c r="BK209"/>
  <c r="J116"/>
  <c i="5" r="J799"/>
  <c r="BK768"/>
  <c r="BK625"/>
  <c r="BK486"/>
  <c r="J367"/>
  <c r="J296"/>
  <c r="J187"/>
  <c r="BK878"/>
  <c r="BK820"/>
  <c r="J748"/>
  <c r="BK662"/>
  <c r="J587"/>
  <c r="J511"/>
  <c r="J414"/>
  <c r="J332"/>
  <c r="BK294"/>
  <c r="BK217"/>
  <c r="J124"/>
  <c r="J779"/>
  <c r="J704"/>
  <c r="BK634"/>
  <c r="BK526"/>
  <c r="BK475"/>
  <c r="BK355"/>
  <c r="J294"/>
  <c r="BK193"/>
  <c r="BK818"/>
  <c r="J771"/>
  <c r="J640"/>
  <c r="J449"/>
  <c r="J357"/>
  <c r="J319"/>
  <c r="J196"/>
  <c r="J115"/>
  <c i="6" r="J141"/>
  <c r="J166"/>
  <c r="J102"/>
  <c r="BK174"/>
  <c r="BK112"/>
  <c r="BK141"/>
  <c i="7" r="J170"/>
  <c r="J118"/>
  <c r="J194"/>
  <c r="BK92"/>
  <c r="BK141"/>
  <c r="BK194"/>
  <c r="BK147"/>
  <c i="8" r="J226"/>
  <c r="J136"/>
  <c r="BK238"/>
  <c r="J165"/>
  <c r="BK134"/>
  <c r="BK226"/>
  <c r="J132"/>
  <c r="BK97"/>
  <c r="BK193"/>
  <c r="J140"/>
  <c i="9" r="J234"/>
  <c r="BK202"/>
  <c r="BK106"/>
  <c r="J198"/>
  <c r="J148"/>
  <c r="BK234"/>
  <c r="J185"/>
  <c r="BK224"/>
  <c r="J177"/>
  <c r="BK95"/>
  <c i="10" r="J179"/>
  <c r="J124"/>
  <c r="J169"/>
  <c r="BK120"/>
  <c r="J228"/>
  <c r="BK183"/>
  <c r="J112"/>
  <c r="BK146"/>
  <c i="11" r="J230"/>
  <c r="J151"/>
  <c r="J104"/>
  <c r="J165"/>
  <c r="J100"/>
  <c r="BK208"/>
  <c r="J159"/>
  <c r="J177"/>
  <c r="J144"/>
  <c i="12" r="J214"/>
  <c r="BK170"/>
  <c r="BK100"/>
  <c r="J112"/>
  <c r="BK204"/>
  <c r="BK135"/>
  <c r="J97"/>
  <c r="J172"/>
  <c i="13" r="BK178"/>
  <c r="BK110"/>
  <c r="BK143"/>
  <c r="BK108"/>
  <c r="BK155"/>
  <c r="BK176"/>
  <c r="J128"/>
  <c i="14" r="BK192"/>
  <c r="J135"/>
  <c r="BK196"/>
  <c r="BK131"/>
  <c r="J192"/>
  <c r="J112"/>
  <c r="BK168"/>
  <c r="BK122"/>
  <c i="15" r="BK164"/>
  <c r="BK114"/>
  <c r="BK186"/>
  <c r="J124"/>
  <c r="J186"/>
  <c r="BK118"/>
  <c r="J128"/>
  <c i="16" r="BK196"/>
  <c r="BK132"/>
  <c r="BK182"/>
  <c r="J110"/>
  <c r="BK180"/>
  <c r="BK106"/>
  <c r="BK186"/>
  <c r="J126"/>
  <c i="17" r="J176"/>
  <c r="BK190"/>
  <c r="BK104"/>
  <c r="BK139"/>
  <c r="J92"/>
  <c r="BK158"/>
  <c r="J95"/>
  <c i="19" r="BK133"/>
  <c r="BK95"/>
  <c r="J118"/>
  <c r="BK107"/>
  <c i="20" r="J265"/>
  <c r="J219"/>
  <c r="BK176"/>
  <c r="BK108"/>
  <c r="J279"/>
  <c r="BK205"/>
  <c r="BK146"/>
  <c r="J94"/>
  <c r="J263"/>
  <c r="BK207"/>
  <c r="J156"/>
  <c r="BK90"/>
  <c r="BK211"/>
  <c r="BK134"/>
  <c r="BK94"/>
  <c i="21" r="J464"/>
  <c r="BK410"/>
  <c r="J310"/>
  <c r="J209"/>
  <c r="J129"/>
  <c r="J423"/>
  <c r="BK373"/>
  <c r="J287"/>
  <c r="BK222"/>
  <c r="BK153"/>
  <c r="BK504"/>
  <c r="J475"/>
  <c r="J425"/>
  <c r="J382"/>
  <c r="J318"/>
  <c r="BK232"/>
  <c r="J189"/>
  <c r="BK523"/>
  <c r="BK469"/>
  <c r="BK380"/>
  <c r="J321"/>
  <c r="J271"/>
  <c r="BK225"/>
  <c r="J169"/>
  <c i="22" r="J320"/>
  <c r="J288"/>
  <c r="BK171"/>
  <c r="J323"/>
  <c r="J217"/>
  <c r="BK161"/>
  <c r="BK402"/>
  <c r="BK323"/>
  <c r="BK237"/>
  <c r="BK380"/>
  <c r="J282"/>
  <c r="BK181"/>
  <c i="23" r="BK185"/>
  <c r="BK165"/>
  <c r="BK174"/>
  <c r="J153"/>
  <c i="24" r="BK113"/>
  <c r="BK152"/>
  <c r="BK105"/>
  <c i="2" r="J1129"/>
  <c r="BK1049"/>
  <c r="J989"/>
  <c r="J937"/>
  <c r="J897"/>
  <c r="J821"/>
  <c r="J764"/>
  <c r="J702"/>
  <c r="BK626"/>
  <c r="BK565"/>
  <c r="BK417"/>
  <c r="J366"/>
  <c r="J204"/>
  <c r="BK127"/>
  <c r="J1093"/>
  <c r="BK951"/>
  <c r="BK868"/>
  <c r="BK772"/>
  <c r="J678"/>
  <c r="J587"/>
  <c r="J484"/>
  <c r="BK377"/>
  <c r="BK269"/>
  <c r="J133"/>
  <c r="BK1079"/>
  <c r="J1033"/>
  <c r="BK979"/>
  <c r="J951"/>
  <c r="J913"/>
  <c r="BK849"/>
  <c r="BK809"/>
  <c r="J749"/>
  <c r="BK704"/>
  <c r="J667"/>
  <c r="J593"/>
  <c r="J534"/>
  <c r="BK369"/>
  <c r="J306"/>
  <c r="BK226"/>
  <c r="J181"/>
  <c r="BK116"/>
  <c r="BK1114"/>
  <c r="BK1054"/>
  <c r="J995"/>
  <c r="J941"/>
  <c r="BK901"/>
  <c r="J839"/>
  <c r="BK795"/>
  <c r="BK728"/>
  <c r="BK628"/>
  <c r="J558"/>
  <c r="BK462"/>
  <c r="BK318"/>
  <c r="BK261"/>
  <c r="BK181"/>
  <c i="3" r="J692"/>
  <c r="J545"/>
  <c r="BK443"/>
  <c r="J332"/>
  <c r="BK245"/>
  <c r="BK147"/>
  <c r="J642"/>
  <c r="J582"/>
  <c r="BK466"/>
  <c r="BK295"/>
  <c r="J194"/>
  <c r="BK167"/>
  <c r="BK669"/>
  <c r="J576"/>
  <c r="BK502"/>
  <c r="J423"/>
  <c r="BK313"/>
  <c r="J267"/>
  <c r="BK188"/>
  <c r="BK636"/>
  <c r="J517"/>
  <c r="BK388"/>
  <c r="BK282"/>
  <c r="BK129"/>
  <c i="4" r="BK1512"/>
  <c r="J1424"/>
  <c r="J1378"/>
  <c r="BK1324"/>
  <c r="BK1258"/>
  <c r="BK1165"/>
  <c r="J1020"/>
  <c r="J922"/>
  <c r="BK851"/>
  <c r="J748"/>
  <c r="BK664"/>
  <c r="BK558"/>
  <c r="J490"/>
  <c r="J373"/>
  <c r="J320"/>
  <c r="BK248"/>
  <c r="BK112"/>
  <c r="J1504"/>
  <c r="BK1422"/>
  <c r="BK1380"/>
  <c r="BK1322"/>
  <c r="BK1239"/>
  <c r="J1184"/>
  <c r="J1094"/>
  <c r="BK1041"/>
  <c r="BK937"/>
  <c r="J894"/>
  <c r="BK764"/>
  <c r="BK682"/>
  <c r="BK618"/>
  <c r="BK564"/>
  <c r="J506"/>
  <c r="J421"/>
  <c r="BK258"/>
  <c r="J197"/>
  <c r="J1566"/>
  <c r="J1495"/>
  <c r="J1434"/>
  <c r="BK1348"/>
  <c r="BK1269"/>
  <c r="J1176"/>
  <c r="BK1124"/>
  <c r="J990"/>
  <c r="J940"/>
  <c r="BK860"/>
  <c r="J691"/>
  <c r="BK554"/>
  <c r="BK456"/>
  <c r="BK352"/>
  <c r="BK251"/>
  <c r="J203"/>
  <c r="J1585"/>
  <c r="J1551"/>
  <c r="BK1464"/>
  <c r="J1438"/>
  <c r="BK1340"/>
  <c r="J1266"/>
  <c r="BK1156"/>
  <c r="J1096"/>
  <c r="BK1014"/>
  <c r="J912"/>
  <c r="J774"/>
  <c r="J726"/>
  <c r="J679"/>
  <c r="BK588"/>
  <c r="BK517"/>
  <c r="J409"/>
  <c r="J342"/>
  <c r="BK296"/>
  <c r="J175"/>
  <c i="5" r="BK841"/>
  <c r="J753"/>
  <c r="BK676"/>
  <c r="BK531"/>
  <c r="BK396"/>
  <c r="BK308"/>
  <c r="J224"/>
  <c r="BK121"/>
  <c r="J858"/>
  <c r="BK811"/>
  <c r="J727"/>
  <c r="BK643"/>
  <c r="BK550"/>
  <c r="BK478"/>
  <c r="J396"/>
  <c r="J345"/>
  <c r="J275"/>
  <c r="BK220"/>
  <c r="J145"/>
  <c r="BK852"/>
  <c r="J786"/>
  <c r="BK733"/>
  <c r="J643"/>
  <c r="BK587"/>
  <c r="BK511"/>
  <c r="J457"/>
  <c r="BK284"/>
  <c r="J175"/>
  <c r="BK806"/>
  <c r="J768"/>
  <c r="J680"/>
  <c r="BK562"/>
  <c r="J466"/>
  <c r="J385"/>
  <c r="J272"/>
  <c r="J169"/>
  <c i="6" r="BK190"/>
  <c r="BK139"/>
  <c r="J190"/>
  <c r="BK145"/>
  <c r="J204"/>
  <c r="J137"/>
  <c r="J162"/>
  <c i="7" r="BK204"/>
  <c r="BK172"/>
  <c r="J202"/>
  <c r="BK126"/>
  <c r="J92"/>
  <c r="BK166"/>
  <c i="8" r="BK230"/>
  <c r="J175"/>
  <c r="J112"/>
  <c r="BK189"/>
  <c r="J148"/>
  <c r="BK236"/>
  <c r="J146"/>
  <c r="BK224"/>
  <c r="J189"/>
  <c r="J122"/>
  <c i="9" r="BK204"/>
  <c r="J154"/>
  <c r="J126"/>
  <c r="J208"/>
  <c r="J134"/>
  <c r="J236"/>
  <c r="BK189"/>
  <c r="BK134"/>
  <c r="BK216"/>
  <c r="BK150"/>
  <c r="J102"/>
  <c i="10" r="BK187"/>
  <c r="J122"/>
  <c r="J206"/>
  <c r="BK142"/>
  <c r="BK102"/>
  <c r="J212"/>
  <c r="BK169"/>
  <c r="BK116"/>
  <c r="BK112"/>
  <c i="11" r="J194"/>
  <c r="BK128"/>
  <c r="J224"/>
  <c r="J142"/>
  <c r="BK92"/>
  <c r="J179"/>
  <c r="J116"/>
  <c r="J200"/>
  <c r="BK153"/>
  <c i="12" r="J159"/>
  <c r="BK208"/>
  <c r="BK124"/>
  <c r="BK198"/>
  <c r="J151"/>
  <c r="J204"/>
  <c r="BK149"/>
  <c r="BK106"/>
  <c i="13" r="BK137"/>
  <c r="J174"/>
  <c r="BK184"/>
  <c r="BK106"/>
  <c r="J160"/>
  <c r="BK100"/>
  <c i="14" r="BK155"/>
  <c r="BK106"/>
  <c r="BK174"/>
  <c r="J114"/>
  <c r="J157"/>
  <c r="BK133"/>
  <c r="BK162"/>
  <c r="BK114"/>
  <c i="15" r="J178"/>
  <c r="BK124"/>
  <c r="BK200"/>
  <c r="J135"/>
  <c r="BK190"/>
  <c r="BK194"/>
  <c r="BK120"/>
  <c i="16" r="BK194"/>
  <c r="J155"/>
  <c r="BK214"/>
  <c r="BK141"/>
  <c r="J198"/>
  <c r="BK126"/>
  <c r="J204"/>
  <c r="J134"/>
  <c i="17" r="J106"/>
  <c r="BK151"/>
  <c r="J182"/>
  <c r="BK126"/>
  <c r="J202"/>
  <c r="BK131"/>
  <c i="19" r="BK191"/>
  <c r="J187"/>
  <c r="BK175"/>
  <c r="BK126"/>
  <c r="J103"/>
  <c i="20" r="J255"/>
  <c r="J215"/>
  <c r="J142"/>
  <c r="BK112"/>
  <c r="BK257"/>
  <c r="BK191"/>
  <c r="J140"/>
  <c r="BK310"/>
  <c r="J253"/>
  <c r="J205"/>
  <c r="J126"/>
  <c r="BK251"/>
  <c r="J164"/>
  <c i="21" r="J358"/>
  <c r="J217"/>
  <c r="BK494"/>
  <c r="J404"/>
  <c r="BK259"/>
  <c r="J523"/>
  <c r="BK461"/>
  <c r="BK440"/>
  <c r="BK362"/>
  <c r="J259"/>
  <c r="J153"/>
  <c r="BK508"/>
  <c r="J466"/>
  <c r="J369"/>
  <c r="J312"/>
  <c r="J219"/>
  <c r="BK137"/>
  <c i="22" r="J377"/>
  <c r="J227"/>
  <c r="BK359"/>
  <c r="BK252"/>
  <c r="J153"/>
  <c r="BK400"/>
  <c r="BK320"/>
  <c r="J256"/>
  <c r="BK135"/>
  <c r="BK345"/>
  <c r="J270"/>
  <c r="J135"/>
  <c i="23" r="BK134"/>
  <c r="BK151"/>
  <c r="BK171"/>
  <c r="J168"/>
  <c r="J99"/>
  <c i="24" r="J102"/>
  <c r="J130"/>
  <c r="BK102"/>
  <c i="2" r="J1117"/>
  <c r="J1054"/>
  <c r="BK1009"/>
  <c r="BK963"/>
  <c r="BK913"/>
  <c r="BK831"/>
  <c r="BK788"/>
  <c r="BK739"/>
  <c r="BK667"/>
  <c r="J612"/>
  <c r="J548"/>
  <c r="BK395"/>
  <c r="J256"/>
  <c r="J212"/>
  <c r="J137"/>
  <c r="J1085"/>
  <c r="J967"/>
  <c r="BK933"/>
  <c r="BK863"/>
  <c r="BK792"/>
  <c r="J724"/>
  <c r="J676"/>
  <c r="BK612"/>
  <c r="BK554"/>
  <c r="BK476"/>
  <c r="BK409"/>
  <c r="BK338"/>
  <c r="BK246"/>
  <c r="J131"/>
  <c r="J1142"/>
  <c r="BK1105"/>
  <c r="BK1025"/>
  <c r="BK967"/>
  <c r="BK929"/>
  <c r="J868"/>
  <c r="BK825"/>
  <c r="J780"/>
  <c r="J700"/>
  <c r="BK663"/>
  <c r="BK602"/>
  <c r="J541"/>
  <c r="BK354"/>
  <c r="BK280"/>
  <c r="BK236"/>
  <c r="BK161"/>
  <c r="BK1124"/>
  <c r="J1049"/>
  <c r="BK991"/>
  <c r="J919"/>
  <c r="J885"/>
  <c r="J801"/>
  <c r="BK694"/>
  <c r="BK587"/>
  <c r="J473"/>
  <c r="BK366"/>
  <c r="BK300"/>
  <c r="BK266"/>
  <c r="BK189"/>
  <c r="J107"/>
  <c i="3" r="J662"/>
  <c r="J594"/>
  <c r="J561"/>
  <c r="BK475"/>
  <c r="BK363"/>
  <c r="BK249"/>
  <c r="J158"/>
  <c r="J656"/>
  <c r="BK626"/>
  <c r="BK558"/>
  <c r="BK477"/>
  <c r="J346"/>
  <c r="J227"/>
  <c r="BK158"/>
  <c r="BK653"/>
  <c r="J554"/>
  <c r="BK459"/>
  <c r="J410"/>
  <c r="J282"/>
  <c r="BK117"/>
  <c r="BK579"/>
  <c r="J511"/>
  <c r="BK366"/>
  <c r="J161"/>
  <c i="4" r="BK1530"/>
  <c r="J1444"/>
  <c r="J1380"/>
  <c r="BK1312"/>
  <c r="BK1199"/>
  <c r="J1048"/>
  <c r="BK978"/>
  <c r="BK872"/>
  <c r="BK834"/>
  <c r="J720"/>
  <c r="BK661"/>
  <c r="J560"/>
  <c r="J474"/>
  <c r="J379"/>
  <c r="BK238"/>
  <c r="J122"/>
  <c r="BK1498"/>
  <c r="J1458"/>
  <c r="BK1382"/>
  <c r="BK1319"/>
  <c r="J1232"/>
  <c r="J1156"/>
  <c r="J1121"/>
  <c r="BK1020"/>
  <c r="J818"/>
  <c r="J705"/>
  <c r="J621"/>
  <c r="BK548"/>
  <c r="BK474"/>
  <c r="J400"/>
  <c r="J316"/>
  <c r="J246"/>
  <c r="BK187"/>
  <c r="BK1557"/>
  <c r="J1486"/>
  <c r="BK1454"/>
  <c r="J1384"/>
  <c r="BK1314"/>
  <c r="BK1266"/>
  <c r="J1199"/>
  <c r="J1081"/>
  <c r="BK981"/>
  <c r="BK894"/>
  <c r="J767"/>
  <c r="J699"/>
  <c r="BK573"/>
  <c r="J432"/>
  <c r="BK350"/>
  <c r="BK274"/>
  <c r="J211"/>
  <c r="BK1595"/>
  <c r="BK1572"/>
  <c r="BK1466"/>
  <c r="BK1416"/>
  <c r="J1326"/>
  <c r="J1258"/>
  <c r="BK1224"/>
  <c r="BK1099"/>
  <c r="BK963"/>
  <c r="BK875"/>
  <c r="BK770"/>
  <c r="BK714"/>
  <c r="J653"/>
  <c r="BK584"/>
  <c r="BK482"/>
  <c r="J382"/>
  <c r="BK308"/>
  <c r="J238"/>
  <c r="J181"/>
  <c r="J112"/>
  <c i="5" r="J838"/>
  <c r="BK789"/>
  <c r="J683"/>
  <c r="J537"/>
  <c r="BK428"/>
  <c r="J341"/>
  <c r="J290"/>
  <c r="BK175"/>
  <c r="J894"/>
  <c r="J834"/>
  <c r="J761"/>
  <c r="BK673"/>
  <c r="J601"/>
  <c r="BK463"/>
  <c r="BK405"/>
  <c r="J298"/>
  <c r="BK236"/>
  <c r="BK169"/>
  <c r="J127"/>
  <c r="J829"/>
  <c r="BK736"/>
  <c r="BK640"/>
  <c r="J546"/>
  <c r="J463"/>
  <c r="J361"/>
  <c r="BK314"/>
  <c r="BK199"/>
  <c r="BK824"/>
  <c r="BK765"/>
  <c r="J654"/>
  <c r="J584"/>
  <c r="BK447"/>
  <c r="J355"/>
  <c r="BK268"/>
  <c r="J205"/>
  <c i="6" r="J176"/>
  <c r="BK106"/>
  <c r="J160"/>
  <c r="BK100"/>
  <c r="J124"/>
  <c r="J168"/>
  <c r="BK95"/>
  <c i="7" r="J151"/>
  <c r="J116"/>
  <c r="BK151"/>
  <c r="BK100"/>
  <c r="BK97"/>
  <c r="BK164"/>
  <c i="8" r="J238"/>
  <c r="BK181"/>
  <c r="BK120"/>
  <c r="BK220"/>
  <c r="BK146"/>
  <c r="BK92"/>
  <c r="J169"/>
  <c r="BK106"/>
  <c r="BK222"/>
  <c r="J181"/>
  <c r="J130"/>
  <c i="9" r="BK220"/>
  <c r="J165"/>
  <c r="BK97"/>
  <c r="J173"/>
  <c r="BK214"/>
  <c r="J169"/>
  <c r="J110"/>
  <c r="J189"/>
  <c i="10" r="BK232"/>
  <c r="J163"/>
  <c r="J226"/>
  <c r="BK148"/>
  <c r="J108"/>
  <c r="BK220"/>
  <c r="J167"/>
  <c r="BK118"/>
  <c r="J214"/>
  <c r="J126"/>
  <c i="11" r="BK120"/>
  <c r="J206"/>
  <c r="BK118"/>
  <c r="J210"/>
  <c r="BK146"/>
  <c r="BK226"/>
  <c r="BK163"/>
  <c r="J120"/>
  <c i="12" r="J196"/>
  <c r="BK122"/>
  <c r="J165"/>
  <c r="BK97"/>
  <c r="BK137"/>
  <c r="J198"/>
  <c r="BK145"/>
  <c r="BK95"/>
  <c i="13" r="J141"/>
  <c r="BK200"/>
  <c r="J164"/>
  <c r="J186"/>
  <c r="BK141"/>
  <c r="J190"/>
  <c r="BK151"/>
  <c r="BK112"/>
  <c i="14" r="BK141"/>
  <c r="J133"/>
  <c r="BK97"/>
  <c r="BK137"/>
  <c r="J184"/>
  <c r="J116"/>
  <c i="15" r="J172"/>
  <c r="BK106"/>
  <c r="J145"/>
  <c r="J196"/>
  <c r="BK151"/>
  <c r="J182"/>
  <c i="16" r="J212"/>
  <c r="BK137"/>
  <c r="BK212"/>
  <c r="BK95"/>
  <c r="J130"/>
  <c r="BK202"/>
  <c r="J120"/>
  <c i="17" r="BK174"/>
  <c r="BK145"/>
  <c r="J153"/>
  <c r="BK95"/>
  <c r="J143"/>
  <c r="BK106"/>
  <c r="BK168"/>
  <c i="18" r="J88"/>
  <c i="19" r="J111"/>
  <c r="J137"/>
  <c r="BK142"/>
  <c r="J122"/>
  <c i="20" r="BK174"/>
  <c r="J130"/>
  <c r="BK298"/>
  <c r="J251"/>
  <c r="BK189"/>
  <c r="BK116"/>
  <c r="BK285"/>
  <c r="BK219"/>
  <c r="BK180"/>
  <c r="J86"/>
  <c r="J247"/>
  <c r="BK203"/>
  <c r="BK118"/>
  <c i="21" r="J455"/>
  <c r="J366"/>
  <c r="J206"/>
  <c r="J488"/>
  <c r="J362"/>
  <c r="J268"/>
  <c r="J172"/>
  <c r="BK502"/>
  <c r="BK437"/>
  <c r="J387"/>
  <c r="J300"/>
  <c r="J198"/>
  <c r="J500"/>
  <c r="J427"/>
  <c r="J391"/>
  <c r="BK315"/>
  <c r="J245"/>
  <c r="J156"/>
  <c i="22" r="BK405"/>
  <c r="J308"/>
  <c i="2" r="BK1122"/>
  <c r="BK995"/>
  <c r="BK947"/>
  <c r="J857"/>
  <c r="J772"/>
  <c r="BK688"/>
  <c r="BK635"/>
  <c r="J574"/>
  <c r="BK357"/>
  <c r="BK295"/>
  <c r="BK239"/>
  <c r="J174"/>
  <c r="BK1156"/>
  <c r="J1095"/>
  <c r="J1058"/>
  <c r="BK1005"/>
  <c r="BK921"/>
  <c r="BK903"/>
  <c r="J847"/>
  <c r="J797"/>
  <c r="J719"/>
  <c r="J623"/>
  <c r="BK537"/>
  <c r="J465"/>
  <c r="J389"/>
  <c r="BK342"/>
  <c r="J244"/>
  <c r="BK149"/>
  <c i="3" r="J665"/>
  <c r="BK508"/>
  <c r="J366"/>
  <c r="BK197"/>
  <c r="J123"/>
  <c r="J633"/>
  <c r="J579"/>
  <c r="BK485"/>
  <c r="J357"/>
  <c r="BK241"/>
  <c r="J197"/>
  <c r="BK144"/>
  <c r="BK619"/>
  <c r="BK548"/>
  <c r="J448"/>
  <c r="BK354"/>
  <c r="BK264"/>
  <c r="J135"/>
  <c r="BK550"/>
  <c r="BK448"/>
  <c r="BK369"/>
  <c r="J237"/>
  <c i="4" r="J1564"/>
  <c r="J1484"/>
  <c r="J1396"/>
  <c r="J1330"/>
  <c r="J1236"/>
  <c r="J1105"/>
  <c r="BK1033"/>
  <c r="J955"/>
  <c r="J866"/>
  <c r="BK828"/>
  <c r="BK718"/>
  <c r="BK653"/>
  <c r="BK568"/>
  <c r="BK502"/>
  <c r="J412"/>
  <c r="BK340"/>
  <c r="J290"/>
  <c r="J171"/>
  <c r="J1530"/>
  <c r="J1440"/>
  <c r="BK1396"/>
  <c r="J1332"/>
  <c r="J1310"/>
  <c r="BK1217"/>
  <c r="BK1149"/>
  <c r="J1045"/>
  <c r="J933"/>
  <c r="J848"/>
  <c r="J742"/>
  <c r="J655"/>
  <c r="J562"/>
  <c r="BK424"/>
  <c r="BK354"/>
  <c r="J263"/>
  <c r="J201"/>
  <c r="BK122"/>
  <c r="BK1490"/>
  <c r="J1452"/>
  <c r="J1394"/>
  <c r="BK1300"/>
  <c r="J1252"/>
  <c r="BK1159"/>
  <c r="J1023"/>
  <c r="BK950"/>
  <c r="BK884"/>
  <c r="J736"/>
  <c r="BK702"/>
  <c r="J468"/>
  <c r="J358"/>
  <c r="J314"/>
  <c r="BK227"/>
  <c r="BK191"/>
  <c r="J1579"/>
  <c r="BK1545"/>
  <c r="BK1404"/>
  <c r="J1248"/>
  <c r="BK1138"/>
  <c r="BK1051"/>
  <c r="BK960"/>
  <c r="BK767"/>
  <c r="J710"/>
  <c r="BK689"/>
  <c r="J624"/>
  <c r="J548"/>
  <c r="J441"/>
  <c r="BK326"/>
  <c r="J223"/>
  <c r="J150"/>
  <c i="5" r="J773"/>
  <c r="J610"/>
  <c r="BK534"/>
  <c r="BK414"/>
  <c r="J317"/>
  <c r="BK239"/>
  <c r="BK894"/>
  <c r="BK826"/>
  <c r="BK724"/>
  <c r="J637"/>
  <c r="BK546"/>
  <c r="BK469"/>
  <c r="BK399"/>
  <c r="J314"/>
  <c r="J239"/>
  <c r="BK166"/>
  <c r="BK861"/>
  <c r="BK783"/>
  <c r="J724"/>
  <c r="BK637"/>
  <c r="J550"/>
  <c r="J488"/>
  <c r="BK389"/>
  <c r="BK341"/>
  <c r="J230"/>
  <c r="J820"/>
  <c r="BK773"/>
  <c r="J736"/>
  <c r="J619"/>
  <c r="BK543"/>
  <c r="BK452"/>
  <c r="J382"/>
  <c r="BK211"/>
  <c i="6" r="J180"/>
  <c r="J114"/>
  <c r="BK170"/>
  <c r="BK124"/>
  <c r="J178"/>
  <c r="BK120"/>
  <c r="BK166"/>
  <c i="7" r="BK206"/>
  <c r="BK149"/>
  <c r="BK162"/>
  <c r="J168"/>
  <c r="BK104"/>
  <c r="BK155"/>
  <c i="8" r="J236"/>
  <c r="BK177"/>
  <c r="J97"/>
  <c r="J173"/>
  <c r="BK104"/>
  <c r="BK195"/>
  <c r="J144"/>
  <c r="BK102"/>
  <c r="J202"/>
  <c r="J150"/>
  <c i="9" r="BK236"/>
  <c r="BK200"/>
  <c r="BK138"/>
  <c r="J242"/>
  <c r="BK156"/>
  <c r="J228"/>
  <c r="J95"/>
  <c r="BK198"/>
  <c r="BK120"/>
  <c i="10" r="BK181"/>
  <c r="BK114"/>
  <c r="BK144"/>
  <c r="BK238"/>
  <c r="J187"/>
  <c r="J165"/>
  <c r="BK224"/>
  <c r="J148"/>
  <c i="11" r="J232"/>
  <c r="BK159"/>
  <c r="BK102"/>
  <c r="BK204"/>
  <c r="J122"/>
  <c r="J161"/>
  <c r="BK202"/>
  <c r="J146"/>
  <c r="J102"/>
  <c i="12" r="BK172"/>
  <c r="J110"/>
  <c r="J170"/>
  <c r="BK102"/>
  <c r="J176"/>
  <c r="BK132"/>
  <c r="BK202"/>
  <c r="BK110"/>
  <c i="13" r="J170"/>
  <c r="J108"/>
  <c r="BK145"/>
  <c r="J110"/>
  <c r="BK164"/>
  <c r="BK194"/>
  <c r="BK139"/>
  <c i="14" r="J198"/>
  <c r="J153"/>
  <c r="BK188"/>
  <c r="BK128"/>
  <c r="J164"/>
  <c r="J106"/>
  <c r="BK164"/>
  <c r="J149"/>
  <c i="15" r="BK92"/>
  <c r="BK143"/>
  <c r="J168"/>
  <c i="16" r="BK208"/>
  <c r="J159"/>
  <c r="BK97"/>
  <c r="BK157"/>
  <c r="J206"/>
  <c r="J124"/>
  <c r="J194"/>
  <c r="J132"/>
  <c i="17" r="J200"/>
  <c r="J160"/>
  <c r="BK198"/>
  <c r="J168"/>
  <c r="J100"/>
  <c r="J128"/>
  <c r="J97"/>
  <c r="BK147"/>
  <c i="18" r="J90"/>
  <c i="19" r="J142"/>
  <c r="J130"/>
  <c r="J114"/>
  <c i="20" r="J259"/>
  <c r="J203"/>
  <c r="BK138"/>
  <c r="J292"/>
  <c r="J237"/>
  <c r="BK160"/>
  <c r="BK98"/>
  <c r="BK255"/>
  <c r="BK223"/>
  <c r="BK182"/>
  <c r="BK100"/>
  <c r="BK231"/>
  <c r="J170"/>
  <c r="BK96"/>
  <c i="21" r="J479"/>
  <c r="BK400"/>
  <c r="BK349"/>
  <c r="BK219"/>
  <c r="BK117"/>
  <c r="J437"/>
  <c r="BK389"/>
  <c r="J102"/>
  <c r="J484"/>
  <c r="J442"/>
  <c r="BK391"/>
  <c r="BK240"/>
  <c r="J176"/>
  <c r="BK506"/>
  <c r="J429"/>
  <c r="J378"/>
  <c r="J349"/>
  <c r="BK287"/>
  <c r="J214"/>
  <c r="J159"/>
  <c i="22" r="BK386"/>
  <c r="BK217"/>
  <c r="J129"/>
  <c r="J342"/>
  <c r="BK193"/>
  <c r="J383"/>
  <c r="J264"/>
  <c r="BK141"/>
  <c r="J316"/>
  <c r="J232"/>
  <c r="BK125"/>
  <c i="23" r="J146"/>
  <c r="BK159"/>
  <c r="BK180"/>
  <c i="24" r="J127"/>
  <c r="J121"/>
  <c r="BK148"/>
  <c i="2" r="BK1127"/>
  <c r="J1068"/>
  <c r="BK1033"/>
  <c r="BK971"/>
  <c r="J901"/>
  <c r="BK833"/>
  <c r="J757"/>
  <c r="BK714"/>
  <c r="BK643"/>
  <c r="J576"/>
  <c r="BK480"/>
  <c r="J392"/>
  <c r="J274"/>
  <c r="J215"/>
  <c r="BK1168"/>
  <c r="BK1088"/>
  <c r="J985"/>
  <c r="J929"/>
  <c r="J829"/>
  <c r="J714"/>
  <c r="J614"/>
  <c r="BK541"/>
  <c r="BK469"/>
  <c r="J340"/>
  <c r="J157"/>
  <c r="BK1151"/>
  <c r="BK1117"/>
  <c r="BK965"/>
  <c r="BK919"/>
  <c r="J817"/>
  <c r="BK722"/>
  <c r="BK676"/>
  <c r="J580"/>
  <c r="BK352"/>
  <c r="J246"/>
  <c r="J125"/>
  <c r="BK1073"/>
  <c r="BK1039"/>
  <c r="J947"/>
  <c r="J883"/>
  <c r="J813"/>
  <c r="J698"/>
  <c r="BK619"/>
  <c r="BK548"/>
  <c r="J458"/>
  <c r="BK392"/>
  <c r="BK303"/>
  <c r="BK251"/>
  <c r="J153"/>
  <c i="3" r="BK536"/>
  <c r="BK381"/>
  <c r="J261"/>
  <c r="J138"/>
  <c r="J629"/>
  <c r="BK545"/>
  <c r="BK395"/>
  <c r="J328"/>
  <c r="J215"/>
  <c r="BK141"/>
  <c r="BK609"/>
  <c r="BK511"/>
  <c r="J419"/>
  <c r="J316"/>
  <c r="J201"/>
  <c r="BK673"/>
  <c r="J570"/>
  <c r="J443"/>
  <c r="BK328"/>
  <c r="J218"/>
  <c i="4" r="BK1562"/>
  <c r="BK1408"/>
  <c r="J1370"/>
  <c r="BK1336"/>
  <c r="J1262"/>
  <c r="BK1202"/>
  <c r="J1057"/>
  <c r="BK1008"/>
  <c r="J900"/>
  <c r="J857"/>
  <c r="BK758"/>
  <c r="J702"/>
  <c r="J540"/>
  <c r="J471"/>
  <c r="BK409"/>
  <c r="BK344"/>
  <c r="BK268"/>
  <c r="BK157"/>
  <c r="J1510"/>
  <c r="BK1448"/>
  <c r="J1386"/>
  <c r="J1328"/>
  <c r="J1276"/>
  <c r="J1142"/>
  <c r="BK1057"/>
  <c r="BK975"/>
  <c r="J896"/>
  <c r="BK825"/>
  <c r="J714"/>
  <c r="BK624"/>
  <c r="J558"/>
  <c r="BK490"/>
  <c r="BK406"/>
  <c r="J306"/>
  <c r="BK205"/>
  <c r="J119"/>
  <c r="BK1492"/>
  <c r="BK1478"/>
  <c r="BK1444"/>
  <c r="BK1296"/>
  <c r="BK1242"/>
  <c r="J1165"/>
  <c r="J1075"/>
  <c r="J947"/>
  <c r="BK802"/>
  <c r="J718"/>
  <c r="J552"/>
  <c r="J453"/>
  <c r="J346"/>
  <c r="BK286"/>
  <c r="J213"/>
  <c r="BK150"/>
  <c r="J1572"/>
  <c r="J1454"/>
  <c r="BK1364"/>
  <c r="BK1292"/>
  <c r="BK1232"/>
  <c r="J1124"/>
  <c r="J975"/>
  <c r="J884"/>
  <c r="J802"/>
  <c r="BK699"/>
  <c r="BK655"/>
  <c r="BK579"/>
  <c r="J444"/>
  <c r="BK338"/>
  <c r="BK328"/>
  <c r="J248"/>
  <c r="BK197"/>
  <c i="5" r="J852"/>
  <c r="J701"/>
  <c r="J505"/>
  <c r="J389"/>
  <c r="BK305"/>
  <c r="J266"/>
  <c r="J133"/>
  <c r="BK829"/>
  <c r="J713"/>
  <c r="J634"/>
  <c r="J558"/>
  <c r="BK472"/>
  <c r="BK402"/>
  <c r="J308"/>
  <c r="J184"/>
  <c r="BK139"/>
  <c r="BK843"/>
  <c r="J763"/>
  <c r="BK669"/>
  <c r="BK617"/>
  <c r="J490"/>
  <c r="J402"/>
  <c r="BK242"/>
  <c r="J163"/>
  <c r="J793"/>
  <c r="BK763"/>
  <c r="BK656"/>
  <c r="J566"/>
  <c r="J483"/>
  <c r="BK435"/>
  <c r="BK332"/>
  <c r="BK224"/>
  <c i="6" r="J170"/>
  <c r="BK97"/>
  <c r="BK176"/>
  <c r="J131"/>
  <c r="J186"/>
  <c r="BK126"/>
  <c r="J194"/>
  <c r="BK102"/>
  <c i="7" r="J155"/>
  <c r="J204"/>
  <c r="J149"/>
  <c r="BK182"/>
  <c r="J100"/>
  <c r="J172"/>
  <c r="BK95"/>
  <c i="8" r="J158"/>
  <c r="J114"/>
  <c r="J222"/>
  <c r="BK154"/>
  <c r="J106"/>
  <c r="BK156"/>
  <c r="J104"/>
  <c r="J204"/>
  <c r="J118"/>
  <c i="9" r="J210"/>
  <c r="BK161"/>
  <c r="J136"/>
  <c r="BK163"/>
  <c r="J204"/>
  <c r="J175"/>
  <c r="BK130"/>
  <c r="BK210"/>
  <c r="J114"/>
  <c i="10" r="BK194"/>
  <c r="J146"/>
  <c r="J236"/>
  <c r="BK185"/>
  <c r="BK138"/>
  <c r="J114"/>
  <c r="BK206"/>
  <c r="BK163"/>
  <c r="J202"/>
  <c r="J120"/>
  <c i="11" r="BK175"/>
  <c r="BK114"/>
  <c r="J183"/>
  <c r="BK126"/>
  <c r="J222"/>
  <c r="BK183"/>
  <c r="J108"/>
  <c r="BK210"/>
  <c r="BK157"/>
  <c r="BK106"/>
  <c i="12" r="BK178"/>
  <c r="BK114"/>
  <c r="J130"/>
  <c r="BK155"/>
  <c r="BK120"/>
  <c r="J184"/>
  <c r="J108"/>
  <c i="13" r="J145"/>
  <c r="BK198"/>
  <c r="BK128"/>
  <c r="J180"/>
  <c r="J143"/>
  <c r="J155"/>
  <c r="J95"/>
  <c i="14" r="J151"/>
  <c r="J202"/>
  <c r="BK147"/>
  <c r="J92"/>
  <c r="BK135"/>
  <c r="BK182"/>
  <c r="J137"/>
  <c i="15" r="J204"/>
  <c r="J143"/>
  <c r="BK104"/>
  <c r="BK172"/>
  <c r="J112"/>
  <c r="J176"/>
  <c r="BK176"/>
  <c r="BK112"/>
  <c i="16" r="J165"/>
  <c r="BK120"/>
  <c r="BK161"/>
  <c r="J137"/>
  <c r="BK206"/>
  <c r="BK155"/>
  <c r="J92"/>
  <c i="17" r="BK153"/>
  <c r="BK180"/>
  <c r="J126"/>
  <c r="BK166"/>
  <c r="BK102"/>
  <c r="J170"/>
  <c r="BK122"/>
  <c i="19" r="J155"/>
  <c r="BK155"/>
  <c r="BK103"/>
  <c i="20" r="J304"/>
  <c r="J257"/>
  <c r="J207"/>
  <c r="BK158"/>
  <c r="BK92"/>
  <c r="BK249"/>
  <c r="J187"/>
  <c r="J118"/>
  <c r="BK283"/>
  <c r="J217"/>
  <c r="J162"/>
  <c r="J132"/>
  <c r="BK263"/>
  <c r="BK168"/>
  <c r="J112"/>
  <c i="21" r="BK498"/>
  <c r="BK427"/>
  <c r="J364"/>
  <c r="BK328"/>
  <c r="BK202"/>
  <c r="BK448"/>
  <c r="J393"/>
  <c r="J297"/>
  <c r="J230"/>
  <c r="J180"/>
  <c r="J519"/>
  <c r="BK464"/>
  <c r="BK434"/>
  <c r="BK404"/>
  <c r="BK358"/>
  <c r="J253"/>
  <c r="BK156"/>
  <c r="BK510"/>
  <c r="J440"/>
  <c r="J395"/>
  <c r="J351"/>
  <c r="J282"/>
  <c r="J186"/>
  <c r="J126"/>
  <c i="22" r="BK300"/>
  <c r="J213"/>
  <c r="J116"/>
  <c r="J339"/>
  <c r="J247"/>
  <c r="J147"/>
  <c r="J389"/>
  <c r="J306"/>
  <c r="BK207"/>
  <c r="J101"/>
  <c r="BK264"/>
  <c r="BK150"/>
  <c i="23" r="BK156"/>
  <c r="BK105"/>
  <c r="BK96"/>
  <c r="J105"/>
  <c r="J165"/>
  <c r="J91"/>
  <c i="24" r="J133"/>
  <c i="2" r="BK1108"/>
  <c r="BK1056"/>
  <c r="J1028"/>
  <c r="J981"/>
  <c r="J887"/>
  <c r="BK807"/>
  <c r="J753"/>
  <c r="BK712"/>
  <c r="BK690"/>
  <c r="BK607"/>
  <c r="BK454"/>
  <c r="J398"/>
  <c r="BK253"/>
  <c r="BK1136"/>
  <c r="BK981"/>
  <c r="BK895"/>
  <c r="J811"/>
  <c r="BK708"/>
  <c r="J619"/>
  <c r="J526"/>
  <c r="J509"/>
  <c r="BK398"/>
  <c r="J297"/>
  <c r="J149"/>
  <c r="J1101"/>
  <c r="J1000"/>
  <c r="BK961"/>
  <c r="J931"/>
  <c r="J891"/>
  <c r="J841"/>
  <c r="J799"/>
  <c r="BK760"/>
  <c r="BK724"/>
  <c r="BK678"/>
  <c r="J633"/>
  <c r="BK545"/>
  <c r="J443"/>
  <c r="J327"/>
  <c r="J258"/>
  <c r="BK164"/>
  <c r="BK1160"/>
  <c r="BK1093"/>
  <c r="BK1041"/>
  <c r="BK983"/>
  <c r="BK917"/>
  <c r="J861"/>
  <c r="J809"/>
  <c r="J768"/>
  <c r="BK692"/>
  <c r="J585"/>
  <c r="BK526"/>
  <c r="BK447"/>
  <c r="J361"/>
  <c r="BK204"/>
  <c r="BK119"/>
  <c i="3" r="J636"/>
  <c r="J470"/>
  <c r="J354"/>
  <c r="BK182"/>
  <c r="J677"/>
  <c r="BK594"/>
  <c r="J491"/>
  <c r="J342"/>
  <c r="J221"/>
  <c r="J179"/>
  <c r="J108"/>
  <c r="J475"/>
  <c r="BK407"/>
  <c r="BK357"/>
  <c r="BK285"/>
  <c r="BK105"/>
  <c r="BK573"/>
  <c r="J451"/>
  <c r="BK320"/>
  <c r="J154"/>
  <c i="4" r="J1533"/>
  <c r="BK1446"/>
  <c r="BK1386"/>
  <c r="J1300"/>
  <c r="J1234"/>
  <c r="BK1081"/>
  <c r="J984"/>
  <c r="BK898"/>
  <c r="BK837"/>
  <c r="J722"/>
  <c r="BK645"/>
  <c r="J570"/>
  <c r="BK510"/>
  <c r="J465"/>
  <c r="J403"/>
  <c r="J299"/>
  <c r="J191"/>
  <c r="J1548"/>
  <c r="BK1495"/>
  <c r="J1414"/>
  <c r="BK1370"/>
  <c r="BK1330"/>
  <c r="J1292"/>
  <c r="BK1214"/>
  <c r="BK1152"/>
  <c r="BK1075"/>
  <c r="BK990"/>
  <c r="BK857"/>
  <c r="BK712"/>
  <c r="BK636"/>
  <c r="J554"/>
  <c r="BK459"/>
  <c r="J376"/>
  <c r="BK233"/>
  <c r="BK175"/>
  <c r="J1519"/>
  <c r="BK1488"/>
  <c r="BK1460"/>
  <c r="BK1392"/>
  <c r="J1304"/>
  <c r="BK1248"/>
  <c r="J1146"/>
  <c r="BK1037"/>
  <c r="J969"/>
  <c r="BK896"/>
  <c r="J770"/>
  <c r="BK730"/>
  <c r="J568"/>
  <c r="J450"/>
  <c r="J367"/>
  <c r="BK310"/>
  <c r="J187"/>
  <c r="BK1591"/>
  <c r="BK1524"/>
  <c r="J1450"/>
  <c r="J1360"/>
  <c r="J1322"/>
  <c r="BK1234"/>
  <c r="BK1111"/>
  <c r="J1039"/>
  <c r="J953"/>
  <c r="J851"/>
  <c r="J798"/>
  <c r="BK732"/>
  <c r="J651"/>
  <c r="BK540"/>
  <c r="BK435"/>
  <c r="J330"/>
  <c r="J254"/>
  <c r="J207"/>
  <c r="BK141"/>
  <c i="5" r="J850"/>
  <c r="J781"/>
  <c r="J707"/>
  <c r="BK584"/>
  <c r="BK460"/>
  <c r="BK376"/>
  <c r="BK278"/>
  <c r="J172"/>
  <c r="BK884"/>
  <c r="BK822"/>
  <c r="BK743"/>
  <c r="J656"/>
  <c r="BK596"/>
  <c r="BK523"/>
  <c r="J432"/>
  <c r="BK373"/>
  <c r="J300"/>
  <c r="BK246"/>
  <c r="J178"/>
  <c r="BK115"/>
  <c r="J822"/>
  <c r="BK751"/>
  <c r="BK696"/>
  <c r="BK612"/>
  <c r="J523"/>
  <c r="J478"/>
  <c r="BK379"/>
  <c r="J311"/>
  <c r="BK205"/>
  <c r="J813"/>
  <c r="BK721"/>
  <c r="BK590"/>
  <c r="J418"/>
  <c r="BK335"/>
  <c r="BK214"/>
  <c r="J139"/>
  <c i="6" r="J164"/>
  <c r="J149"/>
  <c r="J95"/>
  <c r="J174"/>
  <c r="BK114"/>
  <c r="J158"/>
  <c r="J198"/>
  <c r="J143"/>
  <c i="7" r="J190"/>
  <c r="BK153"/>
  <c r="J200"/>
  <c r="BK114"/>
  <c r="J160"/>
  <c r="J198"/>
  <c r="J153"/>
  <c r="J108"/>
  <c i="8" r="BK185"/>
  <c r="BK228"/>
  <c r="J163"/>
  <c r="BK126"/>
  <c r="BK216"/>
  <c r="BK138"/>
  <c r="BK198"/>
  <c r="J156"/>
  <c i="9" r="J244"/>
  <c r="BK185"/>
  <c r="J144"/>
  <c r="J104"/>
  <c r="J159"/>
  <c r="J106"/>
  <c r="BK183"/>
  <c r="BK126"/>
  <c r="BK193"/>
  <c r="J138"/>
  <c i="10" r="BK208"/>
  <c r="J134"/>
  <c r="BK222"/>
  <c r="BK152"/>
  <c r="BK130"/>
  <c r="J222"/>
  <c r="BK179"/>
  <c r="BK161"/>
  <c r="J208"/>
  <c r="J142"/>
  <c i="11" r="J228"/>
  <c r="BK142"/>
  <c r="BK100"/>
  <c r="BK177"/>
  <c r="BK97"/>
  <c r="BK214"/>
  <c r="J153"/>
  <c r="J97"/>
  <c r="J188"/>
  <c i="12" r="BK194"/>
  <c r="BK141"/>
  <c r="J178"/>
  <c r="BK104"/>
  <c r="BK180"/>
  <c r="BK139"/>
  <c r="BK190"/>
  <c r="J141"/>
  <c i="13" r="J149"/>
  <c r="BK102"/>
  <c r="BK122"/>
  <c r="J200"/>
  <c r="BK149"/>
  <c r="J202"/>
  <c r="J147"/>
  <c r="J92"/>
  <c i="14" r="BK145"/>
  <c r="BK206"/>
  <c r="J168"/>
  <c r="BK202"/>
  <c r="J206"/>
  <c r="J139"/>
  <c i="15" r="BK198"/>
  <c r="BK139"/>
  <c r="J95"/>
  <c r="J151"/>
  <c r="J200"/>
  <c r="J157"/>
  <c r="BK122"/>
  <c r="BK166"/>
  <c r="J104"/>
  <c i="16" r="J176"/>
  <c r="BK122"/>
  <c r="J180"/>
  <c r="J104"/>
  <c r="J141"/>
  <c r="J214"/>
  <c r="BK149"/>
  <c i="17" r="J178"/>
  <c r="BK137"/>
  <c r="J172"/>
  <c r="J116"/>
  <c r="J137"/>
  <c r="BK100"/>
  <c r="BK149"/>
  <c i="18" r="BK88"/>
  <c i="19" r="BK122"/>
  <c r="BK183"/>
  <c r="J145"/>
  <c i="20" r="BK290"/>
  <c r="J241"/>
  <c r="J180"/>
  <c r="BK128"/>
  <c r="BK302"/>
  <c r="BK247"/>
  <c r="J166"/>
  <c r="BK114"/>
  <c r="J288"/>
  <c r="BK225"/>
  <c r="BK166"/>
  <c r="BK106"/>
  <c r="J283"/>
  <c r="J227"/>
  <c r="BK142"/>
  <c i="21" r="BK245"/>
  <c r="J120"/>
  <c r="BK378"/>
  <c r="J294"/>
  <c r="BK165"/>
  <c r="BK492"/>
  <c r="BK453"/>
  <c r="BK414"/>
  <c r="BK307"/>
  <c r="J225"/>
  <c r="BK109"/>
  <c r="BK479"/>
  <c r="BK425"/>
  <c r="BK342"/>
  <c r="BK268"/>
  <c r="J234"/>
  <c r="BK180"/>
  <c r="J113"/>
  <c i="22" r="J304"/>
  <c r="BK184"/>
  <c r="J110"/>
  <c r="BK329"/>
  <c r="J237"/>
  <c r="J119"/>
  <c r="J386"/>
  <c r="BK304"/>
  <c r="BK213"/>
  <c r="J392"/>
  <c r="J326"/>
  <c r="J165"/>
  <c i="23" r="J159"/>
  <c r="J180"/>
  <c r="J185"/>
  <c r="BK91"/>
  <c r="J137"/>
  <c i="24" r="BK92"/>
  <c r="J92"/>
  <c i="2" r="J1124"/>
  <c r="J1064"/>
  <c r="J987"/>
  <c r="J935"/>
  <c r="BK879"/>
  <c r="BK813"/>
  <c r="BK768"/>
  <c r="J728"/>
  <c r="J655"/>
  <c r="J597"/>
  <c r="BK458"/>
  <c r="BK384"/>
  <c r="BK231"/>
  <c r="BK171"/>
  <c i="1" r="AS55"/>
  <c i="2" r="BK891"/>
  <c r="BK847"/>
  <c r="BK774"/>
  <c r="J669"/>
  <c r="J602"/>
  <c r="BK530"/>
  <c r="BK465"/>
  <c r="J395"/>
  <c r="BK324"/>
  <c r="BK242"/>
  <c r="J113"/>
  <c r="BK1129"/>
  <c r="J1076"/>
  <c r="J1009"/>
  <c r="BK953"/>
  <c r="BK911"/>
  <c r="BK811"/>
  <c r="BK757"/>
  <c r="J730"/>
  <c r="BK674"/>
  <c r="J626"/>
  <c r="BK551"/>
  <c r="J476"/>
  <c r="BK309"/>
  <c r="J253"/>
  <c r="BK177"/>
  <c i="1" r="AS76"/>
  <c i="2" r="BK1037"/>
  <c r="J969"/>
  <c r="J849"/>
  <c r="BK817"/>
  <c r="BK710"/>
  <c r="J635"/>
  <c r="BK562"/>
  <c r="BK443"/>
  <c r="BK329"/>
  <c r="J280"/>
  <c r="BK215"/>
  <c i="3" r="BK683"/>
  <c r="J597"/>
  <c r="J591"/>
  <c r="BK539"/>
  <c r="J455"/>
  <c r="J295"/>
  <c r="BK176"/>
  <c r="J117"/>
  <c r="BK600"/>
  <c r="BK494"/>
  <c r="J369"/>
  <c r="J274"/>
  <c r="BK170"/>
  <c r="BK677"/>
  <c r="BK585"/>
  <c r="BK500"/>
  <c r="J426"/>
  <c r="BK332"/>
  <c r="J253"/>
  <c r="J564"/>
  <c r="BK462"/>
  <c r="BK378"/>
  <c r="J245"/>
  <c r="BK108"/>
  <c i="4" r="J1478"/>
  <c r="BK1400"/>
  <c r="J1362"/>
  <c r="BK1304"/>
  <c r="BK1244"/>
  <c r="BK1094"/>
  <c r="J996"/>
  <c r="J906"/>
  <c r="J860"/>
  <c r="BK761"/>
  <c r="J639"/>
  <c r="J573"/>
  <c r="J522"/>
  <c r="BK450"/>
  <c r="BK421"/>
  <c r="BK346"/>
  <c r="J296"/>
  <c r="BK162"/>
  <c r="J1545"/>
  <c r="J1418"/>
  <c r="BK1372"/>
  <c r="J1298"/>
  <c r="J1220"/>
  <c r="BK1146"/>
  <c r="BK1091"/>
  <c r="J1033"/>
  <c r="J928"/>
  <c r="BK831"/>
  <c r="BK728"/>
  <c r="BK639"/>
  <c r="BK597"/>
  <c r="BK536"/>
  <c r="BK447"/>
  <c r="BK336"/>
  <c r="J293"/>
  <c r="BK225"/>
  <c r="J144"/>
  <c r="BK1514"/>
  <c r="J1427"/>
  <c r="J1302"/>
  <c r="J1246"/>
  <c r="J1159"/>
  <c r="J1011"/>
  <c r="BK942"/>
  <c r="BK848"/>
  <c r="BK744"/>
  <c r="BK627"/>
  <c r="J550"/>
  <c r="BK382"/>
  <c r="J338"/>
  <c r="J217"/>
  <c r="BK1588"/>
  <c r="BK1570"/>
  <c r="BK1519"/>
  <c r="BK1440"/>
  <c r="BK1368"/>
  <c r="BK1288"/>
  <c r="BK1142"/>
  <c r="BK1066"/>
  <c r="BK1002"/>
  <c r="J925"/>
  <c r="J806"/>
  <c r="J738"/>
  <c r="BK695"/>
  <c r="BK612"/>
  <c r="J524"/>
  <c r="J394"/>
  <c r="J332"/>
  <c r="BK290"/>
  <c r="BK219"/>
  <c r="BK171"/>
  <c i="5" r="BK801"/>
  <c r="J759"/>
  <c r="BK710"/>
  <c r="J481"/>
  <c r="BK370"/>
  <c r="BK272"/>
  <c r="J148"/>
  <c r="J878"/>
  <c r="J818"/>
  <c r="J696"/>
  <c r="J631"/>
  <c r="J526"/>
  <c r="J435"/>
  <c r="J353"/>
  <c r="BK290"/>
  <c r="J227"/>
  <c r="J154"/>
  <c r="J874"/>
  <c r="J804"/>
  <c r="BK718"/>
  <c r="J574"/>
  <c r="BK481"/>
  <c r="J447"/>
  <c r="J349"/>
  <c r="BK286"/>
  <c r="BK190"/>
  <c r="J811"/>
  <c r="J743"/>
  <c r="J622"/>
  <c r="BK558"/>
  <c r="J379"/>
  <c r="BK288"/>
  <c r="BK172"/>
  <c i="6" r="J196"/>
  <c r="J112"/>
  <c r="J172"/>
  <c r="J116"/>
  <c r="BK184"/>
  <c r="BK133"/>
  <c r="J188"/>
  <c r="J118"/>
  <c i="7" r="J182"/>
  <c r="J126"/>
  <c r="J174"/>
  <c r="BK112"/>
  <c r="J137"/>
  <c r="BK202"/>
  <c r="BK145"/>
  <c i="8" r="J218"/>
  <c r="J171"/>
  <c r="J108"/>
  <c r="J198"/>
  <c r="J120"/>
  <c r="J230"/>
  <c r="BK140"/>
  <c r="J234"/>
  <c r="J195"/>
  <c r="BK158"/>
  <c i="9" r="BK230"/>
  <c r="J171"/>
  <c r="J130"/>
  <c r="BK238"/>
  <c r="BK144"/>
  <c r="BK102"/>
  <c r="J193"/>
  <c r="BK136"/>
  <c r="J238"/>
  <c r="BK165"/>
  <c r="BK122"/>
  <c i="10" r="J175"/>
  <c r="BK110"/>
  <c r="J198"/>
  <c r="BK128"/>
  <c r="J100"/>
  <c r="BK210"/>
  <c r="J159"/>
  <c r="J232"/>
  <c r="J144"/>
  <c i="11" r="BK155"/>
  <c r="J92"/>
  <c r="BK169"/>
  <c r="J226"/>
  <c r="J181"/>
  <c r="BK104"/>
  <c r="J192"/>
  <c r="J148"/>
  <c r="J110"/>
  <c i="12" r="BK165"/>
  <c r="J180"/>
  <c r="J128"/>
  <c r="BK200"/>
  <c r="J149"/>
  <c r="BK210"/>
  <c r="BK157"/>
  <c r="BK116"/>
  <c i="13" r="BK160"/>
  <c r="J106"/>
  <c r="BK126"/>
  <c r="BK104"/>
  <c r="BK162"/>
  <c r="J162"/>
  <c i="14" r="BK194"/>
  <c r="J126"/>
  <c r="J194"/>
  <c r="BK124"/>
  <c r="J196"/>
  <c r="BK95"/>
  <c r="BK157"/>
  <c r="BK100"/>
  <c i="15" r="BK162"/>
  <c r="BK110"/>
  <c r="J190"/>
  <c r="J116"/>
  <c r="BK188"/>
  <c r="BK135"/>
  <c r="J160"/>
  <c r="BK108"/>
  <c i="16" r="J188"/>
  <c r="BK153"/>
  <c r="BK170"/>
  <c r="BK124"/>
  <c r="BK165"/>
  <c r="J210"/>
  <c r="BK163"/>
  <c i="17" r="J190"/>
  <c r="J108"/>
  <c r="BK184"/>
  <c r="J110"/>
  <c r="BK170"/>
  <c r="BK204"/>
  <c r="J141"/>
  <c r="BK92"/>
  <c i="19" r="J159"/>
  <c r="BK159"/>
  <c r="J179"/>
  <c r="BK111"/>
  <c i="20" r="BK233"/>
  <c r="BK156"/>
  <c r="J98"/>
  <c r="J267"/>
  <c r="BK245"/>
  <c r="BK162"/>
  <c r="J102"/>
  <c r="BK292"/>
  <c r="BK229"/>
  <c r="BK187"/>
  <c r="J128"/>
  <c r="J285"/>
  <c r="J239"/>
  <c r="J136"/>
  <c r="J90"/>
  <c i="21" r="BK351"/>
  <c r="BK291"/>
  <c r="J134"/>
  <c r="J412"/>
  <c r="BK284"/>
  <c r="BK186"/>
  <c r="J469"/>
  <c r="J406"/>
  <c r="J356"/>
  <c r="J237"/>
  <c r="J143"/>
  <c r="J410"/>
  <c r="J376"/>
  <c r="BK300"/>
  <c r="BK206"/>
  <c r="BK172"/>
  <c r="BK120"/>
  <c i="22" r="BK204"/>
  <c r="J113"/>
  <c r="BK349"/>
  <c r="BK311"/>
  <c r="J240"/>
  <c r="J178"/>
  <c r="BK116"/>
  <c r="BK392"/>
  <c r="BK336"/>
  <c r="J279"/>
  <c r="BK198"/>
  <c r="BK138"/>
  <c r="BK377"/>
  <c r="BK339"/>
  <c r="BK259"/>
  <c r="J198"/>
  <c r="BK129"/>
  <c i="23" r="BK132"/>
  <c r="J111"/>
  <c r="BK137"/>
  <c r="J162"/>
  <c r="J171"/>
  <c r="J140"/>
  <c i="24" r="J124"/>
  <c r="J137"/>
  <c r="BK88"/>
  <c i="2" r="BK801"/>
  <c r="BK745"/>
  <c r="J706"/>
  <c r="BK651"/>
  <c r="BK600"/>
  <c r="J554"/>
  <c r="BK424"/>
  <c r="BK345"/>
  <c r="BK272"/>
  <c r="J223"/>
  <c r="J161"/>
  <c r="BK107"/>
  <c r="BK1133"/>
  <c r="J1037"/>
  <c r="BK959"/>
  <c r="BK935"/>
  <c r="BK881"/>
  <c r="BK841"/>
  <c r="BK803"/>
  <c r="J747"/>
  <c r="J684"/>
  <c r="BK637"/>
  <c r="J605"/>
  <c r="BK534"/>
  <c r="J487"/>
  <c r="BK433"/>
  <c r="J348"/>
  <c r="BK258"/>
  <c r="J151"/>
  <c r="J103"/>
  <c r="J1133"/>
  <c r="BK1082"/>
  <c r="BK1028"/>
  <c r="J977"/>
  <c r="J921"/>
  <c r="J871"/>
  <c r="J815"/>
  <c r="J784"/>
  <c r="J733"/>
  <c r="J672"/>
  <c r="J628"/>
  <c r="J530"/>
  <c r="J405"/>
  <c r="BK312"/>
  <c r="BK256"/>
  <c r="BK185"/>
  <c r="J119"/>
  <c r="BK1112"/>
  <c r="J1043"/>
  <c r="BK989"/>
  <c r="BK909"/>
  <c r="J855"/>
  <c r="J766"/>
  <c r="J680"/>
  <c r="BK572"/>
  <c r="J498"/>
  <c r="J430"/>
  <c r="J357"/>
  <c r="BK263"/>
  <c r="J171"/>
  <c i="3" r="BK685"/>
  <c r="BK554"/>
  <c r="J459"/>
  <c r="J320"/>
  <c r="BK179"/>
  <c r="J673"/>
  <c r="J619"/>
  <c r="J548"/>
  <c r="BK419"/>
  <c r="BK339"/>
  <c r="J224"/>
  <c r="J164"/>
  <c r="BK656"/>
  <c r="J466"/>
  <c r="J404"/>
  <c r="J324"/>
  <c r="BK215"/>
  <c r="J650"/>
  <c r="J508"/>
  <c r="BK401"/>
  <c r="J264"/>
  <c r="J126"/>
  <c i="4" r="BK1427"/>
  <c r="J1342"/>
  <c r="BK1252"/>
  <c r="J1138"/>
  <c r="J1069"/>
  <c r="J935"/>
  <c r="BK854"/>
  <c r="J750"/>
  <c r="J642"/>
  <c r="J579"/>
  <c r="BK538"/>
  <c r="BK453"/>
  <c r="J370"/>
  <c r="BK236"/>
  <c r="BK128"/>
  <c r="J1508"/>
  <c r="J1462"/>
  <c r="J1406"/>
  <c r="J1346"/>
  <c r="J1290"/>
  <c r="J1205"/>
  <c r="BK1127"/>
  <c r="J1060"/>
  <c r="BK966"/>
  <c r="J892"/>
  <c r="J761"/>
  <c r="J695"/>
  <c r="J606"/>
  <c r="J530"/>
  <c r="J462"/>
  <c r="J397"/>
  <c r="BK280"/>
  <c r="BK1564"/>
  <c r="BK1476"/>
  <c r="J1412"/>
  <c r="J1319"/>
  <c r="J1272"/>
  <c r="BK1205"/>
  <c r="BK1135"/>
  <c r="J1002"/>
  <c r="J966"/>
  <c r="BK818"/>
  <c r="BK754"/>
  <c r="BK576"/>
  <c r="J517"/>
  <c r="BK373"/>
  <c r="BK299"/>
  <c r="J162"/>
  <c r="J1574"/>
  <c r="J1490"/>
  <c r="J1372"/>
  <c r="BK1290"/>
  <c r="J1227"/>
  <c r="BK1117"/>
  <c r="J1005"/>
  <c r="BK947"/>
  <c r="BK866"/>
  <c r="BK748"/>
  <c r="BK697"/>
  <c r="J658"/>
  <c r="BK606"/>
  <c r="J510"/>
  <c r="J418"/>
  <c r="BK358"/>
  <c r="J286"/>
  <c r="BK213"/>
  <c r="BK131"/>
  <c i="5" r="BK727"/>
  <c r="BK488"/>
  <c r="J454"/>
  <c r="BK359"/>
  <c r="J268"/>
  <c r="BK127"/>
  <c r="BK869"/>
  <c r="J801"/>
  <c r="BK753"/>
  <c r="BK665"/>
  <c r="BK622"/>
  <c r="J531"/>
  <c r="J444"/>
  <c r="J376"/>
  <c r="J321"/>
  <c r="BK263"/>
  <c r="J190"/>
  <c r="J869"/>
  <c r="J816"/>
  <c r="J741"/>
  <c r="BK658"/>
  <c r="BK577"/>
  <c r="BK508"/>
  <c r="J421"/>
  <c r="BK351"/>
  <c r="BK292"/>
  <c r="BK133"/>
  <c r="BK781"/>
  <c r="J673"/>
  <c r="BK650"/>
  <c r="BK581"/>
  <c r="J493"/>
  <c r="BK345"/>
  <c r="J284"/>
  <c r="BK184"/>
  <c i="6" r="BK200"/>
  <c r="BK198"/>
  <c r="J135"/>
  <c r="J106"/>
  <c r="BK162"/>
  <c r="J104"/>
  <c r="J147"/>
  <c i="7" r="J188"/>
  <c r="BK124"/>
  <c r="BK178"/>
  <c r="J97"/>
  <c r="J133"/>
  <c r="BK200"/>
  <c r="BK168"/>
  <c r="J106"/>
  <c i="8" r="J187"/>
  <c r="BK148"/>
  <c r="J214"/>
  <c r="BK150"/>
  <c r="J244"/>
  <c r="BK171"/>
  <c r="BK112"/>
  <c r="J228"/>
  <c r="BK179"/>
  <c r="J126"/>
  <c i="9" r="BK212"/>
  <c r="BK152"/>
  <c r="J100"/>
  <c r="BK181"/>
  <c r="J200"/>
  <c r="J146"/>
  <c r="J212"/>
  <c r="J140"/>
  <c i="10" r="J210"/>
  <c r="J128"/>
  <c r="BK212"/>
  <c r="BK189"/>
  <c r="BK134"/>
  <c r="BK204"/>
  <c r="BK171"/>
  <c r="BK108"/>
  <c r="J189"/>
  <c r="J95"/>
  <c i="11" r="BK188"/>
  <c r="J126"/>
  <c r="J220"/>
  <c r="J157"/>
  <c r="BK95"/>
  <c r="BK206"/>
  <c r="BK148"/>
  <c r="BK196"/>
  <c r="BK136"/>
  <c i="12" r="J206"/>
  <c r="BK163"/>
  <c r="J92"/>
  <c r="J132"/>
  <c r="BK206"/>
  <c r="BK153"/>
  <c i="13" r="J133"/>
  <c r="BK92"/>
  <c r="J131"/>
  <c r="BK95"/>
  <c r="BK153"/>
  <c r="BK157"/>
  <c r="J97"/>
  <c i="14" r="BK139"/>
  <c r="BK198"/>
  <c r="J170"/>
  <c r="J108"/>
  <c r="J155"/>
  <c r="BK204"/>
  <c r="J174"/>
  <c i="15" r="J114"/>
  <c r="J174"/>
  <c r="BK131"/>
  <c r="J153"/>
  <c r="J106"/>
  <c i="16" r="BK184"/>
  <c r="BK134"/>
  <c r="J190"/>
  <c r="BK114"/>
  <c r="BK188"/>
  <c r="J112"/>
  <c r="BK176"/>
  <c r="BK110"/>
  <c i="17" r="J184"/>
  <c r="J151"/>
  <c r="BK192"/>
  <c r="J149"/>
  <c r="BK172"/>
  <c r="BK110"/>
  <c r="J162"/>
  <c r="J112"/>
  <c i="19" r="J183"/>
  <c r="BK185"/>
  <c r="J185"/>
  <c r="BK171"/>
  <c i="20" r="BK267"/>
  <c r="BK217"/>
  <c r="J154"/>
  <c r="BK308"/>
  <c r="BK277"/>
  <c r="J193"/>
  <c r="J148"/>
  <c r="J290"/>
  <c r="J189"/>
  <c r="J168"/>
  <c r="BK130"/>
  <c r="BK306"/>
  <c r="BK265"/>
  <c r="BK221"/>
  <c r="J108"/>
  <c i="21" r="J510"/>
  <c r="BK442"/>
  <c r="BK331"/>
  <c r="BK204"/>
  <c r="J496"/>
  <c r="BK421"/>
  <c r="BK325"/>
  <c r="BK262"/>
  <c r="J195"/>
  <c r="BK149"/>
  <c r="BK500"/>
  <c r="BK455"/>
  <c r="J398"/>
  <c r="BK353"/>
  <c r="BK217"/>
  <c r="J117"/>
  <c r="J450"/>
  <c r="BK393"/>
  <c r="BK310"/>
  <c r="BK250"/>
  <c r="BK176"/>
  <c r="BK106"/>
  <c i="22" r="BK285"/>
  <c r="J161"/>
  <c r="J352"/>
  <c r="J285"/>
  <c r="BK210"/>
  <c r="J125"/>
  <c r="J329"/>
  <c r="BK232"/>
  <c r="BK342"/>
  <c r="BK256"/>
  <c r="J141"/>
  <c i="23" r="BK117"/>
  <c r="J143"/>
  <c r="BK127"/>
  <c i="24" r="J95"/>
  <c r="BK99"/>
  <c i="2" r="J1090"/>
  <c r="J1018"/>
  <c r="J983"/>
  <c r="J915"/>
  <c r="BK871"/>
  <c r="J803"/>
  <c r="BK743"/>
  <c r="J704"/>
  <c r="J616"/>
  <c r="J551"/>
  <c r="BK436"/>
  <c r="BK327"/>
  <c r="J242"/>
  <c r="J129"/>
  <c r="J1105"/>
  <c r="J1015"/>
  <c r="BK941"/>
  <c r="J865"/>
  <c r="BK764"/>
  <c r="J660"/>
  <c r="J520"/>
  <c r="J413"/>
  <c r="J318"/>
  <c r="BK140"/>
  <c r="J1136"/>
  <c r="J1041"/>
  <c r="BK985"/>
  <c r="BK939"/>
  <c r="J851"/>
  <c r="J788"/>
  <c r="J739"/>
  <c r="J658"/>
  <c r="J512"/>
  <c r="BK321"/>
  <c r="BK223"/>
  <c r="BK113"/>
  <c r="BK1110"/>
  <c r="BK1018"/>
  <c r="BK923"/>
  <c r="BK859"/>
  <c r="J778"/>
  <c r="BK684"/>
  <c r="J589"/>
  <c r="J568"/>
  <c r="J421"/>
  <c r="J331"/>
  <c r="BK274"/>
  <c r="J197"/>
  <c i="3" r="J688"/>
  <c r="BK642"/>
  <c r="BK434"/>
  <c r="BK299"/>
  <c r="BK173"/>
  <c r="BK662"/>
  <c r="BK588"/>
  <c r="J488"/>
  <c r="BK351"/>
  <c r="J230"/>
  <c r="J173"/>
  <c r="J683"/>
  <c r="BK561"/>
  <c r="J477"/>
  <c r="J398"/>
  <c r="J271"/>
  <c r="BK633"/>
  <c r="BK533"/>
  <c r="J373"/>
  <c r="BK253"/>
  <c r="J185"/>
  <c i="4" r="BK1486"/>
  <c r="BK1438"/>
  <c r="J1382"/>
  <c r="J1314"/>
  <c r="BK1256"/>
  <c r="BK1176"/>
  <c r="BK1072"/>
  <c r="J981"/>
  <c r="BK878"/>
  <c r="BK842"/>
  <c r="BK736"/>
  <c r="BK651"/>
  <c r="J597"/>
  <c r="BK506"/>
  <c r="BK429"/>
  <c r="BK293"/>
  <c r="BK230"/>
  <c r="BK116"/>
  <c r="J1482"/>
  <c r="J1408"/>
  <c r="J1356"/>
  <c r="J1294"/>
  <c r="J1212"/>
  <c r="J1117"/>
  <c r="BK1027"/>
  <c r="J920"/>
  <c r="BK840"/>
  <c r="BK778"/>
  <c r="J687"/>
  <c r="J612"/>
  <c r="BK550"/>
  <c r="J477"/>
  <c r="J391"/>
  <c r="BK277"/>
  <c r="BK181"/>
  <c r="BK1527"/>
  <c r="BK1484"/>
  <c r="J1448"/>
  <c r="BK1398"/>
  <c r="J1344"/>
  <c r="BK1250"/>
  <c r="BK1190"/>
  <c r="J1091"/>
  <c r="J958"/>
  <c r="BK887"/>
  <c r="J764"/>
  <c r="BK570"/>
  <c r="BK465"/>
  <c r="J354"/>
  <c r="J268"/>
  <c r="BK201"/>
  <c r="J1591"/>
  <c r="J1500"/>
  <c r="J1442"/>
  <c r="J1389"/>
  <c r="J1312"/>
  <c r="J1254"/>
  <c r="J1152"/>
  <c r="J1054"/>
  <c r="J1008"/>
  <c r="BK935"/>
  <c r="J778"/>
  <c r="J728"/>
  <c r="J693"/>
  <c r="BK621"/>
  <c r="BK514"/>
  <c r="BK412"/>
  <c r="J318"/>
  <c r="J230"/>
  <c r="BK178"/>
  <c i="5" r="BK845"/>
  <c r="J791"/>
  <c r="BK713"/>
  <c r="J540"/>
  <c r="J424"/>
  <c r="J351"/>
  <c r="BK275"/>
  <c r="BK163"/>
  <c r="J890"/>
  <c r="BK838"/>
  <c r="J795"/>
  <c r="J676"/>
  <c r="BK619"/>
  <c r="BK537"/>
  <c r="J428"/>
  <c r="BK367"/>
  <c r="J278"/>
  <c r="J199"/>
  <c r="BK871"/>
  <c r="J826"/>
  <c r="BK739"/>
  <c r="J646"/>
  <c r="J570"/>
  <c r="BK502"/>
  <c r="BK432"/>
  <c r="J324"/>
  <c r="BK281"/>
  <c r="BK130"/>
  <c r="BK786"/>
  <c r="J739"/>
  <c r="BK683"/>
  <c r="J593"/>
  <c r="BK499"/>
  <c r="J393"/>
  <c r="J286"/>
  <c r="BK178"/>
  <c i="6" r="J192"/>
  <c r="BK131"/>
  <c r="BK192"/>
  <c r="BK147"/>
  <c r="BK202"/>
  <c r="BK160"/>
  <c r="BK172"/>
  <c i="7" r="BK198"/>
  <c r="J147"/>
  <c r="BK118"/>
  <c r="BK122"/>
  <c r="J180"/>
  <c r="BK133"/>
  <c i="8" r="J193"/>
  <c r="J128"/>
  <c r="BK204"/>
  <c r="J116"/>
  <c r="J200"/>
  <c r="BK114"/>
  <c r="BK214"/>
  <c r="BK152"/>
  <c i="9" r="BK242"/>
  <c r="BK169"/>
  <c r="BK116"/>
  <c r="BK222"/>
  <c r="BK132"/>
  <c r="BK195"/>
  <c r="J156"/>
  <c r="J120"/>
  <c r="J195"/>
  <c r="J132"/>
  <c i="10" r="BK165"/>
  <c r="J106"/>
  <c r="BK200"/>
  <c r="J150"/>
  <c r="J104"/>
  <c r="J196"/>
  <c r="BK122"/>
  <c r="BK177"/>
  <c r="BK100"/>
  <c i="11" r="J204"/>
  <c r="J130"/>
  <c r="J234"/>
  <c r="J114"/>
  <c r="BK216"/>
  <c r="J167"/>
  <c r="BK230"/>
  <c r="J169"/>
  <c r="BK124"/>
  <c i="12" r="J188"/>
  <c r="BK128"/>
  <c r="J145"/>
  <c r="J100"/>
  <c r="J190"/>
  <c r="J200"/>
  <c i="13" r="BK202"/>
  <c r="J126"/>
  <c r="BK192"/>
  <c r="BK120"/>
  <c r="J168"/>
  <c r="J198"/>
  <c r="J139"/>
  <c i="14" r="BK180"/>
  <c r="BK104"/>
  <c r="J172"/>
  <c r="J110"/>
  <c r="J141"/>
  <c r="J190"/>
  <c r="J143"/>
  <c i="15" r="BK196"/>
  <c r="J133"/>
  <c r="J100"/>
  <c r="BK160"/>
  <c r="J206"/>
  <c r="BK141"/>
  <c r="J192"/>
  <c r="J139"/>
  <c r="BK100"/>
  <c i="16" r="J182"/>
  <c r="J145"/>
  <c r="J200"/>
  <c r="J122"/>
  <c r="BK204"/>
  <c r="BK118"/>
  <c r="BK200"/>
  <c r="J139"/>
  <c i="17" r="J194"/>
  <c r="BK124"/>
  <c r="BK155"/>
  <c r="J204"/>
  <c r="J122"/>
  <c r="J198"/>
  <c r="BK143"/>
  <c i="18" r="BK90"/>
  <c i="19" r="J191"/>
  <c r="BK181"/>
  <c r="BK163"/>
  <c i="20" r="BK273"/>
  <c r="BK253"/>
  <c r="J185"/>
  <c r="BK152"/>
  <c r="BK296"/>
  <c r="J235"/>
  <c r="BK154"/>
  <c r="J106"/>
  <c r="J294"/>
  <c r="BK235"/>
  <c r="J178"/>
  <c r="J104"/>
  <c r="BK281"/>
  <c r="BK237"/>
  <c r="BK144"/>
  <c r="BK104"/>
  <c i="21" r="BK486"/>
  <c r="BK416"/>
  <c r="BK347"/>
  <c r="J250"/>
  <c r="BK159"/>
  <c r="J461"/>
  <c r="BK364"/>
  <c r="BK265"/>
  <c r="BK183"/>
  <c r="J109"/>
  <c r="J486"/>
  <c r="BK444"/>
  <c r="BK419"/>
  <c r="BK371"/>
  <c r="J305"/>
  <c r="J222"/>
  <c r="BK126"/>
  <c r="J502"/>
  <c r="BK406"/>
  <c r="J336"/>
  <c r="BK243"/>
  <c r="BK143"/>
  <c i="22" r="J311"/>
  <c r="BK187"/>
  <c r="J405"/>
  <c r="J291"/>
  <c r="BK113"/>
  <c r="J366"/>
  <c r="J295"/>
  <c r="J193"/>
  <c r="BK369"/>
  <c r="BK222"/>
  <c r="BK119"/>
  <c i="23" r="BK125"/>
  <c r="BK114"/>
  <c r="BK176"/>
  <c r="J134"/>
  <c i="24" r="J99"/>
  <c r="BK127"/>
  <c r="BK133"/>
  <c i="2" l="1" r="R112"/>
  <c r="R163"/>
  <c r="T170"/>
  <c r="R222"/>
  <c r="R333"/>
  <c r="T351"/>
  <c r="R373"/>
  <c r="R372"/>
  <c r="R1132"/>
  <c r="R1159"/>
  <c i="3" r="T104"/>
  <c r="BK319"/>
  <c r="J319"/>
  <c r="J66"/>
  <c r="BK350"/>
  <c r="J350"/>
  <c r="J67"/>
  <c r="BK383"/>
  <c r="J383"/>
  <c r="J68"/>
  <c r="BK458"/>
  <c r="J458"/>
  <c r="J69"/>
  <c r="BK479"/>
  <c r="J479"/>
  <c r="J71"/>
  <c r="P615"/>
  <c r="R632"/>
  <c r="R646"/>
  <c r="P672"/>
  <c r="R682"/>
  <c r="R681"/>
  <c i="4" r="P115"/>
  <c r="BK127"/>
  <c r="J127"/>
  <c r="J67"/>
  <c r="T127"/>
  <c r="R140"/>
  <c r="P161"/>
  <c r="R174"/>
  <c r="R305"/>
  <c r="R587"/>
  <c r="R757"/>
  <c r="P824"/>
  <c r="P1120"/>
  <c r="R1145"/>
  <c r="R1155"/>
  <c r="T1168"/>
  <c r="T1175"/>
  <c r="T1183"/>
  <c r="T1182"/>
  <c r="T1584"/>
  <c r="T1583"/>
  <c i="5" r="P114"/>
  <c r="R147"/>
  <c r="T162"/>
  <c r="T183"/>
  <c r="P189"/>
  <c r="BK223"/>
  <c r="J223"/>
  <c r="J70"/>
  <c r="BK245"/>
  <c r="J245"/>
  <c r="J71"/>
  <c r="BK256"/>
  <c r="J256"/>
  <c r="J73"/>
  <c r="BK271"/>
  <c r="J271"/>
  <c r="J74"/>
  <c r="P344"/>
  <c r="P420"/>
  <c r="P431"/>
  <c r="T530"/>
  <c r="P580"/>
  <c r="BK649"/>
  <c r="J649"/>
  <c r="J81"/>
  <c r="BK661"/>
  <c r="J661"/>
  <c r="J82"/>
  <c r="T668"/>
  <c r="R692"/>
  <c r="P700"/>
  <c r="R700"/>
  <c r="BK720"/>
  <c r="J720"/>
  <c r="J87"/>
  <c r="BK873"/>
  <c r="J873"/>
  <c r="J88"/>
  <c r="T883"/>
  <c r="T882"/>
  <c i="6" r="P94"/>
  <c r="T99"/>
  <c r="P128"/>
  <c r="T157"/>
  <c i="7" r="P94"/>
  <c r="T99"/>
  <c r="P130"/>
  <c r="T159"/>
  <c i="8" r="BK99"/>
  <c r="J99"/>
  <c r="J66"/>
  <c r="BK160"/>
  <c r="J160"/>
  <c r="J67"/>
  <c r="P197"/>
  <c i="9" r="BK94"/>
  <c r="J94"/>
  <c r="J65"/>
  <c r="T94"/>
  <c r="R99"/>
  <c r="P158"/>
  <c r="R197"/>
  <c i="10" r="R94"/>
  <c r="T99"/>
  <c r="P154"/>
  <c r="T191"/>
  <c i="11" r="T94"/>
  <c r="P99"/>
  <c r="T150"/>
  <c r="BK187"/>
  <c r="J187"/>
  <c r="J68"/>
  <c i="12" r="BK94"/>
  <c r="J94"/>
  <c r="J65"/>
  <c r="T99"/>
  <c r="P134"/>
  <c r="BK169"/>
  <c r="J169"/>
  <c r="J68"/>
  <c i="13" r="BK94"/>
  <c r="J94"/>
  <c r="J65"/>
  <c r="P94"/>
  <c r="T99"/>
  <c r="T130"/>
  <c r="P159"/>
  <c i="14" r="BK99"/>
  <c r="J99"/>
  <c r="J66"/>
  <c r="P130"/>
  <c r="BK159"/>
  <c r="J159"/>
  <c r="J68"/>
  <c i="15" r="BK94"/>
  <c r="J94"/>
  <c r="J65"/>
  <c r="R94"/>
  <c r="T99"/>
  <c r="T130"/>
  <c r="P159"/>
  <c i="16" r="P94"/>
  <c r="T99"/>
  <c r="T136"/>
  <c r="R169"/>
  <c i="17" r="BK99"/>
  <c r="J99"/>
  <c r="J66"/>
  <c r="P130"/>
  <c r="P157"/>
  <c i="18" r="BK87"/>
  <c r="J87"/>
  <c r="J64"/>
  <c i="19" r="P94"/>
  <c r="P125"/>
  <c r="BK141"/>
  <c r="J141"/>
  <c r="J63"/>
  <c r="BK167"/>
  <c r="J167"/>
  <c r="J70"/>
  <c i="20" r="R83"/>
  <c r="R184"/>
  <c r="R287"/>
  <c i="21" r="BK105"/>
  <c r="J105"/>
  <c r="J66"/>
  <c r="BK116"/>
  <c r="J116"/>
  <c r="J67"/>
  <c r="BK125"/>
  <c r="J125"/>
  <c r="J69"/>
  <c r="BK168"/>
  <c r="J168"/>
  <c r="J71"/>
  <c r="P179"/>
  <c r="T277"/>
  <c r="R290"/>
  <c r="R289"/>
  <c r="BK513"/>
  <c r="J513"/>
  <c r="J77"/>
  <c i="22" r="T216"/>
  <c r="T251"/>
  <c r="T266"/>
  <c r="T294"/>
  <c r="P299"/>
  <c r="P348"/>
  <c r="P365"/>
  <c r="R376"/>
  <c r="R375"/>
  <c r="T399"/>
  <c r="T398"/>
  <c i="23" r="P95"/>
  <c r="P94"/>
  <c r="T110"/>
  <c r="T109"/>
  <c r="BK184"/>
  <c r="J184"/>
  <c r="J68"/>
  <c i="24" r="BK87"/>
  <c r="P117"/>
  <c i="2" r="P112"/>
  <c r="P163"/>
  <c r="BK170"/>
  <c r="J170"/>
  <c r="J70"/>
  <c r="T222"/>
  <c r="T333"/>
  <c r="R351"/>
  <c r="BK365"/>
  <c r="J365"/>
  <c r="J74"/>
  <c r="P365"/>
  <c r="R365"/>
  <c r="T365"/>
  <c r="BK373"/>
  <c r="J373"/>
  <c r="J76"/>
  <c r="BK1132"/>
  <c r="J1132"/>
  <c r="J77"/>
  <c r="BK1159"/>
  <c r="J1159"/>
  <c r="J78"/>
  <c i="3" r="P104"/>
  <c r="P319"/>
  <c r="T350"/>
  <c r="T383"/>
  <c r="T458"/>
  <c r="R474"/>
  <c r="P479"/>
  <c r="BK615"/>
  <c r="J615"/>
  <c r="J72"/>
  <c r="BK632"/>
  <c r="J632"/>
  <c r="J73"/>
  <c r="T646"/>
  <c r="R672"/>
  <c r="BK682"/>
  <c r="J682"/>
  <c r="J79"/>
  <c i="4" r="BK115"/>
  <c r="J115"/>
  <c r="J66"/>
  <c r="P140"/>
  <c r="BK161"/>
  <c r="J161"/>
  <c r="J71"/>
  <c r="R161"/>
  <c r="T174"/>
  <c r="P305"/>
  <c r="BK587"/>
  <c r="J587"/>
  <c r="J75"/>
  <c r="BK757"/>
  <c r="J757"/>
  <c r="J76"/>
  <c r="R824"/>
  <c r="BK1120"/>
  <c r="J1120"/>
  <c r="J78"/>
  <c r="BK1145"/>
  <c r="J1145"/>
  <c r="J79"/>
  <c r="BK1155"/>
  <c r="J1155"/>
  <c r="J80"/>
  <c r="BK1168"/>
  <c r="J1168"/>
  <c r="J81"/>
  <c r="P1175"/>
  <c r="P1183"/>
  <c r="P1182"/>
  <c r="R1584"/>
  <c r="R1583"/>
  <c i="5" r="R114"/>
  <c r="P147"/>
  <c r="P162"/>
  <c r="P183"/>
  <c r="R189"/>
  <c r="R223"/>
  <c r="P245"/>
  <c r="T256"/>
  <c r="T271"/>
  <c r="BK344"/>
  <c r="J344"/>
  <c r="J75"/>
  <c r="BK420"/>
  <c r="J420"/>
  <c r="J76"/>
  <c r="R431"/>
  <c r="P530"/>
  <c r="T580"/>
  <c r="P649"/>
  <c r="P661"/>
  <c r="BK668"/>
  <c r="J668"/>
  <c r="J83"/>
  <c r="BK692"/>
  <c r="J692"/>
  <c r="J84"/>
  <c r="T692"/>
  <c r="T720"/>
  <c r="T873"/>
  <c r="BK883"/>
  <c r="J883"/>
  <c r="J90"/>
  <c i="6" r="T94"/>
  <c r="R99"/>
  <c r="T128"/>
  <c r="BK157"/>
  <c r="J157"/>
  <c r="J68"/>
  <c i="7" r="R94"/>
  <c r="BK99"/>
  <c r="J99"/>
  <c r="J66"/>
  <c r="R130"/>
  <c r="R159"/>
  <c i="8" r="BK94"/>
  <c r="J94"/>
  <c r="J65"/>
  <c r="P94"/>
  <c r="T99"/>
  <c r="T160"/>
  <c r="R197"/>
  <c i="9" r="BK99"/>
  <c r="J99"/>
  <c r="J66"/>
  <c r="BK158"/>
  <c r="J158"/>
  <c r="J67"/>
  <c r="BK197"/>
  <c r="J197"/>
  <c r="J68"/>
  <c i="10" r="P94"/>
  <c r="R99"/>
  <c r="BK154"/>
  <c r="J154"/>
  <c r="J67"/>
  <c r="P191"/>
  <c i="11" r="R94"/>
  <c r="BK99"/>
  <c r="J99"/>
  <c r="J66"/>
  <c r="P150"/>
  <c r="T187"/>
  <c i="12" r="P94"/>
  <c r="P99"/>
  <c r="T134"/>
  <c r="P169"/>
  <c i="13" r="BK99"/>
  <c r="J99"/>
  <c r="J66"/>
  <c r="BK130"/>
  <c r="J130"/>
  <c r="J67"/>
  <c r="BK159"/>
  <c r="J159"/>
  <c r="J68"/>
  <c i="14" r="P94"/>
  <c r="P99"/>
  <c r="BK130"/>
  <c r="J130"/>
  <c r="J67"/>
  <c r="R159"/>
  <c i="15" r="T94"/>
  <c r="R99"/>
  <c r="P130"/>
  <c r="T159"/>
  <c i="16" r="BK94"/>
  <c r="J94"/>
  <c r="J65"/>
  <c r="BK99"/>
  <c r="J99"/>
  <c r="J66"/>
  <c r="BK136"/>
  <c r="J136"/>
  <c r="J67"/>
  <c r="BK169"/>
  <c r="J169"/>
  <c r="J68"/>
  <c i="17" r="BK94"/>
  <c r="J94"/>
  <c r="J65"/>
  <c r="T94"/>
  <c r="T99"/>
  <c r="R130"/>
  <c r="T157"/>
  <c i="18" r="R87"/>
  <c r="R86"/>
  <c i="19" r="BK94"/>
  <c r="J94"/>
  <c r="J61"/>
  <c r="BK125"/>
  <c r="J125"/>
  <c r="J62"/>
  <c r="P141"/>
  <c r="T167"/>
  <c r="T166"/>
  <c i="20" r="P83"/>
  <c r="T184"/>
  <c r="T287"/>
  <c i="21" r="T105"/>
  <c r="T116"/>
  <c r="P125"/>
  <c r="R168"/>
  <c r="T179"/>
  <c r="R277"/>
  <c r="P290"/>
  <c r="P289"/>
  <c r="P513"/>
  <c r="P512"/>
  <c i="22" r="BK100"/>
  <c r="J100"/>
  <c r="J65"/>
  <c r="P216"/>
  <c r="P251"/>
  <c r="P266"/>
  <c r="P294"/>
  <c r="T299"/>
  <c r="T348"/>
  <c r="T365"/>
  <c r="T376"/>
  <c r="T375"/>
  <c r="R399"/>
  <c r="R398"/>
  <c i="23" r="T95"/>
  <c r="T94"/>
  <c r="P110"/>
  <c r="P109"/>
  <c r="T184"/>
  <c r="T178"/>
  <c i="24" r="R87"/>
  <c r="T117"/>
  <c i="2" r="T112"/>
  <c r="T111"/>
  <c r="T163"/>
  <c r="P170"/>
  <c r="BK222"/>
  <c r="J222"/>
  <c r="J71"/>
  <c r="BK333"/>
  <c r="J333"/>
  <c r="J72"/>
  <c r="BK351"/>
  <c r="J351"/>
  <c r="J73"/>
  <c r="P373"/>
  <c r="P372"/>
  <c r="P1132"/>
  <c r="P1159"/>
  <c i="3" r="R104"/>
  <c r="T319"/>
  <c r="P350"/>
  <c r="R383"/>
  <c r="R458"/>
  <c r="P474"/>
  <c r="R479"/>
  <c r="R615"/>
  <c r="T632"/>
  <c r="P646"/>
  <c r="P645"/>
  <c r="T672"/>
  <c r="T682"/>
  <c r="T681"/>
  <c i="4" r="T115"/>
  <c r="P127"/>
  <c r="BK140"/>
  <c r="J140"/>
  <c r="J68"/>
  <c r="T161"/>
  <c r="P174"/>
  <c r="BK305"/>
  <c r="J305"/>
  <c r="J73"/>
  <c r="T587"/>
  <c r="T757"/>
  <c r="BK824"/>
  <c r="J824"/>
  <c r="J77"/>
  <c r="R1120"/>
  <c r="P1145"/>
  <c r="P1155"/>
  <c r="P1168"/>
  <c r="BK1175"/>
  <c r="J1175"/>
  <c r="J82"/>
  <c r="BK1183"/>
  <c r="J1183"/>
  <c r="J84"/>
  <c r="BK1584"/>
  <c r="J1584"/>
  <c r="J87"/>
  <c i="5" r="BK114"/>
  <c r="J114"/>
  <c r="J65"/>
  <c r="BK147"/>
  <c r="J147"/>
  <c r="J66"/>
  <c r="BK162"/>
  <c r="J162"/>
  <c r="J67"/>
  <c r="BK183"/>
  <c r="J183"/>
  <c r="J68"/>
  <c r="BK189"/>
  <c r="J189"/>
  <c r="J69"/>
  <c r="T223"/>
  <c r="R245"/>
  <c r="P256"/>
  <c r="P271"/>
  <c r="R344"/>
  <c r="R420"/>
  <c r="BK431"/>
  <c r="J431"/>
  <c r="J78"/>
  <c r="R530"/>
  <c r="BK580"/>
  <c r="J580"/>
  <c r="J80"/>
  <c r="R649"/>
  <c r="T661"/>
  <c r="P668"/>
  <c r="P692"/>
  <c r="T700"/>
  <c r="T699"/>
  <c r="R720"/>
  <c r="P873"/>
  <c r="P883"/>
  <c r="P882"/>
  <c i="6" r="BK94"/>
  <c r="J94"/>
  <c r="J65"/>
  <c r="BK99"/>
  <c r="J99"/>
  <c r="J66"/>
  <c r="R128"/>
  <c r="P157"/>
  <c i="7" r="BK94"/>
  <c r="J94"/>
  <c r="J65"/>
  <c r="P99"/>
  <c r="BK130"/>
  <c r="J130"/>
  <c r="J67"/>
  <c r="BK159"/>
  <c r="J159"/>
  <c r="J68"/>
  <c i="8" r="R94"/>
  <c r="R99"/>
  <c r="R160"/>
  <c r="T197"/>
  <c i="9" r="P94"/>
  <c r="P99"/>
  <c r="R158"/>
  <c r="T197"/>
  <c i="10" r="BK94"/>
  <c r="J94"/>
  <c r="J65"/>
  <c r="T94"/>
  <c r="BK99"/>
  <c r="J99"/>
  <c r="J66"/>
  <c r="R154"/>
  <c r="R191"/>
  <c i="11" r="BK94"/>
  <c r="J94"/>
  <c r="J65"/>
  <c r="R99"/>
  <c r="BK150"/>
  <c r="J150"/>
  <c r="J67"/>
  <c r="R187"/>
  <c i="12" r="T94"/>
  <c r="BK99"/>
  <c r="J99"/>
  <c r="J66"/>
  <c r="BK134"/>
  <c r="J134"/>
  <c r="J67"/>
  <c r="R169"/>
  <c i="13" r="T94"/>
  <c r="R99"/>
  <c r="R130"/>
  <c r="R159"/>
  <c i="14" r="BK94"/>
  <c r="J94"/>
  <c r="J65"/>
  <c r="R94"/>
  <c r="T99"/>
  <c r="T130"/>
  <c r="T159"/>
  <c i="15" r="BK99"/>
  <c r="J99"/>
  <c r="J66"/>
  <c r="BK130"/>
  <c r="J130"/>
  <c r="J67"/>
  <c r="BK159"/>
  <c r="J159"/>
  <c r="J68"/>
  <c i="16" r="R94"/>
  <c r="P99"/>
  <c r="P136"/>
  <c r="P169"/>
  <c i="17" r="P94"/>
  <c r="R99"/>
  <c r="BK130"/>
  <c r="J130"/>
  <c r="J67"/>
  <c r="R157"/>
  <c i="18" r="P87"/>
  <c r="P86"/>
  <c i="1" r="AU73"/>
  <c i="19" r="R94"/>
  <c r="R125"/>
  <c r="R141"/>
  <c r="R167"/>
  <c r="R166"/>
  <c i="20" r="BK83"/>
  <c r="J83"/>
  <c r="J60"/>
  <c r="BK184"/>
  <c r="J184"/>
  <c r="J61"/>
  <c r="BK287"/>
  <c r="J287"/>
  <c r="J62"/>
  <c i="21" r="P105"/>
  <c r="P116"/>
  <c r="R125"/>
  <c r="P168"/>
  <c r="R179"/>
  <c r="P277"/>
  <c r="BK290"/>
  <c r="J290"/>
  <c r="J75"/>
  <c r="T513"/>
  <c r="T512"/>
  <c i="22" r="R100"/>
  <c r="BK216"/>
  <c r="J216"/>
  <c r="J66"/>
  <c r="BK251"/>
  <c r="J251"/>
  <c r="J67"/>
  <c r="BK266"/>
  <c r="J266"/>
  <c r="J68"/>
  <c r="BK294"/>
  <c r="J294"/>
  <c r="J69"/>
  <c r="R299"/>
  <c r="R348"/>
  <c r="R365"/>
  <c r="BK376"/>
  <c r="J376"/>
  <c r="J74"/>
  <c r="P399"/>
  <c r="P398"/>
  <c i="23" r="R95"/>
  <c r="R94"/>
  <c r="R110"/>
  <c r="R109"/>
  <c r="P184"/>
  <c r="P178"/>
  <c i="24" r="T87"/>
  <c r="R117"/>
  <c r="P136"/>
  <c r="T136"/>
  <c r="R147"/>
  <c i="2" r="BK112"/>
  <c r="J112"/>
  <c r="J68"/>
  <c r="BK163"/>
  <c r="J163"/>
  <c r="J69"/>
  <c r="R170"/>
  <c r="P222"/>
  <c r="P333"/>
  <c r="P351"/>
  <c r="T373"/>
  <c r="T372"/>
  <c r="T1132"/>
  <c r="T1159"/>
  <c i="3" r="BK104"/>
  <c r="J104"/>
  <c r="J65"/>
  <c r="R319"/>
  <c r="R350"/>
  <c r="P383"/>
  <c r="P458"/>
  <c r="BK474"/>
  <c r="J474"/>
  <c r="J70"/>
  <c r="T474"/>
  <c r="T479"/>
  <c r="T615"/>
  <c r="P632"/>
  <c r="BK646"/>
  <c r="BK672"/>
  <c r="J672"/>
  <c r="J77"/>
  <c r="P682"/>
  <c r="P681"/>
  <c i="4" r="R115"/>
  <c r="R127"/>
  <c r="T140"/>
  <c r="BK174"/>
  <c r="J174"/>
  <c r="J72"/>
  <c r="T305"/>
  <c r="P587"/>
  <c r="P757"/>
  <c r="T824"/>
  <c r="T1120"/>
  <c r="T1145"/>
  <c r="T1155"/>
  <c r="R1168"/>
  <c r="R1175"/>
  <c r="R1183"/>
  <c r="R1182"/>
  <c r="P1584"/>
  <c r="P1583"/>
  <c i="5" r="T114"/>
  <c r="T147"/>
  <c r="R162"/>
  <c r="R183"/>
  <c r="T189"/>
  <c r="P223"/>
  <c r="T245"/>
  <c r="R256"/>
  <c r="R271"/>
  <c r="T344"/>
  <c r="T420"/>
  <c r="T431"/>
  <c r="BK530"/>
  <c r="J530"/>
  <c r="J79"/>
  <c r="R580"/>
  <c r="T649"/>
  <c r="R661"/>
  <c r="R668"/>
  <c r="BK700"/>
  <c r="J700"/>
  <c r="J86"/>
  <c r="P720"/>
  <c r="R873"/>
  <c r="R883"/>
  <c r="R882"/>
  <c i="6" r="R94"/>
  <c r="P99"/>
  <c r="BK128"/>
  <c r="J128"/>
  <c r="J67"/>
  <c r="R157"/>
  <c i="7" r="T94"/>
  <c r="R99"/>
  <c r="T130"/>
  <c r="P159"/>
  <c i="8" r="T94"/>
  <c r="T90"/>
  <c r="P99"/>
  <c r="P160"/>
  <c r="BK197"/>
  <c r="J197"/>
  <c r="J68"/>
  <c i="9" r="R94"/>
  <c r="R90"/>
  <c r="T99"/>
  <c r="T158"/>
  <c r="P197"/>
  <c i="10" r="P99"/>
  <c r="T154"/>
  <c r="BK191"/>
  <c r="J191"/>
  <c r="J68"/>
  <c i="11" r="P94"/>
  <c r="T99"/>
  <c r="R150"/>
  <c r="P187"/>
  <c i="12" r="R94"/>
  <c r="R99"/>
  <c r="R134"/>
  <c r="T169"/>
  <c i="13" r="R94"/>
  <c r="R90"/>
  <c r="P99"/>
  <c r="P130"/>
  <c r="T159"/>
  <c i="14" r="T94"/>
  <c r="T90"/>
  <c r="R99"/>
  <c r="R130"/>
  <c r="P159"/>
  <c i="15" r="P94"/>
  <c r="P99"/>
  <c r="R130"/>
  <c r="R159"/>
  <c i="16" r="T94"/>
  <c r="R99"/>
  <c r="R136"/>
  <c r="T169"/>
  <c i="17" r="R94"/>
  <c r="R90"/>
  <c r="P99"/>
  <c r="T130"/>
  <c r="BK157"/>
  <c r="J157"/>
  <c r="J68"/>
  <c i="18" r="T87"/>
  <c r="T86"/>
  <c i="19" r="T94"/>
  <c r="T93"/>
  <c r="T92"/>
  <c r="T125"/>
  <c r="T141"/>
  <c r="P167"/>
  <c r="P166"/>
  <c i="20" r="T83"/>
  <c r="T82"/>
  <c r="P184"/>
  <c r="P287"/>
  <c i="21" r="R105"/>
  <c r="R116"/>
  <c r="T125"/>
  <c r="T124"/>
  <c r="T168"/>
  <c r="BK179"/>
  <c r="J179"/>
  <c r="J72"/>
  <c r="BK277"/>
  <c r="J277"/>
  <c r="J73"/>
  <c r="T290"/>
  <c r="T289"/>
  <c r="R513"/>
  <c r="R512"/>
  <c i="22" r="P100"/>
  <c r="P99"/>
  <c r="T100"/>
  <c r="T99"/>
  <c r="T98"/>
  <c r="R216"/>
  <c r="R251"/>
  <c r="R266"/>
  <c r="R294"/>
  <c r="BK299"/>
  <c r="J299"/>
  <c r="J70"/>
  <c r="BK348"/>
  <c r="J348"/>
  <c r="J71"/>
  <c r="BK365"/>
  <c r="J365"/>
  <c r="J72"/>
  <c r="P376"/>
  <c r="P375"/>
  <c r="BK399"/>
  <c r="J399"/>
  <c r="J76"/>
  <c i="23" r="BK95"/>
  <c r="J95"/>
  <c r="J63"/>
  <c r="BK110"/>
  <c r="J110"/>
  <c r="J65"/>
  <c r="R184"/>
  <c r="R178"/>
  <c i="24" r="P87"/>
  <c r="BK117"/>
  <c r="J117"/>
  <c r="J62"/>
  <c r="BK136"/>
  <c r="J136"/>
  <c r="J63"/>
  <c r="R136"/>
  <c r="BK147"/>
  <c r="J147"/>
  <c r="J64"/>
  <c r="P147"/>
  <c r="T147"/>
  <c i="3" r="BK691"/>
  <c r="J691"/>
  <c r="J80"/>
  <c i="10" r="BK91"/>
  <c r="J91"/>
  <c r="J64"/>
  <c i="13" r="BK91"/>
  <c r="J91"/>
  <c r="J64"/>
  <c i="15" r="BK91"/>
  <c r="J91"/>
  <c r="J64"/>
  <c i="19" r="BK149"/>
  <c r="J149"/>
  <c r="J64"/>
  <c i="21" r="BK164"/>
  <c r="J164"/>
  <c r="J70"/>
  <c i="23" r="BK179"/>
  <c r="J179"/>
  <c r="J67"/>
  <c i="2" r="BK102"/>
  <c r="J102"/>
  <c r="J65"/>
  <c r="BK106"/>
  <c r="J106"/>
  <c r="J66"/>
  <c i="4" r="BK156"/>
  <c r="J156"/>
  <c r="J69"/>
  <c i="5" r="BK427"/>
  <c r="J427"/>
  <c r="J77"/>
  <c i="8" r="BK91"/>
  <c r="J91"/>
  <c r="J64"/>
  <c i="9" r="BK91"/>
  <c r="J91"/>
  <c r="J64"/>
  <c i="16" r="BK91"/>
  <c r="J91"/>
  <c r="J64"/>
  <c i="17" r="BK91"/>
  <c r="J91"/>
  <c r="J64"/>
  <c i="21" r="BK101"/>
  <c r="J101"/>
  <c r="J65"/>
  <c i="3" r="BK668"/>
  <c r="J668"/>
  <c r="J76"/>
  <c i="4" r="BK111"/>
  <c r="J111"/>
  <c r="J65"/>
  <c r="BK583"/>
  <c r="J583"/>
  <c r="J74"/>
  <c r="BK1578"/>
  <c r="J1578"/>
  <c r="J85"/>
  <c i="7" r="BK91"/>
  <c r="J91"/>
  <c r="J64"/>
  <c i="11" r="BK91"/>
  <c r="J91"/>
  <c r="J64"/>
  <c i="19" r="BK154"/>
  <c r="J154"/>
  <c r="J66"/>
  <c r="BK158"/>
  <c r="J158"/>
  <c r="J67"/>
  <c r="BK162"/>
  <c r="J162"/>
  <c r="J68"/>
  <c r="BK190"/>
  <c r="J190"/>
  <c r="J72"/>
  <c i="23" r="BK90"/>
  <c r="J90"/>
  <c r="J61"/>
  <c i="6" r="BK91"/>
  <c r="J91"/>
  <c r="J64"/>
  <c i="12" r="BK91"/>
  <c r="J91"/>
  <c r="J64"/>
  <c i="14" r="BK91"/>
  <c r="J91"/>
  <c r="J64"/>
  <c i="24" r="BK156"/>
  <c r="J156"/>
  <c r="J65"/>
  <c r="E75"/>
  <c r="BE92"/>
  <c r="BE109"/>
  <c r="BE118"/>
  <c r="BE124"/>
  <c r="BE127"/>
  <c r="BE137"/>
  <c r="BE140"/>
  <c r="BE152"/>
  <c r="BE157"/>
  <c r="J52"/>
  <c r="F55"/>
  <c r="BE95"/>
  <c r="BE105"/>
  <c r="BE121"/>
  <c r="BE143"/>
  <c i="23" r="BK94"/>
  <c r="J94"/>
  <c r="J62"/>
  <c i="24" r="BE99"/>
  <c r="BE102"/>
  <c r="BE113"/>
  <c r="BE130"/>
  <c r="BE88"/>
  <c r="BE133"/>
  <c r="BE148"/>
  <c i="22" r="BK398"/>
  <c r="J398"/>
  <c r="J75"/>
  <c i="23" r="E78"/>
  <c r="F85"/>
  <c r="BE99"/>
  <c r="BE102"/>
  <c r="BE105"/>
  <c r="BE122"/>
  <c r="BE151"/>
  <c r="BE153"/>
  <c r="BE156"/>
  <c r="J52"/>
  <c r="BE96"/>
  <c r="BE111"/>
  <c r="BE114"/>
  <c r="BE130"/>
  <c r="BE132"/>
  <c r="BE137"/>
  <c r="BE140"/>
  <c r="BE117"/>
  <c r="BE120"/>
  <c r="BE125"/>
  <c r="BE127"/>
  <c r="BE134"/>
  <c r="BE143"/>
  <c r="BE162"/>
  <c r="BE168"/>
  <c r="BE185"/>
  <c r="BE91"/>
  <c r="BE146"/>
  <c r="BE148"/>
  <c r="BE159"/>
  <c r="BE165"/>
  <c r="BE171"/>
  <c r="BE174"/>
  <c r="BE176"/>
  <c r="BE180"/>
  <c r="BE188"/>
  <c i="22" r="J56"/>
  <c r="F59"/>
  <c r="BE110"/>
  <c r="BE116"/>
  <c r="BE138"/>
  <c r="BE141"/>
  <c r="BE178"/>
  <c r="BE195"/>
  <c r="BE227"/>
  <c r="BE261"/>
  <c r="BE285"/>
  <c r="BE320"/>
  <c r="BE329"/>
  <c r="BE359"/>
  <c r="BE362"/>
  <c r="BE389"/>
  <c i="21" r="BK124"/>
  <c i="22" r="E86"/>
  <c r="BE104"/>
  <c r="BE113"/>
  <c r="BE119"/>
  <c r="BE125"/>
  <c r="BE147"/>
  <c r="BE153"/>
  <c r="BE157"/>
  <c r="BE161"/>
  <c r="BE168"/>
  <c r="BE181"/>
  <c r="BE193"/>
  <c r="BE204"/>
  <c r="BE213"/>
  <c r="BE217"/>
  <c r="BE247"/>
  <c r="BE273"/>
  <c r="BE276"/>
  <c r="BE282"/>
  <c r="BE311"/>
  <c r="BE345"/>
  <c r="BE352"/>
  <c r="BE372"/>
  <c r="BE377"/>
  <c r="BE129"/>
  <c r="BE171"/>
  <c r="BE184"/>
  <c r="BE187"/>
  <c r="BE207"/>
  <c r="BE222"/>
  <c r="BE256"/>
  <c r="BE259"/>
  <c r="BE291"/>
  <c r="BE295"/>
  <c r="BE300"/>
  <c r="BE304"/>
  <c r="BE308"/>
  <c r="BE313"/>
  <c r="BE316"/>
  <c r="BE332"/>
  <c r="BE336"/>
  <c r="BE356"/>
  <c r="BE369"/>
  <c r="BE383"/>
  <c r="BE395"/>
  <c r="BE400"/>
  <c r="BE405"/>
  <c r="BE101"/>
  <c r="BE107"/>
  <c r="BE122"/>
  <c r="BE132"/>
  <c r="BE135"/>
  <c r="BE144"/>
  <c r="BE150"/>
  <c r="BE165"/>
  <c r="BE174"/>
  <c r="BE190"/>
  <c r="BE198"/>
  <c r="BE201"/>
  <c r="BE210"/>
  <c r="BE232"/>
  <c r="BE237"/>
  <c r="BE240"/>
  <c r="BE243"/>
  <c r="BE252"/>
  <c r="BE264"/>
  <c r="BE267"/>
  <c r="BE270"/>
  <c r="BE279"/>
  <c r="BE288"/>
  <c r="BE297"/>
  <c r="BE306"/>
  <c r="BE323"/>
  <c r="BE326"/>
  <c r="BE339"/>
  <c r="BE342"/>
  <c r="BE349"/>
  <c r="BE366"/>
  <c r="BE380"/>
  <c r="BE386"/>
  <c r="BE392"/>
  <c r="BE402"/>
  <c i="21" r="E87"/>
  <c r="J93"/>
  <c r="BE102"/>
  <c r="BE137"/>
  <c r="BE145"/>
  <c r="BE149"/>
  <c r="BE151"/>
  <c r="BE165"/>
  <c r="BE186"/>
  <c r="BE200"/>
  <c r="BE209"/>
  <c r="BE211"/>
  <c r="BE214"/>
  <c r="BE228"/>
  <c r="BE259"/>
  <c r="BE262"/>
  <c r="BE284"/>
  <c r="BE303"/>
  <c r="BE315"/>
  <c r="BE321"/>
  <c r="BE339"/>
  <c r="BE356"/>
  <c r="BE360"/>
  <c r="BE362"/>
  <c r="BE371"/>
  <c r="BE382"/>
  <c r="BE389"/>
  <c r="BE395"/>
  <c r="BE414"/>
  <c r="BE416"/>
  <c r="BE437"/>
  <c r="BE455"/>
  <c r="BE459"/>
  <c r="BE486"/>
  <c r="BE488"/>
  <c r="BE490"/>
  <c r="BE492"/>
  <c r="BE502"/>
  <c r="BE504"/>
  <c r="BE517"/>
  <c r="BE523"/>
  <c r="BE120"/>
  <c r="BE129"/>
  <c r="BE132"/>
  <c r="BE134"/>
  <c r="BE139"/>
  <c r="BE147"/>
  <c r="BE180"/>
  <c r="BE183"/>
  <c r="BE192"/>
  <c r="BE202"/>
  <c r="BE204"/>
  <c r="BE219"/>
  <c r="BE243"/>
  <c r="BE245"/>
  <c r="BE248"/>
  <c r="BE250"/>
  <c r="BE253"/>
  <c r="BE268"/>
  <c r="BE271"/>
  <c r="BE274"/>
  <c r="BE278"/>
  <c r="BE287"/>
  <c r="BE291"/>
  <c r="BE310"/>
  <c r="BE325"/>
  <c r="BE331"/>
  <c r="BE334"/>
  <c r="BE342"/>
  <c r="BE349"/>
  <c r="BE364"/>
  <c r="BE400"/>
  <c r="BE408"/>
  <c r="BE444"/>
  <c r="BE446"/>
  <c r="BE494"/>
  <c r="BE496"/>
  <c r="BE508"/>
  <c r="BE510"/>
  <c r="BE519"/>
  <c r="BE117"/>
  <c r="BE126"/>
  <c r="BE143"/>
  <c r="BE156"/>
  <c r="BE159"/>
  <c r="BE198"/>
  <c r="BE206"/>
  <c r="BE217"/>
  <c r="BE225"/>
  <c r="BE232"/>
  <c r="BE240"/>
  <c r="BE300"/>
  <c r="BE307"/>
  <c r="BE312"/>
  <c r="BE328"/>
  <c r="BE345"/>
  <c r="BE347"/>
  <c r="BE351"/>
  <c r="BE358"/>
  <c r="BE366"/>
  <c r="BE380"/>
  <c r="BE387"/>
  <c r="BE398"/>
  <c r="BE404"/>
  <c r="BE406"/>
  <c r="BE410"/>
  <c r="BE412"/>
  <c r="BE419"/>
  <c r="BE425"/>
  <c r="BE427"/>
  <c r="BE434"/>
  <c r="BE440"/>
  <c r="BE442"/>
  <c r="BE450"/>
  <c r="BE453"/>
  <c r="BE464"/>
  <c r="BE469"/>
  <c r="BE479"/>
  <c r="BE484"/>
  <c r="BE498"/>
  <c r="BE500"/>
  <c r="F59"/>
  <c r="BE106"/>
  <c r="BE109"/>
  <c r="BE113"/>
  <c r="BE141"/>
  <c r="BE153"/>
  <c r="BE161"/>
  <c r="BE169"/>
  <c r="BE172"/>
  <c r="BE176"/>
  <c r="BE189"/>
  <c r="BE195"/>
  <c r="BE222"/>
  <c r="BE230"/>
  <c r="BE234"/>
  <c r="BE237"/>
  <c r="BE256"/>
  <c r="BE265"/>
  <c r="BE282"/>
  <c r="BE294"/>
  <c r="BE297"/>
  <c r="BE305"/>
  <c r="BE318"/>
  <c r="BE336"/>
  <c r="BE353"/>
  <c r="BE369"/>
  <c r="BE373"/>
  <c r="BE376"/>
  <c r="BE378"/>
  <c r="BE385"/>
  <c r="BE391"/>
  <c r="BE393"/>
  <c r="BE402"/>
  <c r="BE421"/>
  <c r="BE423"/>
  <c r="BE429"/>
  <c r="BE432"/>
  <c r="BE448"/>
  <c r="BE457"/>
  <c r="BE461"/>
  <c r="BE466"/>
  <c r="BE472"/>
  <c r="BE475"/>
  <c r="BE506"/>
  <c r="BE514"/>
  <c i="20" r="E72"/>
  <c r="BE88"/>
  <c r="BE98"/>
  <c r="BE120"/>
  <c r="BE124"/>
  <c r="BE130"/>
  <c r="BE132"/>
  <c r="BE138"/>
  <c r="BE140"/>
  <c r="BE154"/>
  <c r="BE156"/>
  <c r="BE180"/>
  <c r="BE187"/>
  <c r="BE191"/>
  <c r="BE193"/>
  <c r="BE197"/>
  <c r="BE205"/>
  <c r="BE213"/>
  <c r="BE233"/>
  <c r="BE251"/>
  <c r="BE259"/>
  <c r="BE267"/>
  <c r="BE269"/>
  <c r="BE277"/>
  <c r="BE288"/>
  <c r="BE302"/>
  <c i="19" r="BK93"/>
  <c r="J93"/>
  <c r="J60"/>
  <c i="20" r="BE92"/>
  <c r="BE96"/>
  <c r="BE100"/>
  <c r="BE106"/>
  <c r="BE114"/>
  <c r="BE116"/>
  <c r="BE122"/>
  <c r="BE136"/>
  <c r="BE144"/>
  <c r="BE152"/>
  <c r="BE170"/>
  <c r="BE172"/>
  <c r="BE174"/>
  <c r="BE195"/>
  <c r="BE201"/>
  <c r="BE221"/>
  <c r="BE237"/>
  <c r="BE241"/>
  <c r="BE247"/>
  <c r="BE257"/>
  <c r="BE261"/>
  <c r="BE265"/>
  <c r="BE279"/>
  <c r="BE298"/>
  <c r="BE304"/>
  <c r="BE306"/>
  <c r="BE308"/>
  <c r="BE310"/>
  <c i="19" r="BK166"/>
  <c r="J166"/>
  <c r="J69"/>
  <c i="20" r="F55"/>
  <c r="BE86"/>
  <c r="BE90"/>
  <c r="BE108"/>
  <c r="BE118"/>
  <c r="BE128"/>
  <c r="BE142"/>
  <c r="BE150"/>
  <c r="BE158"/>
  <c r="BE166"/>
  <c r="BE176"/>
  <c r="BE178"/>
  <c r="BE182"/>
  <c r="BE207"/>
  <c r="BE209"/>
  <c r="BE215"/>
  <c r="BE217"/>
  <c r="BE219"/>
  <c r="BE227"/>
  <c r="BE231"/>
  <c r="BE239"/>
  <c r="BE243"/>
  <c r="BE255"/>
  <c r="BE263"/>
  <c r="BE273"/>
  <c r="BE275"/>
  <c r="BE290"/>
  <c r="J52"/>
  <c r="BE84"/>
  <c r="BE94"/>
  <c r="BE102"/>
  <c r="BE104"/>
  <c r="BE110"/>
  <c r="BE112"/>
  <c r="BE126"/>
  <c r="BE134"/>
  <c r="BE146"/>
  <c r="BE148"/>
  <c r="BE160"/>
  <c r="BE162"/>
  <c r="BE164"/>
  <c r="BE168"/>
  <c r="BE185"/>
  <c r="BE189"/>
  <c r="BE199"/>
  <c r="BE203"/>
  <c r="BE211"/>
  <c r="BE223"/>
  <c r="BE225"/>
  <c r="BE229"/>
  <c r="BE235"/>
  <c r="BE245"/>
  <c r="BE249"/>
  <c r="BE253"/>
  <c r="BE271"/>
  <c r="BE281"/>
  <c r="BE283"/>
  <c r="BE285"/>
  <c r="BE292"/>
  <c r="BE294"/>
  <c r="BE296"/>
  <c r="BE300"/>
  <c i="19" r="E82"/>
  <c r="BE137"/>
  <c r="BE155"/>
  <c r="BE171"/>
  <c r="BE173"/>
  <c r="J52"/>
  <c r="F55"/>
  <c r="BE118"/>
  <c r="BE133"/>
  <c r="BE142"/>
  <c r="BE150"/>
  <c r="BE159"/>
  <c r="BE179"/>
  <c r="BE185"/>
  <c r="BE191"/>
  <c i="18" r="BK86"/>
  <c r="J86"/>
  <c r="J63"/>
  <c i="19" r="BE99"/>
  <c r="BE103"/>
  <c r="BE122"/>
  <c r="BE126"/>
  <c r="BE130"/>
  <c r="BE145"/>
  <c r="BE163"/>
  <c r="BE168"/>
  <c r="BE175"/>
  <c r="BE177"/>
  <c r="BE181"/>
  <c r="BE183"/>
  <c r="BE187"/>
  <c r="BE95"/>
  <c r="BE107"/>
  <c r="BE111"/>
  <c r="BE114"/>
  <c i="18" r="E74"/>
  <c r="F83"/>
  <c r="BE92"/>
  <c r="J56"/>
  <c r="BE88"/>
  <c r="BE90"/>
  <c i="17" r="J56"/>
  <c r="BE102"/>
  <c r="BE106"/>
  <c r="BE108"/>
  <c r="BE110"/>
  <c r="BE126"/>
  <c r="BE158"/>
  <c r="BE170"/>
  <c r="BE188"/>
  <c r="BE194"/>
  <c r="BE204"/>
  <c r="BE92"/>
  <c r="BE124"/>
  <c r="BE133"/>
  <c r="BE143"/>
  <c r="BE145"/>
  <c r="BE147"/>
  <c r="BE153"/>
  <c r="BE155"/>
  <c r="BE164"/>
  <c r="BE176"/>
  <c r="BE180"/>
  <c r="BE182"/>
  <c r="BE186"/>
  <c r="BE190"/>
  <c r="BE192"/>
  <c r="BE198"/>
  <c r="F59"/>
  <c r="BE116"/>
  <c r="BE118"/>
  <c r="BE122"/>
  <c r="BE135"/>
  <c r="BE137"/>
  <c r="BE149"/>
  <c r="BE160"/>
  <c r="BE162"/>
  <c r="BE166"/>
  <c r="BE172"/>
  <c r="BE174"/>
  <c r="BE178"/>
  <c r="BE200"/>
  <c r="BE202"/>
  <c r="E50"/>
  <c r="BE95"/>
  <c r="BE97"/>
  <c r="BE100"/>
  <c r="BE104"/>
  <c r="BE112"/>
  <c r="BE114"/>
  <c r="BE120"/>
  <c r="BE128"/>
  <c r="BE131"/>
  <c r="BE139"/>
  <c r="BE141"/>
  <c r="BE151"/>
  <c r="BE168"/>
  <c r="BE184"/>
  <c r="BE196"/>
  <c i="16" r="BE92"/>
  <c r="BE95"/>
  <c r="BE102"/>
  <c r="BE112"/>
  <c r="BE122"/>
  <c r="BE134"/>
  <c r="BE151"/>
  <c r="BE157"/>
  <c r="BE180"/>
  <c r="BE182"/>
  <c r="BE184"/>
  <c r="BE188"/>
  <c r="BE190"/>
  <c r="BE210"/>
  <c r="BE212"/>
  <c r="BE214"/>
  <c r="BE216"/>
  <c r="E50"/>
  <c r="J56"/>
  <c r="BE97"/>
  <c r="BE100"/>
  <c r="BE110"/>
  <c r="BE116"/>
  <c r="BE120"/>
  <c r="BE128"/>
  <c r="BE137"/>
  <c r="BE145"/>
  <c r="BE155"/>
  <c r="BE159"/>
  <c r="BE165"/>
  <c r="BE176"/>
  <c r="BE178"/>
  <c r="BE194"/>
  <c r="BE196"/>
  <c r="BE200"/>
  <c r="F87"/>
  <c r="BE106"/>
  <c r="BE118"/>
  <c r="BE130"/>
  <c r="BE132"/>
  <c r="BE139"/>
  <c r="BE147"/>
  <c r="BE153"/>
  <c r="BE161"/>
  <c r="BE163"/>
  <c r="BE174"/>
  <c r="BE186"/>
  <c r="BE198"/>
  <c r="BE206"/>
  <c r="BE104"/>
  <c r="BE108"/>
  <c r="BE114"/>
  <c r="BE124"/>
  <c r="BE126"/>
  <c r="BE141"/>
  <c r="BE143"/>
  <c r="BE149"/>
  <c r="BE167"/>
  <c r="BE170"/>
  <c r="BE172"/>
  <c r="BE192"/>
  <c r="BE202"/>
  <c r="BE204"/>
  <c r="BE208"/>
  <c i="15" r="F59"/>
  <c r="BE97"/>
  <c r="BE116"/>
  <c r="BE122"/>
  <c r="BE124"/>
  <c r="BE141"/>
  <c r="BE149"/>
  <c r="BE157"/>
  <c r="BE162"/>
  <c r="BE172"/>
  <c r="BE184"/>
  <c r="E50"/>
  <c r="J56"/>
  <c r="BE92"/>
  <c r="BE100"/>
  <c r="BE102"/>
  <c r="BE104"/>
  <c r="BE108"/>
  <c r="BE110"/>
  <c r="BE114"/>
  <c r="BE128"/>
  <c r="BE135"/>
  <c r="BE137"/>
  <c r="BE155"/>
  <c r="BE160"/>
  <c r="BE164"/>
  <c r="BE170"/>
  <c r="BE204"/>
  <c r="BE206"/>
  <c r="BE95"/>
  <c r="BE106"/>
  <c r="BE120"/>
  <c r="BE126"/>
  <c r="BE131"/>
  <c r="BE133"/>
  <c r="BE139"/>
  <c r="BE145"/>
  <c r="BE151"/>
  <c r="BE153"/>
  <c r="BE168"/>
  <c r="BE174"/>
  <c r="BE176"/>
  <c r="BE178"/>
  <c r="BE180"/>
  <c r="BE192"/>
  <c r="BE194"/>
  <c r="BE196"/>
  <c r="BE198"/>
  <c r="BE202"/>
  <c r="BE112"/>
  <c r="BE118"/>
  <c r="BE143"/>
  <c r="BE147"/>
  <c r="BE166"/>
  <c r="BE182"/>
  <c r="BE186"/>
  <c r="BE188"/>
  <c r="BE190"/>
  <c r="BE200"/>
  <c i="14" r="E50"/>
  <c r="BE92"/>
  <c r="BE104"/>
  <c r="BE106"/>
  <c r="BE108"/>
  <c r="BE110"/>
  <c r="BE128"/>
  <c r="BE133"/>
  <c r="BE143"/>
  <c r="BE145"/>
  <c r="BE176"/>
  <c r="BE178"/>
  <c r="BE192"/>
  <c r="BE196"/>
  <c r="J56"/>
  <c r="BE100"/>
  <c r="BE102"/>
  <c r="BE112"/>
  <c r="BE120"/>
  <c r="BE124"/>
  <c r="BE141"/>
  <c r="BE151"/>
  <c r="BE162"/>
  <c r="BE170"/>
  <c r="BE174"/>
  <c r="BE190"/>
  <c r="BE194"/>
  <c r="BE200"/>
  <c r="F59"/>
  <c r="BE95"/>
  <c r="BE126"/>
  <c r="BE135"/>
  <c r="BE137"/>
  <c r="BE139"/>
  <c r="BE147"/>
  <c r="BE149"/>
  <c r="BE155"/>
  <c r="BE160"/>
  <c r="BE164"/>
  <c r="BE180"/>
  <c r="BE182"/>
  <c r="BE184"/>
  <c r="BE186"/>
  <c r="BE188"/>
  <c r="BE204"/>
  <c r="BE206"/>
  <c r="BE97"/>
  <c r="BE114"/>
  <c r="BE116"/>
  <c r="BE118"/>
  <c r="BE122"/>
  <c r="BE131"/>
  <c r="BE153"/>
  <c r="BE157"/>
  <c r="BE166"/>
  <c r="BE168"/>
  <c r="BE172"/>
  <c r="BE198"/>
  <c r="BE202"/>
  <c i="13" r="E50"/>
  <c r="F59"/>
  <c r="BE102"/>
  <c r="BE104"/>
  <c r="BE106"/>
  <c r="BE108"/>
  <c r="BE110"/>
  <c r="BE116"/>
  <c r="BE131"/>
  <c r="BE133"/>
  <c r="BE137"/>
  <c r="BE139"/>
  <c r="BE143"/>
  <c r="BE162"/>
  <c r="BE170"/>
  <c r="BE178"/>
  <c r="BE186"/>
  <c r="BE192"/>
  <c r="BE196"/>
  <c r="J56"/>
  <c r="BE92"/>
  <c r="BE95"/>
  <c r="BE100"/>
  <c r="BE164"/>
  <c r="BE168"/>
  <c r="BE182"/>
  <c r="BE188"/>
  <c r="BE97"/>
  <c r="BE114"/>
  <c r="BE118"/>
  <c r="BE126"/>
  <c r="BE151"/>
  <c r="BE153"/>
  <c r="BE155"/>
  <c r="BE160"/>
  <c r="BE166"/>
  <c r="BE176"/>
  <c r="BE180"/>
  <c r="BE190"/>
  <c r="BE194"/>
  <c r="BE202"/>
  <c r="BE112"/>
  <c r="BE120"/>
  <c r="BE122"/>
  <c r="BE124"/>
  <c r="BE128"/>
  <c r="BE135"/>
  <c r="BE141"/>
  <c r="BE145"/>
  <c r="BE147"/>
  <c r="BE149"/>
  <c r="BE157"/>
  <c r="BE172"/>
  <c r="BE174"/>
  <c r="BE184"/>
  <c r="BE198"/>
  <c r="BE200"/>
  <c r="BE204"/>
  <c r="BE206"/>
  <c i="12" r="F59"/>
  <c r="BE95"/>
  <c r="BE97"/>
  <c r="BE100"/>
  <c r="BE102"/>
  <c r="BE118"/>
  <c r="BE120"/>
  <c r="BE124"/>
  <c r="BE161"/>
  <c r="BE178"/>
  <c r="BE186"/>
  <c r="BE196"/>
  <c r="BE204"/>
  <c r="BE206"/>
  <c r="BE208"/>
  <c r="BE214"/>
  <c r="BE216"/>
  <c r="E78"/>
  <c r="J84"/>
  <c r="BE104"/>
  <c r="BE122"/>
  <c r="BE128"/>
  <c r="BE143"/>
  <c r="BE157"/>
  <c r="BE165"/>
  <c r="BE167"/>
  <c r="BE170"/>
  <c r="BE176"/>
  <c r="BE182"/>
  <c r="BE184"/>
  <c r="BE192"/>
  <c r="BE106"/>
  <c r="BE108"/>
  <c r="BE110"/>
  <c r="BE112"/>
  <c r="BE114"/>
  <c r="BE126"/>
  <c r="BE135"/>
  <c r="BE141"/>
  <c r="BE145"/>
  <c r="BE147"/>
  <c r="BE155"/>
  <c r="BE159"/>
  <c r="BE163"/>
  <c r="BE172"/>
  <c r="BE174"/>
  <c r="BE188"/>
  <c r="BE190"/>
  <c r="BE194"/>
  <c r="BE200"/>
  <c r="BE202"/>
  <c r="BE210"/>
  <c r="BE212"/>
  <c r="BE92"/>
  <c r="BE116"/>
  <c r="BE130"/>
  <c r="BE132"/>
  <c r="BE137"/>
  <c r="BE139"/>
  <c r="BE149"/>
  <c r="BE151"/>
  <c r="BE153"/>
  <c r="BE180"/>
  <c r="BE198"/>
  <c i="11" r="J84"/>
  <c r="F87"/>
  <c r="BE95"/>
  <c r="BE97"/>
  <c r="BE106"/>
  <c r="BE112"/>
  <c r="BE114"/>
  <c r="BE122"/>
  <c r="BE146"/>
  <c r="BE159"/>
  <c r="BE167"/>
  <c r="BE169"/>
  <c r="BE173"/>
  <c r="BE181"/>
  <c r="BE198"/>
  <c r="BE204"/>
  <c r="BE214"/>
  <c r="BE216"/>
  <c r="BE220"/>
  <c r="BE224"/>
  <c r="BE232"/>
  <c r="E78"/>
  <c r="BE100"/>
  <c r="BE108"/>
  <c r="BE110"/>
  <c r="BE118"/>
  <c r="BE124"/>
  <c r="BE128"/>
  <c r="BE134"/>
  <c r="BE142"/>
  <c r="BE148"/>
  <c r="BE155"/>
  <c r="BE175"/>
  <c r="BE177"/>
  <c r="BE185"/>
  <c r="BE194"/>
  <c r="BE196"/>
  <c r="BE200"/>
  <c r="BE202"/>
  <c r="BE230"/>
  <c r="BE234"/>
  <c r="BE102"/>
  <c r="BE104"/>
  <c r="BE120"/>
  <c r="BE126"/>
  <c r="BE130"/>
  <c r="BE132"/>
  <c r="BE138"/>
  <c r="BE144"/>
  <c r="BE153"/>
  <c r="BE165"/>
  <c r="BE171"/>
  <c r="BE192"/>
  <c r="BE210"/>
  <c r="BE212"/>
  <c r="BE92"/>
  <c r="BE116"/>
  <c r="BE136"/>
  <c r="BE140"/>
  <c r="BE151"/>
  <c r="BE157"/>
  <c r="BE161"/>
  <c r="BE163"/>
  <c r="BE179"/>
  <c r="BE183"/>
  <c r="BE188"/>
  <c r="BE190"/>
  <c r="BE206"/>
  <c r="BE208"/>
  <c r="BE218"/>
  <c r="BE222"/>
  <c r="BE226"/>
  <c r="BE228"/>
  <c i="10" r="F59"/>
  <c r="BE102"/>
  <c r="BE108"/>
  <c r="BE114"/>
  <c r="BE116"/>
  <c r="BE124"/>
  <c r="BE130"/>
  <c r="BE136"/>
  <c r="BE140"/>
  <c r="BE157"/>
  <c r="BE161"/>
  <c r="BE167"/>
  <c r="BE171"/>
  <c r="BE173"/>
  <c r="BE185"/>
  <c r="BE192"/>
  <c r="BE196"/>
  <c r="BE206"/>
  <c r="BE210"/>
  <c r="BE214"/>
  <c r="BE220"/>
  <c r="BE224"/>
  <c r="BE226"/>
  <c r="BE230"/>
  <c r="J84"/>
  <c r="BE97"/>
  <c r="BE112"/>
  <c r="BE122"/>
  <c r="BE126"/>
  <c r="BE128"/>
  <c r="BE138"/>
  <c r="BE150"/>
  <c r="BE208"/>
  <c r="BE222"/>
  <c r="BE228"/>
  <c r="BE236"/>
  <c r="BE238"/>
  <c i="9" r="BK90"/>
  <c r="J90"/>
  <c i="10" r="E50"/>
  <c r="BE92"/>
  <c r="BE104"/>
  <c r="BE106"/>
  <c r="BE110"/>
  <c r="BE120"/>
  <c r="BE134"/>
  <c r="BE142"/>
  <c r="BE146"/>
  <c r="BE155"/>
  <c r="BE163"/>
  <c r="BE169"/>
  <c r="BE175"/>
  <c r="BE179"/>
  <c r="BE181"/>
  <c r="BE187"/>
  <c r="BE216"/>
  <c r="BE232"/>
  <c r="BE234"/>
  <c r="BE95"/>
  <c r="BE100"/>
  <c r="BE118"/>
  <c r="BE132"/>
  <c r="BE144"/>
  <c r="BE148"/>
  <c r="BE152"/>
  <c r="BE159"/>
  <c r="BE165"/>
  <c r="BE177"/>
  <c r="BE183"/>
  <c r="BE189"/>
  <c r="BE194"/>
  <c r="BE198"/>
  <c r="BE200"/>
  <c r="BE202"/>
  <c r="BE204"/>
  <c r="BE212"/>
  <c r="BE218"/>
  <c i="9" r="F87"/>
  <c r="BE95"/>
  <c r="BE97"/>
  <c r="BE110"/>
  <c r="BE124"/>
  <c r="BE134"/>
  <c r="BE169"/>
  <c r="BE177"/>
  <c r="BE189"/>
  <c r="BE193"/>
  <c r="BE198"/>
  <c r="BE200"/>
  <c r="BE202"/>
  <c r="BE218"/>
  <c r="BE226"/>
  <c r="BE232"/>
  <c r="BE234"/>
  <c r="BE240"/>
  <c r="E50"/>
  <c r="BE102"/>
  <c r="BE104"/>
  <c r="BE112"/>
  <c r="BE116"/>
  <c r="BE130"/>
  <c r="BE148"/>
  <c r="BE150"/>
  <c r="BE152"/>
  <c r="BE154"/>
  <c r="BE159"/>
  <c r="BE161"/>
  <c r="BE163"/>
  <c r="BE173"/>
  <c r="BE175"/>
  <c r="BE208"/>
  <c r="BE210"/>
  <c r="BE214"/>
  <c r="BE216"/>
  <c r="BE220"/>
  <c r="BE222"/>
  <c r="J84"/>
  <c r="BE106"/>
  <c r="BE108"/>
  <c r="BE118"/>
  <c r="BE122"/>
  <c r="BE126"/>
  <c r="BE136"/>
  <c r="BE142"/>
  <c r="BE144"/>
  <c r="BE146"/>
  <c r="BE165"/>
  <c r="BE167"/>
  <c r="BE171"/>
  <c r="BE179"/>
  <c r="BE185"/>
  <c r="BE195"/>
  <c r="BE204"/>
  <c r="BE206"/>
  <c r="BE224"/>
  <c r="BE228"/>
  <c r="BE230"/>
  <c r="BE92"/>
  <c r="BE100"/>
  <c r="BE114"/>
  <c r="BE120"/>
  <c r="BE128"/>
  <c r="BE132"/>
  <c r="BE138"/>
  <c r="BE140"/>
  <c r="BE156"/>
  <c r="BE181"/>
  <c r="BE183"/>
  <c r="BE187"/>
  <c r="BE191"/>
  <c r="BE212"/>
  <c r="BE236"/>
  <c r="BE238"/>
  <c r="BE242"/>
  <c r="BE244"/>
  <c i="8" r="E78"/>
  <c r="J84"/>
  <c r="F87"/>
  <c r="BE92"/>
  <c r="BE100"/>
  <c r="BE104"/>
  <c r="BE106"/>
  <c r="BE112"/>
  <c r="BE114"/>
  <c r="BE118"/>
  <c r="BE126"/>
  <c r="BE128"/>
  <c r="BE130"/>
  <c r="BE144"/>
  <c r="BE146"/>
  <c r="BE161"/>
  <c r="BE183"/>
  <c r="BE210"/>
  <c r="BE226"/>
  <c r="BE236"/>
  <c r="BE108"/>
  <c r="BE120"/>
  <c r="BE148"/>
  <c r="BE150"/>
  <c r="BE165"/>
  <c r="BE177"/>
  <c r="BE179"/>
  <c r="BE185"/>
  <c r="BE189"/>
  <c r="BE200"/>
  <c r="BE202"/>
  <c r="BE206"/>
  <c r="BE208"/>
  <c r="BE212"/>
  <c r="BE232"/>
  <c r="BE238"/>
  <c r="BE242"/>
  <c r="BE244"/>
  <c r="BE97"/>
  <c r="BE110"/>
  <c r="BE122"/>
  <c r="BE132"/>
  <c r="BE138"/>
  <c r="BE154"/>
  <c r="BE156"/>
  <c r="BE167"/>
  <c r="BE169"/>
  <c r="BE171"/>
  <c r="BE173"/>
  <c r="BE175"/>
  <c r="BE181"/>
  <c r="BE187"/>
  <c r="BE191"/>
  <c r="BE193"/>
  <c r="BE198"/>
  <c r="BE218"/>
  <c r="BE222"/>
  <c r="BE224"/>
  <c r="BE240"/>
  <c r="BE95"/>
  <c r="BE102"/>
  <c r="BE116"/>
  <c r="BE124"/>
  <c r="BE134"/>
  <c r="BE136"/>
  <c r="BE140"/>
  <c r="BE142"/>
  <c r="BE152"/>
  <c r="BE158"/>
  <c r="BE163"/>
  <c r="BE195"/>
  <c r="BE204"/>
  <c r="BE214"/>
  <c r="BE216"/>
  <c r="BE220"/>
  <c r="BE228"/>
  <c r="BE230"/>
  <c r="BE234"/>
  <c i="7" r="E50"/>
  <c r="J56"/>
  <c r="F59"/>
  <c r="BE95"/>
  <c r="BE97"/>
  <c r="BE102"/>
  <c r="BE108"/>
  <c r="BE110"/>
  <c r="BE118"/>
  <c r="BE120"/>
  <c r="BE124"/>
  <c r="BE139"/>
  <c r="BE160"/>
  <c r="BE162"/>
  <c r="BE196"/>
  <c r="BE206"/>
  <c r="BE114"/>
  <c r="BE122"/>
  <c r="BE128"/>
  <c r="BE133"/>
  <c r="BE147"/>
  <c r="BE149"/>
  <c r="BE153"/>
  <c r="BE155"/>
  <c r="BE168"/>
  <c r="BE174"/>
  <c r="BE178"/>
  <c r="BE188"/>
  <c r="BE194"/>
  <c r="BE198"/>
  <c r="BE204"/>
  <c r="BE112"/>
  <c r="BE116"/>
  <c r="BE126"/>
  <c r="BE131"/>
  <c r="BE137"/>
  <c r="BE143"/>
  <c r="BE145"/>
  <c r="BE151"/>
  <c r="BE157"/>
  <c r="BE164"/>
  <c r="BE166"/>
  <c r="BE186"/>
  <c r="BE92"/>
  <c r="BE100"/>
  <c r="BE104"/>
  <c r="BE106"/>
  <c r="BE135"/>
  <c r="BE141"/>
  <c r="BE170"/>
  <c r="BE172"/>
  <c r="BE176"/>
  <c r="BE180"/>
  <c r="BE182"/>
  <c r="BE184"/>
  <c r="BE190"/>
  <c r="BE192"/>
  <c r="BE200"/>
  <c r="BE202"/>
  <c i="5" r="BK113"/>
  <c r="J113"/>
  <c r="J64"/>
  <c r="BK255"/>
  <c r="J255"/>
  <c r="J72"/>
  <c r="BK699"/>
  <c r="J699"/>
  <c r="J85"/>
  <c i="6" r="BE92"/>
  <c r="BE97"/>
  <c r="BE104"/>
  <c r="BE112"/>
  <c r="BE126"/>
  <c r="BE143"/>
  <c r="BE153"/>
  <c r="BE155"/>
  <c r="BE158"/>
  <c r="BE162"/>
  <c r="BE176"/>
  <c r="BE184"/>
  <c r="BE192"/>
  <c r="BE200"/>
  <c r="BE204"/>
  <c r="BE106"/>
  <c r="BE108"/>
  <c r="BE131"/>
  <c r="BE135"/>
  <c r="BE139"/>
  <c r="BE149"/>
  <c r="BE151"/>
  <c r="BE164"/>
  <c r="BE166"/>
  <c r="BE168"/>
  <c r="BE170"/>
  <c r="BE174"/>
  <c r="BE178"/>
  <c r="BE180"/>
  <c r="BE186"/>
  <c r="BE190"/>
  <c r="E78"/>
  <c r="J84"/>
  <c r="BE95"/>
  <c r="BE102"/>
  <c r="BE110"/>
  <c r="BE141"/>
  <c r="BE147"/>
  <c r="BE182"/>
  <c r="BE188"/>
  <c r="BE194"/>
  <c r="BE196"/>
  <c r="F59"/>
  <c r="BE100"/>
  <c r="BE114"/>
  <c r="BE116"/>
  <c r="BE118"/>
  <c r="BE120"/>
  <c r="BE122"/>
  <c r="BE124"/>
  <c r="BE129"/>
  <c r="BE133"/>
  <c r="BE137"/>
  <c r="BE145"/>
  <c r="BE160"/>
  <c r="BE172"/>
  <c r="BE198"/>
  <c r="BE202"/>
  <c i="5" r="J56"/>
  <c r="BE124"/>
  <c r="BE127"/>
  <c r="BE133"/>
  <c r="BE145"/>
  <c r="BE148"/>
  <c r="BE163"/>
  <c r="BE187"/>
  <c r="BE208"/>
  <c r="BE220"/>
  <c r="BE236"/>
  <c r="BE242"/>
  <c r="BE260"/>
  <c r="BE263"/>
  <c r="BE281"/>
  <c r="BE290"/>
  <c r="BE294"/>
  <c r="BE298"/>
  <c r="BE308"/>
  <c r="BE314"/>
  <c r="BE321"/>
  <c r="BE335"/>
  <c r="BE338"/>
  <c r="BE351"/>
  <c r="BE361"/>
  <c r="BE367"/>
  <c r="BE373"/>
  <c r="BE402"/>
  <c r="BE421"/>
  <c r="BE424"/>
  <c r="BE449"/>
  <c r="BE454"/>
  <c r="BE460"/>
  <c r="BE469"/>
  <c r="BE472"/>
  <c r="BE475"/>
  <c r="BE478"/>
  <c r="BE481"/>
  <c r="BE488"/>
  <c r="BE502"/>
  <c r="BE523"/>
  <c r="BE528"/>
  <c r="BE550"/>
  <c r="BE574"/>
  <c r="BE584"/>
  <c r="BE587"/>
  <c r="BE596"/>
  <c r="BE599"/>
  <c r="BE607"/>
  <c r="BE628"/>
  <c r="BE634"/>
  <c r="BE640"/>
  <c r="BE646"/>
  <c r="BE665"/>
  <c r="BE676"/>
  <c r="BE696"/>
  <c r="BE704"/>
  <c r="BE710"/>
  <c r="BE715"/>
  <c r="BE724"/>
  <c r="BE727"/>
  <c r="BE730"/>
  <c r="BE733"/>
  <c r="BE741"/>
  <c r="BE745"/>
  <c r="BE748"/>
  <c r="BE751"/>
  <c r="BE795"/>
  <c r="BE797"/>
  <c r="BE801"/>
  <c r="BE816"/>
  <c r="BE822"/>
  <c r="BE829"/>
  <c r="BE838"/>
  <c r="BE843"/>
  <c r="BE861"/>
  <c r="BE867"/>
  <c r="BE869"/>
  <c r="BE874"/>
  <c r="F59"/>
  <c r="BE118"/>
  <c r="BE136"/>
  <c r="BE142"/>
  <c r="BE151"/>
  <c r="BE166"/>
  <c r="BE172"/>
  <c r="BE178"/>
  <c r="BE184"/>
  <c r="BE202"/>
  <c r="BE233"/>
  <c r="BE239"/>
  <c r="BE249"/>
  <c r="BE268"/>
  <c r="BE272"/>
  <c r="BE275"/>
  <c r="BE278"/>
  <c r="BE288"/>
  <c r="BE296"/>
  <c r="BE300"/>
  <c r="BE305"/>
  <c r="BE317"/>
  <c r="BE327"/>
  <c r="BE364"/>
  <c r="BE370"/>
  <c r="BE382"/>
  <c r="BE393"/>
  <c r="BE396"/>
  <c r="BE408"/>
  <c r="BE414"/>
  <c r="BE418"/>
  <c r="BE428"/>
  <c r="BE457"/>
  <c r="BE483"/>
  <c r="BE486"/>
  <c r="BE490"/>
  <c r="BE493"/>
  <c r="BE531"/>
  <c r="BE534"/>
  <c r="BE537"/>
  <c r="BE562"/>
  <c r="BE581"/>
  <c r="BE590"/>
  <c r="BE593"/>
  <c r="BE619"/>
  <c r="BE625"/>
  <c r="BE654"/>
  <c r="BE656"/>
  <c r="BE673"/>
  <c r="BE713"/>
  <c r="BE743"/>
  <c r="BE753"/>
  <c r="BE759"/>
  <c r="BE779"/>
  <c r="BE789"/>
  <c r="BE793"/>
  <c r="BE799"/>
  <c r="BE811"/>
  <c r="BE818"/>
  <c r="BE836"/>
  <c i="4" r="BK1583"/>
  <c i="5" r="E50"/>
  <c r="BE121"/>
  <c r="BE130"/>
  <c r="BE157"/>
  <c r="BE175"/>
  <c r="BE190"/>
  <c r="BE196"/>
  <c r="BE199"/>
  <c r="BE211"/>
  <c r="BE217"/>
  <c r="BE224"/>
  <c r="BE227"/>
  <c r="BE246"/>
  <c r="BE257"/>
  <c r="BE266"/>
  <c r="BE284"/>
  <c r="BE303"/>
  <c r="BE324"/>
  <c r="BE341"/>
  <c r="BE355"/>
  <c r="BE357"/>
  <c r="BE359"/>
  <c r="BE376"/>
  <c r="BE389"/>
  <c r="BE438"/>
  <c r="BE452"/>
  <c r="BE496"/>
  <c r="BE517"/>
  <c r="BE540"/>
  <c r="BE558"/>
  <c r="BE577"/>
  <c r="BE601"/>
  <c r="BE604"/>
  <c r="BE610"/>
  <c r="BE617"/>
  <c r="BE686"/>
  <c r="BE701"/>
  <c r="BE707"/>
  <c r="BE718"/>
  <c r="BE739"/>
  <c r="BE765"/>
  <c r="BE768"/>
  <c r="BE771"/>
  <c r="BE773"/>
  <c r="BE781"/>
  <c r="BE786"/>
  <c r="BE791"/>
  <c r="BE804"/>
  <c r="BE834"/>
  <c r="BE841"/>
  <c r="BE845"/>
  <c r="BE847"/>
  <c r="BE850"/>
  <c r="BE855"/>
  <c r="BE871"/>
  <c r="BE878"/>
  <c r="BE884"/>
  <c r="BE887"/>
  <c r="BE890"/>
  <c r="BE894"/>
  <c r="BE115"/>
  <c r="BE139"/>
  <c r="BE154"/>
  <c r="BE169"/>
  <c r="BE193"/>
  <c r="BE205"/>
  <c r="BE214"/>
  <c r="BE230"/>
  <c r="BE252"/>
  <c r="BE286"/>
  <c r="BE292"/>
  <c r="BE311"/>
  <c r="BE319"/>
  <c r="BE330"/>
  <c r="BE332"/>
  <c r="BE345"/>
  <c r="BE347"/>
  <c r="BE349"/>
  <c r="BE353"/>
  <c r="BE379"/>
  <c r="BE385"/>
  <c r="BE399"/>
  <c r="BE405"/>
  <c r="BE411"/>
  <c r="BE432"/>
  <c r="BE435"/>
  <c r="BE441"/>
  <c r="BE444"/>
  <c r="BE447"/>
  <c r="BE463"/>
  <c r="BE466"/>
  <c r="BE499"/>
  <c r="BE505"/>
  <c r="BE508"/>
  <c r="BE511"/>
  <c r="BE514"/>
  <c r="BE520"/>
  <c r="BE526"/>
  <c r="BE543"/>
  <c r="BE546"/>
  <c r="BE554"/>
  <c r="BE566"/>
  <c r="BE570"/>
  <c r="BE612"/>
  <c r="BE615"/>
  <c r="BE622"/>
  <c r="BE631"/>
  <c r="BE637"/>
  <c r="BE643"/>
  <c r="BE650"/>
  <c r="BE658"/>
  <c r="BE662"/>
  <c r="BE669"/>
  <c r="BE680"/>
  <c r="BE683"/>
  <c r="BE689"/>
  <c r="BE693"/>
  <c r="BE721"/>
  <c r="BE736"/>
  <c r="BE756"/>
  <c r="BE761"/>
  <c r="BE763"/>
  <c r="BE775"/>
  <c r="BE777"/>
  <c r="BE783"/>
  <c r="BE806"/>
  <c r="BE808"/>
  <c r="BE813"/>
  <c r="BE820"/>
  <c r="BE824"/>
  <c r="BE826"/>
  <c r="BE831"/>
  <c r="BE852"/>
  <c r="BE858"/>
  <c r="BE864"/>
  <c i="4" r="E50"/>
  <c r="F106"/>
  <c r="BE128"/>
  <c r="BE144"/>
  <c r="BE157"/>
  <c r="BE162"/>
  <c r="BE187"/>
  <c r="BE201"/>
  <c r="BE205"/>
  <c r="BE233"/>
  <c r="BE258"/>
  <c r="BE268"/>
  <c r="BE274"/>
  <c r="BE277"/>
  <c r="BE299"/>
  <c r="BE314"/>
  <c r="BE322"/>
  <c r="BE330"/>
  <c r="BE332"/>
  <c r="BE344"/>
  <c r="BE348"/>
  <c r="BE352"/>
  <c r="BE354"/>
  <c r="BE367"/>
  <c r="BE373"/>
  <c r="BE400"/>
  <c r="BE421"/>
  <c r="BE427"/>
  <c r="BE429"/>
  <c r="BE438"/>
  <c r="BE447"/>
  <c r="BE450"/>
  <c r="BE453"/>
  <c r="BE456"/>
  <c r="BE459"/>
  <c r="BE474"/>
  <c r="BE494"/>
  <c r="BE502"/>
  <c r="BE520"/>
  <c r="BE533"/>
  <c r="BE544"/>
  <c r="BE550"/>
  <c r="BE558"/>
  <c r="BE560"/>
  <c r="BE564"/>
  <c r="BE566"/>
  <c r="BE570"/>
  <c r="BE581"/>
  <c r="BE615"/>
  <c r="BE618"/>
  <c r="BE636"/>
  <c r="BE645"/>
  <c r="BE667"/>
  <c r="BE702"/>
  <c r="BE718"/>
  <c r="BE734"/>
  <c r="BE740"/>
  <c r="BE761"/>
  <c r="BE790"/>
  <c r="BE828"/>
  <c r="BE837"/>
  <c r="BE842"/>
  <c r="BE848"/>
  <c r="BE857"/>
  <c r="BE863"/>
  <c r="BE869"/>
  <c r="BE881"/>
  <c r="BE896"/>
  <c r="BE915"/>
  <c r="BE920"/>
  <c r="BE928"/>
  <c r="BE937"/>
  <c r="BE942"/>
  <c r="BE955"/>
  <c r="BE966"/>
  <c r="BE981"/>
  <c r="BE999"/>
  <c r="BE1011"/>
  <c r="BE1020"/>
  <c r="BE1030"/>
  <c r="BE1033"/>
  <c r="BE1041"/>
  <c r="BE1045"/>
  <c r="BE1048"/>
  <c r="BE1057"/>
  <c r="BE1069"/>
  <c r="BE1072"/>
  <c r="BE1075"/>
  <c r="BE1084"/>
  <c r="BE1105"/>
  <c r="BE1121"/>
  <c r="BE1142"/>
  <c r="BE1149"/>
  <c r="BE1165"/>
  <c r="BE1172"/>
  <c r="BE1176"/>
  <c r="BE1179"/>
  <c r="BE1184"/>
  <c r="BE1202"/>
  <c r="BE1205"/>
  <c r="BE1214"/>
  <c r="BE1230"/>
  <c r="BE1236"/>
  <c r="BE1242"/>
  <c r="BE1250"/>
  <c r="BE1264"/>
  <c r="BE1269"/>
  <c r="BE1274"/>
  <c r="BE1294"/>
  <c r="BE1296"/>
  <c r="BE1302"/>
  <c r="BE1308"/>
  <c r="BE1314"/>
  <c r="BE1316"/>
  <c r="BE1330"/>
  <c r="BE1336"/>
  <c r="BE1344"/>
  <c r="BE1348"/>
  <c r="BE1356"/>
  <c r="BE1366"/>
  <c r="BE1376"/>
  <c r="BE1380"/>
  <c r="BE1384"/>
  <c r="BE1394"/>
  <c r="BE1396"/>
  <c r="BE1402"/>
  <c r="BE1408"/>
  <c r="BE1420"/>
  <c r="BE1427"/>
  <c r="BE1434"/>
  <c r="BE1444"/>
  <c r="BE1474"/>
  <c r="BE1476"/>
  <c r="BE1480"/>
  <c r="BE1482"/>
  <c r="BE1484"/>
  <c r="BE1486"/>
  <c r="BE1508"/>
  <c r="BE1512"/>
  <c r="BE1514"/>
  <c r="BE1527"/>
  <c r="BE1533"/>
  <c r="BE1536"/>
  <c r="BE1557"/>
  <c r="BE1564"/>
  <c r="BE1566"/>
  <c r="BE1568"/>
  <c r="BE1570"/>
  <c r="BE1572"/>
  <c r="BE1574"/>
  <c r="BE1576"/>
  <c r="BE1579"/>
  <c r="BE1585"/>
  <c r="BE1588"/>
  <c r="BE1591"/>
  <c r="BE1595"/>
  <c i="3" r="J646"/>
  <c r="J75"/>
  <c i="4" r="BE116"/>
  <c r="BE122"/>
  <c r="BE134"/>
  <c r="BE141"/>
  <c r="BE147"/>
  <c r="BE153"/>
  <c r="BE171"/>
  <c r="BE194"/>
  <c r="BE207"/>
  <c r="BE230"/>
  <c r="BE238"/>
  <c r="BE243"/>
  <c r="BE246"/>
  <c r="BE254"/>
  <c r="BE263"/>
  <c r="BE280"/>
  <c r="BE290"/>
  <c r="BE293"/>
  <c r="BE306"/>
  <c r="BE324"/>
  <c r="BE334"/>
  <c r="BE340"/>
  <c r="BE356"/>
  <c r="BE361"/>
  <c r="BE376"/>
  <c r="BE385"/>
  <c r="BE394"/>
  <c r="BE406"/>
  <c r="BE409"/>
  <c r="BE412"/>
  <c r="BE418"/>
  <c r="BE435"/>
  <c r="BE444"/>
  <c r="BE462"/>
  <c r="BE471"/>
  <c r="BE477"/>
  <c r="BE480"/>
  <c r="BE486"/>
  <c r="BE490"/>
  <c r="BE506"/>
  <c r="BE527"/>
  <c r="BE530"/>
  <c r="BE536"/>
  <c r="BE538"/>
  <c r="BE546"/>
  <c r="BE556"/>
  <c r="BE579"/>
  <c r="BE588"/>
  <c r="BE594"/>
  <c r="BE597"/>
  <c r="BE609"/>
  <c r="BE621"/>
  <c r="BE630"/>
  <c r="BE633"/>
  <c r="BE639"/>
  <c r="BE648"/>
  <c r="BE651"/>
  <c r="BE653"/>
  <c r="BE658"/>
  <c r="BE664"/>
  <c r="BE676"/>
  <c r="BE682"/>
  <c r="BE695"/>
  <c r="BE705"/>
  <c r="BE710"/>
  <c r="BE714"/>
  <c r="BE720"/>
  <c r="BE726"/>
  <c r="BE732"/>
  <c r="BE746"/>
  <c r="BE750"/>
  <c r="BE758"/>
  <c r="BE774"/>
  <c r="BE778"/>
  <c r="BE806"/>
  <c r="BE821"/>
  <c r="BE831"/>
  <c r="BE834"/>
  <c r="BE840"/>
  <c r="BE866"/>
  <c r="BE875"/>
  <c r="BE890"/>
  <c r="BE898"/>
  <c r="BE906"/>
  <c r="BE912"/>
  <c r="BE933"/>
  <c r="BE945"/>
  <c r="BE960"/>
  <c r="BE972"/>
  <c r="BE996"/>
  <c r="BE1014"/>
  <c r="BE1027"/>
  <c r="BE1035"/>
  <c r="BE1060"/>
  <c r="BE1063"/>
  <c r="BE1066"/>
  <c r="BE1094"/>
  <c r="BE1099"/>
  <c r="BE1102"/>
  <c r="BE1108"/>
  <c r="BE1132"/>
  <c r="BE1138"/>
  <c r="BE1152"/>
  <c r="BE1193"/>
  <c r="BE1210"/>
  <c r="BE1212"/>
  <c r="BE1217"/>
  <c r="BE1227"/>
  <c r="BE1232"/>
  <c r="BE1244"/>
  <c r="BE1254"/>
  <c r="BE1258"/>
  <c r="BE1260"/>
  <c r="BE1288"/>
  <c r="BE1292"/>
  <c r="BE1306"/>
  <c r="BE1310"/>
  <c r="BE1324"/>
  <c r="BE1328"/>
  <c r="BE1332"/>
  <c r="BE1334"/>
  <c r="BE1338"/>
  <c r="BE1342"/>
  <c r="BE1358"/>
  <c r="BE1360"/>
  <c r="BE1362"/>
  <c r="BE1364"/>
  <c r="BE1368"/>
  <c r="BE1370"/>
  <c r="BE1374"/>
  <c r="BE1382"/>
  <c r="BE1386"/>
  <c r="BE1406"/>
  <c r="BE1414"/>
  <c r="BE1422"/>
  <c r="BE1432"/>
  <c r="BE1438"/>
  <c r="BE1458"/>
  <c r="BE1466"/>
  <c r="BE1498"/>
  <c r="BE1510"/>
  <c r="BE1524"/>
  <c r="BE1530"/>
  <c r="BE1539"/>
  <c r="BE1545"/>
  <c r="BE1551"/>
  <c r="BE1554"/>
  <c r="J56"/>
  <c r="BE112"/>
  <c r="BE131"/>
  <c r="BE137"/>
  <c r="BE165"/>
  <c r="BE168"/>
  <c r="BE191"/>
  <c r="BE199"/>
  <c r="BE211"/>
  <c r="BE213"/>
  <c r="BE219"/>
  <c r="BE221"/>
  <c r="BE227"/>
  <c r="BE236"/>
  <c r="BE248"/>
  <c r="BE266"/>
  <c r="BE283"/>
  <c r="BE286"/>
  <c r="BE296"/>
  <c r="BE308"/>
  <c r="BE318"/>
  <c r="BE320"/>
  <c r="BE338"/>
  <c r="BE342"/>
  <c r="BE346"/>
  <c r="BE350"/>
  <c r="BE358"/>
  <c r="BE370"/>
  <c r="BE379"/>
  <c r="BE403"/>
  <c r="BE415"/>
  <c r="BE441"/>
  <c r="BE465"/>
  <c r="BE498"/>
  <c r="BE510"/>
  <c r="BE514"/>
  <c r="BE522"/>
  <c r="BE540"/>
  <c r="BE552"/>
  <c r="BE568"/>
  <c r="BE573"/>
  <c r="BE576"/>
  <c r="BE591"/>
  <c r="BE627"/>
  <c r="BE642"/>
  <c r="BE661"/>
  <c r="BE673"/>
  <c r="BE689"/>
  <c r="BE691"/>
  <c r="BE697"/>
  <c r="BE699"/>
  <c r="BE707"/>
  <c r="BE716"/>
  <c r="BE722"/>
  <c r="BE730"/>
  <c r="BE736"/>
  <c r="BE748"/>
  <c r="BE754"/>
  <c r="BE770"/>
  <c r="BE782"/>
  <c r="BE786"/>
  <c r="BE802"/>
  <c r="BE810"/>
  <c r="BE845"/>
  <c r="BE851"/>
  <c r="BE854"/>
  <c r="BE860"/>
  <c r="BE872"/>
  <c r="BE878"/>
  <c r="BE887"/>
  <c r="BE900"/>
  <c r="BE922"/>
  <c r="BE930"/>
  <c r="BE935"/>
  <c r="BE947"/>
  <c r="BE953"/>
  <c r="BE963"/>
  <c r="BE978"/>
  <c r="BE984"/>
  <c r="BE987"/>
  <c r="BE993"/>
  <c r="BE1002"/>
  <c r="BE1005"/>
  <c r="BE1008"/>
  <c r="BE1023"/>
  <c r="BE1037"/>
  <c r="BE1054"/>
  <c r="BE1078"/>
  <c r="BE1081"/>
  <c r="BE1089"/>
  <c r="BE1146"/>
  <c r="BE1159"/>
  <c r="BE1199"/>
  <c r="BE1234"/>
  <c r="BE1246"/>
  <c r="BE1252"/>
  <c r="BE1256"/>
  <c r="BE1262"/>
  <c r="BE1278"/>
  <c r="BE1280"/>
  <c r="BE1300"/>
  <c r="BE1304"/>
  <c r="BE1312"/>
  <c r="BE1340"/>
  <c r="BE1351"/>
  <c r="BE1354"/>
  <c r="BE1378"/>
  <c r="BE1389"/>
  <c r="BE1392"/>
  <c r="BE1400"/>
  <c r="BE1424"/>
  <c r="BE1442"/>
  <c r="BE1446"/>
  <c r="BE1450"/>
  <c r="BE1454"/>
  <c r="BE1456"/>
  <c r="BE1464"/>
  <c r="BE1478"/>
  <c r="BE1490"/>
  <c r="BE1519"/>
  <c r="BE1560"/>
  <c r="BE1562"/>
  <c r="BE119"/>
  <c r="BE150"/>
  <c r="BE175"/>
  <c r="BE178"/>
  <c r="BE181"/>
  <c r="BE184"/>
  <c r="BE197"/>
  <c r="BE203"/>
  <c r="BE209"/>
  <c r="BE215"/>
  <c r="BE217"/>
  <c r="BE223"/>
  <c r="BE225"/>
  <c r="BE240"/>
  <c r="BE251"/>
  <c r="BE261"/>
  <c r="BE271"/>
  <c r="BE302"/>
  <c r="BE310"/>
  <c r="BE312"/>
  <c r="BE316"/>
  <c r="BE326"/>
  <c r="BE328"/>
  <c r="BE336"/>
  <c r="BE364"/>
  <c r="BE382"/>
  <c r="BE388"/>
  <c r="BE391"/>
  <c r="BE397"/>
  <c r="BE424"/>
  <c r="BE432"/>
  <c r="BE468"/>
  <c r="BE482"/>
  <c r="BE517"/>
  <c r="BE524"/>
  <c r="BE542"/>
  <c r="BE548"/>
  <c r="BE554"/>
  <c r="BE562"/>
  <c r="BE584"/>
  <c r="BE600"/>
  <c r="BE603"/>
  <c r="BE606"/>
  <c r="BE612"/>
  <c r="BE624"/>
  <c r="BE655"/>
  <c r="BE670"/>
  <c r="BE679"/>
  <c r="BE685"/>
  <c r="BE687"/>
  <c r="BE693"/>
  <c r="BE712"/>
  <c r="BE724"/>
  <c r="BE728"/>
  <c r="BE738"/>
  <c r="BE742"/>
  <c r="BE744"/>
  <c r="BE752"/>
  <c r="BE764"/>
  <c r="BE767"/>
  <c r="BE794"/>
  <c r="BE798"/>
  <c r="BE814"/>
  <c r="BE818"/>
  <c r="BE825"/>
  <c r="BE884"/>
  <c r="BE892"/>
  <c r="BE894"/>
  <c r="BE903"/>
  <c r="BE909"/>
  <c r="BE918"/>
  <c r="BE925"/>
  <c r="BE940"/>
  <c r="BE950"/>
  <c r="BE958"/>
  <c r="BE969"/>
  <c r="BE975"/>
  <c r="BE990"/>
  <c r="BE1017"/>
  <c r="BE1039"/>
  <c r="BE1043"/>
  <c r="BE1051"/>
  <c r="BE1087"/>
  <c r="BE1091"/>
  <c r="BE1096"/>
  <c r="BE1111"/>
  <c r="BE1114"/>
  <c r="BE1117"/>
  <c r="BE1124"/>
  <c r="BE1127"/>
  <c r="BE1135"/>
  <c r="BE1156"/>
  <c r="BE1169"/>
  <c r="BE1187"/>
  <c r="BE1190"/>
  <c r="BE1196"/>
  <c r="BE1208"/>
  <c r="BE1220"/>
  <c r="BE1222"/>
  <c r="BE1224"/>
  <c r="BE1239"/>
  <c r="BE1248"/>
  <c r="BE1266"/>
  <c r="BE1272"/>
  <c r="BE1276"/>
  <c r="BE1282"/>
  <c r="BE1285"/>
  <c r="BE1290"/>
  <c r="BE1298"/>
  <c r="BE1319"/>
  <c r="BE1322"/>
  <c r="BE1326"/>
  <c r="BE1346"/>
  <c r="BE1372"/>
  <c r="BE1398"/>
  <c r="BE1404"/>
  <c r="BE1410"/>
  <c r="BE1412"/>
  <c r="BE1416"/>
  <c r="BE1418"/>
  <c r="BE1430"/>
  <c r="BE1436"/>
  <c r="BE1440"/>
  <c r="BE1448"/>
  <c r="BE1452"/>
  <c r="BE1460"/>
  <c r="BE1462"/>
  <c r="BE1469"/>
  <c r="BE1472"/>
  <c r="BE1488"/>
  <c r="BE1492"/>
  <c r="BE1495"/>
  <c r="BE1500"/>
  <c r="BE1502"/>
  <c r="BE1504"/>
  <c r="BE1506"/>
  <c r="BE1517"/>
  <c r="BE1521"/>
  <c r="BE1542"/>
  <c r="BE1548"/>
  <c i="3" r="F59"/>
  <c r="BE114"/>
  <c r="BE117"/>
  <c r="BE120"/>
  <c r="BE144"/>
  <c r="BE158"/>
  <c r="BE164"/>
  <c r="BE167"/>
  <c r="BE170"/>
  <c r="BE176"/>
  <c r="BE185"/>
  <c r="BE197"/>
  <c r="BE205"/>
  <c r="BE212"/>
  <c r="BE241"/>
  <c r="BE245"/>
  <c r="BE264"/>
  <c r="BE267"/>
  <c r="BE271"/>
  <c r="BE285"/>
  <c r="BE299"/>
  <c r="BE308"/>
  <c r="BE332"/>
  <c r="BE336"/>
  <c r="BE357"/>
  <c r="BE360"/>
  <c r="BE381"/>
  <c r="BE384"/>
  <c r="BE395"/>
  <c r="BE404"/>
  <c r="BE407"/>
  <c r="BE413"/>
  <c r="BE419"/>
  <c r="BE429"/>
  <c r="BE455"/>
  <c r="BE462"/>
  <c r="BE475"/>
  <c r="BE477"/>
  <c r="BE480"/>
  <c r="BE485"/>
  <c r="BE545"/>
  <c r="BE561"/>
  <c r="BE582"/>
  <c r="BE585"/>
  <c r="BE594"/>
  <c r="BE609"/>
  <c r="BE619"/>
  <c r="BE623"/>
  <c r="BE642"/>
  <c r="BE650"/>
  <c r="BE656"/>
  <c r="BE662"/>
  <c r="BE665"/>
  <c r="BE669"/>
  <c i="2" r="BK372"/>
  <c r="J372"/>
  <c r="J75"/>
  <c i="3" r="BE105"/>
  <c r="BE108"/>
  <c r="BE111"/>
  <c r="BE123"/>
  <c r="BE138"/>
  <c r="BE141"/>
  <c r="BE154"/>
  <c r="BE173"/>
  <c r="BE179"/>
  <c r="BE182"/>
  <c r="BE191"/>
  <c r="BE194"/>
  <c r="BE209"/>
  <c r="BE224"/>
  <c r="BE227"/>
  <c r="BE237"/>
  <c r="BE257"/>
  <c r="BE290"/>
  <c r="BE295"/>
  <c r="BE305"/>
  <c r="BE324"/>
  <c r="BE339"/>
  <c r="BE346"/>
  <c r="BE366"/>
  <c r="BE378"/>
  <c r="BE398"/>
  <c r="BE410"/>
  <c r="BE470"/>
  <c r="BE483"/>
  <c r="BE488"/>
  <c r="BE491"/>
  <c r="BE517"/>
  <c r="BE523"/>
  <c r="BE528"/>
  <c r="BE536"/>
  <c r="BE542"/>
  <c r="BE567"/>
  <c r="BE576"/>
  <c r="BE591"/>
  <c r="BE600"/>
  <c r="BE626"/>
  <c r="BE629"/>
  <c r="BE633"/>
  <c r="BE636"/>
  <c r="BE639"/>
  <c r="BE647"/>
  <c r="BE659"/>
  <c r="BE673"/>
  <c r="J56"/>
  <c r="BE135"/>
  <c r="BE147"/>
  <c r="BE150"/>
  <c r="BE188"/>
  <c r="BE249"/>
  <c r="BE253"/>
  <c r="BE261"/>
  <c r="BE278"/>
  <c r="BE316"/>
  <c r="BE320"/>
  <c r="BE328"/>
  <c r="BE351"/>
  <c r="BE354"/>
  <c r="BE363"/>
  <c r="BE369"/>
  <c r="BE388"/>
  <c r="BE426"/>
  <c r="BE434"/>
  <c r="BE438"/>
  <c r="BE443"/>
  <c r="BE448"/>
  <c r="BE459"/>
  <c r="BE505"/>
  <c r="BE508"/>
  <c r="BE514"/>
  <c r="BE520"/>
  <c r="BE533"/>
  <c r="BE550"/>
  <c r="BE554"/>
  <c r="BE558"/>
  <c r="BE564"/>
  <c r="BE573"/>
  <c r="BE597"/>
  <c r="BE612"/>
  <c r="E50"/>
  <c r="BE126"/>
  <c r="BE129"/>
  <c r="BE132"/>
  <c r="BE161"/>
  <c r="BE201"/>
  <c r="BE215"/>
  <c r="BE218"/>
  <c r="BE221"/>
  <c r="BE230"/>
  <c r="BE274"/>
  <c r="BE282"/>
  <c r="BE302"/>
  <c r="BE313"/>
  <c r="BE342"/>
  <c r="BE373"/>
  <c r="BE376"/>
  <c r="BE392"/>
  <c r="BE401"/>
  <c r="BE416"/>
  <c r="BE423"/>
  <c r="BE451"/>
  <c r="BE466"/>
  <c r="BE494"/>
  <c r="BE497"/>
  <c r="BE500"/>
  <c r="BE502"/>
  <c r="BE511"/>
  <c r="BE539"/>
  <c r="BE548"/>
  <c r="BE570"/>
  <c r="BE579"/>
  <c r="BE588"/>
  <c r="BE603"/>
  <c r="BE606"/>
  <c r="BE616"/>
  <c r="BE653"/>
  <c r="BE677"/>
  <c r="BE683"/>
  <c r="BE685"/>
  <c r="BE688"/>
  <c r="BE692"/>
  <c i="2" r="E50"/>
  <c r="J94"/>
  <c r="F97"/>
  <c r="BE113"/>
  <c r="BE121"/>
  <c r="BE137"/>
  <c r="BE140"/>
  <c r="BE145"/>
  <c r="BE151"/>
  <c r="BE177"/>
  <c r="BE208"/>
  <c r="BE219"/>
  <c r="BE223"/>
  <c r="BE246"/>
  <c r="BE253"/>
  <c r="BE256"/>
  <c r="BE269"/>
  <c r="BE292"/>
  <c r="BE306"/>
  <c r="BE309"/>
  <c r="BE321"/>
  <c r="BE324"/>
  <c r="BE338"/>
  <c r="BE384"/>
  <c r="BE405"/>
  <c r="BE421"/>
  <c r="BE433"/>
  <c r="BE440"/>
  <c r="BE451"/>
  <c r="BE476"/>
  <c r="BE484"/>
  <c r="BE487"/>
  <c r="BE509"/>
  <c r="BE516"/>
  <c r="BE530"/>
  <c r="BE551"/>
  <c r="BE574"/>
  <c r="BE578"/>
  <c r="BE591"/>
  <c r="BE593"/>
  <c r="BE607"/>
  <c r="BE612"/>
  <c r="BE614"/>
  <c r="BE623"/>
  <c r="BE631"/>
  <c r="BE637"/>
  <c r="BE667"/>
  <c r="BE672"/>
  <c r="BE686"/>
  <c r="BE690"/>
  <c r="BE704"/>
  <c r="BE706"/>
  <c r="BE712"/>
  <c r="BE719"/>
  <c r="BE724"/>
  <c r="BE739"/>
  <c r="BE745"/>
  <c r="BE747"/>
  <c r="BE749"/>
  <c r="BE755"/>
  <c r="BE760"/>
  <c r="BE786"/>
  <c r="BE788"/>
  <c r="BE792"/>
  <c r="BE799"/>
  <c r="BE805"/>
  <c r="BE853"/>
  <c r="BE855"/>
  <c r="BE868"/>
  <c r="BE877"/>
  <c r="BE881"/>
  <c r="BE891"/>
  <c r="BE895"/>
  <c r="BE899"/>
  <c r="BE911"/>
  <c r="BE913"/>
  <c r="BE933"/>
  <c r="BE937"/>
  <c r="BE943"/>
  <c r="BE945"/>
  <c r="BE947"/>
  <c r="BE953"/>
  <c r="BE955"/>
  <c r="BE965"/>
  <c r="BE971"/>
  <c r="BE975"/>
  <c r="BE985"/>
  <c r="BE997"/>
  <c r="BE1022"/>
  <c r="BE1046"/>
  <c r="BE1052"/>
  <c r="BE1101"/>
  <c r="BE1119"/>
  <c r="BE1122"/>
  <c r="BE1133"/>
  <c r="BE1146"/>
  <c r="BE1153"/>
  <c r="BE103"/>
  <c r="BE107"/>
  <c r="BE127"/>
  <c r="BE129"/>
  <c r="BE131"/>
  <c r="BE147"/>
  <c r="BE157"/>
  <c r="BE167"/>
  <c r="BE228"/>
  <c r="BE242"/>
  <c r="BE266"/>
  <c r="BE274"/>
  <c r="BE297"/>
  <c r="BE315"/>
  <c r="BE361"/>
  <c r="BE374"/>
  <c r="BE377"/>
  <c r="BE381"/>
  <c r="BE386"/>
  <c r="BE392"/>
  <c r="BE395"/>
  <c r="BE413"/>
  <c r="BE424"/>
  <c r="BE427"/>
  <c r="BE430"/>
  <c r="BE436"/>
  <c r="BE454"/>
  <c r="BE458"/>
  <c r="BE462"/>
  <c r="BE469"/>
  <c r="BE501"/>
  <c r="BE523"/>
  <c r="BE554"/>
  <c r="BE558"/>
  <c r="BE562"/>
  <c r="BE568"/>
  <c r="BE576"/>
  <c r="BE587"/>
  <c r="BE597"/>
  <c r="BE600"/>
  <c r="BE609"/>
  <c r="BE616"/>
  <c r="BE639"/>
  <c r="BE643"/>
  <c r="BE648"/>
  <c r="BE655"/>
  <c r="BE665"/>
  <c r="BE676"/>
  <c r="BE684"/>
  <c r="BE688"/>
  <c r="BE696"/>
  <c r="BE710"/>
  <c r="BE714"/>
  <c r="BE716"/>
  <c r="BE726"/>
  <c r="BE753"/>
  <c r="BE762"/>
  <c r="BE764"/>
  <c r="BE766"/>
  <c r="BE768"/>
  <c r="BE770"/>
  <c r="BE774"/>
  <c r="BE801"/>
  <c r="BE803"/>
  <c r="BE811"/>
  <c r="BE813"/>
  <c r="BE821"/>
  <c r="BE827"/>
  <c r="BE829"/>
  <c r="BE831"/>
  <c r="BE833"/>
  <c r="BE835"/>
  <c r="BE861"/>
  <c r="BE879"/>
  <c r="BE883"/>
  <c r="BE887"/>
  <c r="BE889"/>
  <c r="BE893"/>
  <c r="BE907"/>
  <c r="BE909"/>
  <c r="BE915"/>
  <c r="BE917"/>
  <c r="BE923"/>
  <c r="BE925"/>
  <c r="BE935"/>
  <c r="BE951"/>
  <c r="BE957"/>
  <c r="BE963"/>
  <c r="BE981"/>
  <c r="BE987"/>
  <c r="BE989"/>
  <c r="BE1015"/>
  <c r="BE1037"/>
  <c r="BE1039"/>
  <c r="BE1058"/>
  <c r="BE1064"/>
  <c r="BE1066"/>
  <c r="BE1068"/>
  <c r="BE1070"/>
  <c r="BE1085"/>
  <c r="BE1090"/>
  <c r="BE1093"/>
  <c r="BE1108"/>
  <c r="BE1110"/>
  <c r="BE1124"/>
  <c r="BE1142"/>
  <c r="BE1160"/>
  <c r="BE1164"/>
  <c r="BE123"/>
  <c r="BE143"/>
  <c r="BE159"/>
  <c r="BE161"/>
  <c r="BE164"/>
  <c r="BE171"/>
  <c r="BE189"/>
  <c r="BE193"/>
  <c r="BE197"/>
  <c r="BE204"/>
  <c r="BE212"/>
  <c r="BE231"/>
  <c r="BE233"/>
  <c r="BE239"/>
  <c r="BE251"/>
  <c r="BE261"/>
  <c r="BE272"/>
  <c r="BE280"/>
  <c r="BE283"/>
  <c r="BE289"/>
  <c r="BE300"/>
  <c r="BE303"/>
  <c r="BE327"/>
  <c r="BE329"/>
  <c r="BE334"/>
  <c r="BE342"/>
  <c r="BE352"/>
  <c r="BE357"/>
  <c r="BE369"/>
  <c r="BE389"/>
  <c r="BE401"/>
  <c r="BE417"/>
  <c r="BE443"/>
  <c r="BE447"/>
  <c r="BE480"/>
  <c r="BE498"/>
  <c r="BE537"/>
  <c r="BE545"/>
  <c r="BE548"/>
  <c r="BE565"/>
  <c r="BE572"/>
  <c r="BE580"/>
  <c r="BE582"/>
  <c r="BE602"/>
  <c r="BE605"/>
  <c r="BE626"/>
  <c r="BE635"/>
  <c r="BE653"/>
  <c r="BE658"/>
  <c r="BE660"/>
  <c r="BE678"/>
  <c r="BE692"/>
  <c r="BE700"/>
  <c r="BE702"/>
  <c r="BE728"/>
  <c r="BE730"/>
  <c r="BE735"/>
  <c r="BE737"/>
  <c r="BE741"/>
  <c r="BE743"/>
  <c r="BE751"/>
  <c r="BE757"/>
  <c r="BE776"/>
  <c r="BE782"/>
  <c r="BE790"/>
  <c r="BE795"/>
  <c r="BE797"/>
  <c r="BE807"/>
  <c r="BE815"/>
  <c r="BE817"/>
  <c r="BE823"/>
  <c r="BE825"/>
  <c r="BE845"/>
  <c r="BE851"/>
  <c r="BE857"/>
  <c r="BE871"/>
  <c r="BE885"/>
  <c r="BE897"/>
  <c r="BE901"/>
  <c r="BE903"/>
  <c r="BE905"/>
  <c r="BE919"/>
  <c r="BE931"/>
  <c r="BE939"/>
  <c r="BE969"/>
  <c r="BE977"/>
  <c r="BE991"/>
  <c r="BE993"/>
  <c r="BE1000"/>
  <c r="BE1005"/>
  <c r="BE1007"/>
  <c r="BE1009"/>
  <c r="BE1012"/>
  <c r="BE1018"/>
  <c r="BE1020"/>
  <c r="BE1025"/>
  <c r="BE1033"/>
  <c r="BE1041"/>
  <c r="BE1049"/>
  <c r="BE1054"/>
  <c r="BE1056"/>
  <c r="BE1073"/>
  <c r="BE1079"/>
  <c r="BE1088"/>
  <c r="BE1095"/>
  <c r="BE1112"/>
  <c r="BE1114"/>
  <c r="BE1117"/>
  <c r="BE1127"/>
  <c r="BE1139"/>
  <c r="BE1148"/>
  <c r="BE1156"/>
  <c r="BE1168"/>
  <c r="BE116"/>
  <c r="BE119"/>
  <c r="BE125"/>
  <c r="BE133"/>
  <c r="BE149"/>
  <c r="BE153"/>
  <c r="BE155"/>
  <c r="BE174"/>
  <c r="BE181"/>
  <c r="BE185"/>
  <c r="BE200"/>
  <c r="BE215"/>
  <c r="BE226"/>
  <c r="BE236"/>
  <c r="BE244"/>
  <c r="BE248"/>
  <c r="BE258"/>
  <c r="BE263"/>
  <c r="BE277"/>
  <c r="BE286"/>
  <c r="BE295"/>
  <c r="BE312"/>
  <c r="BE318"/>
  <c r="BE331"/>
  <c r="BE340"/>
  <c r="BE345"/>
  <c r="BE348"/>
  <c r="BE354"/>
  <c r="BE366"/>
  <c r="BE398"/>
  <c r="BE409"/>
  <c r="BE465"/>
  <c r="BE473"/>
  <c r="BE491"/>
  <c r="BE495"/>
  <c r="BE505"/>
  <c r="BE512"/>
  <c r="BE520"/>
  <c r="BE526"/>
  <c r="BE534"/>
  <c r="BE541"/>
  <c r="BE570"/>
  <c r="BE585"/>
  <c r="BE589"/>
  <c r="BE595"/>
  <c r="BE619"/>
  <c r="BE621"/>
  <c r="BE628"/>
  <c r="BE633"/>
  <c r="BE641"/>
  <c r="BE646"/>
  <c r="BE651"/>
  <c r="BE663"/>
  <c r="BE669"/>
  <c r="BE674"/>
  <c r="BE680"/>
  <c r="BE682"/>
  <c r="BE694"/>
  <c r="BE698"/>
  <c r="BE708"/>
  <c r="BE722"/>
  <c r="BE733"/>
  <c r="BE772"/>
  <c r="BE778"/>
  <c r="BE780"/>
  <c r="BE784"/>
  <c r="BE809"/>
  <c r="BE819"/>
  <c r="BE837"/>
  <c r="BE839"/>
  <c r="BE841"/>
  <c r="BE843"/>
  <c r="BE847"/>
  <c r="BE849"/>
  <c r="BE859"/>
  <c r="BE863"/>
  <c r="BE865"/>
  <c r="BE921"/>
  <c r="BE927"/>
  <c r="BE929"/>
  <c r="BE941"/>
  <c r="BE949"/>
  <c r="BE959"/>
  <c r="BE961"/>
  <c r="BE967"/>
  <c r="BE973"/>
  <c r="BE979"/>
  <c r="BE983"/>
  <c r="BE995"/>
  <c r="BE1002"/>
  <c r="BE1028"/>
  <c r="BE1030"/>
  <c r="BE1035"/>
  <c r="BE1043"/>
  <c r="BE1061"/>
  <c r="BE1076"/>
  <c r="BE1082"/>
  <c r="BE1098"/>
  <c r="BE1105"/>
  <c r="BE1129"/>
  <c r="BE1136"/>
  <c r="BE1151"/>
  <c r="J36"/>
  <c i="1" r="AW56"/>
  <c i="6" r="F36"/>
  <c i="1" r="BA61"/>
  <c i="6" r="F37"/>
  <c i="1" r="BB61"/>
  <c i="7" r="F38"/>
  <c i="1" r="BC62"/>
  <c i="9" r="F39"/>
  <c i="1" r="BD64"/>
  <c i="13" r="F39"/>
  <c i="1" r="BD68"/>
  <c i="16" r="F36"/>
  <c i="1" r="BA71"/>
  <c i="20" r="F37"/>
  <c i="1" r="BD75"/>
  <c i="2" r="F38"/>
  <c i="1" r="BC56"/>
  <c i="11" r="F37"/>
  <c i="1" r="BB66"/>
  <c i="13" r="F36"/>
  <c i="1" r="BA68"/>
  <c i="14" r="F37"/>
  <c i="1" r="BB69"/>
  <c i="17" r="J36"/>
  <c i="1" r="AW72"/>
  <c i="18" r="F36"/>
  <c i="1" r="BA73"/>
  <c i="20" r="F36"/>
  <c i="1" r="BC75"/>
  <c i="3" r="F38"/>
  <c i="1" r="BC57"/>
  <c i="9" r="J36"/>
  <c i="1" r="AW64"/>
  <c i="11" r="J36"/>
  <c i="1" r="AW66"/>
  <c i="14" r="F36"/>
  <c i="1" r="BA69"/>
  <c i="16" r="J36"/>
  <c i="1" r="AW71"/>
  <c i="18" r="F37"/>
  <c i="1" r="BB73"/>
  <c i="19" r="F35"/>
  <c i="1" r="BB74"/>
  <c i="22" r="J36"/>
  <c i="1" r="AW78"/>
  <c i="24" r="J34"/>
  <c i="1" r="AW80"/>
  <c i="3" r="F39"/>
  <c i="1" r="BD57"/>
  <c i="7" r="F37"/>
  <c i="1" r="BB62"/>
  <c i="8" r="J36"/>
  <c i="1" r="AW63"/>
  <c i="8" r="F38"/>
  <c i="1" r="BC63"/>
  <c i="9" r="F37"/>
  <c i="1" r="BB64"/>
  <c i="10" r="J36"/>
  <c i="1" r="AW65"/>
  <c i="11" r="F36"/>
  <c i="1" r="BA66"/>
  <c i="13" r="F38"/>
  <c i="1" r="BC68"/>
  <c i="15" r="F37"/>
  <c i="1" r="BB70"/>
  <c i="16" r="F39"/>
  <c i="1" r="BD71"/>
  <c i="22" r="F37"/>
  <c i="1" r="BB78"/>
  <c i="2" r="F37"/>
  <c i="1" r="BB56"/>
  <c i="6" r="F38"/>
  <c i="1" r="BC61"/>
  <c i="7" r="F39"/>
  <c i="1" r="BD62"/>
  <c i="8" r="F39"/>
  <c i="1" r="BD63"/>
  <c i="12" r="F36"/>
  <c i="1" r="BA67"/>
  <c i="15" r="F39"/>
  <c i="1" r="BD70"/>
  <c i="17" r="F39"/>
  <c i="1" r="BD72"/>
  <c i="21" r="J36"/>
  <c i="1" r="AW77"/>
  <c i="5" r="F36"/>
  <c i="1" r="BA60"/>
  <c i="5" r="F38"/>
  <c i="1" r="BC60"/>
  <c i="9" r="F38"/>
  <c i="1" r="BC64"/>
  <c i="12" r="F37"/>
  <c i="1" r="BB67"/>
  <c i="13" r="J36"/>
  <c i="1" r="AW68"/>
  <c i="15" r="F38"/>
  <c i="1" r="BC70"/>
  <c i="18" r="F39"/>
  <c i="1" r="BD73"/>
  <c i="19" r="F34"/>
  <c i="1" r="BA74"/>
  <c i="21" r="F39"/>
  <c i="1" r="BD77"/>
  <c i="5" r="F37"/>
  <c i="1" r="BB60"/>
  <c i="12" r="F38"/>
  <c i="1" r="BC67"/>
  <c i="17" r="F37"/>
  <c i="1" r="BB72"/>
  <c i="21" r="F38"/>
  <c i="1" r="BC77"/>
  <c i="5" r="F39"/>
  <c i="1" r="BD60"/>
  <c i="10" r="F37"/>
  <c i="1" r="BB65"/>
  <c i="12" r="J36"/>
  <c i="1" r="AW67"/>
  <c i="14" r="F39"/>
  <c i="1" r="BD69"/>
  <c i="16" r="F38"/>
  <c i="1" r="BC71"/>
  <c i="19" r="F36"/>
  <c i="1" r="BC74"/>
  <c i="23" r="F35"/>
  <c i="1" r="BB79"/>
  <c i="4" r="F38"/>
  <c i="1" r="BC59"/>
  <c i="10" r="F36"/>
  <c i="1" r="BA65"/>
  <c i="12" r="F39"/>
  <c i="1" r="BD67"/>
  <c i="15" r="F36"/>
  <c i="1" r="BA70"/>
  <c i="19" r="F37"/>
  <c i="1" r="BD74"/>
  <c i="22" r="F39"/>
  <c i="1" r="BD78"/>
  <c i="4" r="F36"/>
  <c i="1" r="BA59"/>
  <c i="21" r="F36"/>
  <c i="1" r="BA77"/>
  <c i="23" r="F34"/>
  <c i="1" r="BA79"/>
  <c i="24" r="F36"/>
  <c i="1" r="BC80"/>
  <c i="2" r="F39"/>
  <c i="1" r="BD56"/>
  <c i="15" r="J36"/>
  <c i="1" r="AW70"/>
  <c i="18" r="F38"/>
  <c i="1" r="BC73"/>
  <c i="20" r="F34"/>
  <c i="1" r="BA75"/>
  <c i="23" r="F36"/>
  <c i="1" r="BC79"/>
  <c i="2" r="F36"/>
  <c i="1" r="BA56"/>
  <c i="4" r="F39"/>
  <c i="1" r="BD59"/>
  <c i="18" r="J36"/>
  <c i="1" r="AW73"/>
  <c i="20" r="J34"/>
  <c i="1" r="AW75"/>
  <c i="21" r="F37"/>
  <c i="1" r="BB77"/>
  <c i="3" r="F37"/>
  <c i="1" r="BB57"/>
  <c i="5" r="J36"/>
  <c i="1" r="AW60"/>
  <c i="9" r="J32"/>
  <c i="11" r="F38"/>
  <c i="1" r="BC66"/>
  <c i="14" r="F38"/>
  <c i="1" r="BC69"/>
  <c i="17" r="F36"/>
  <c i="1" r="BA72"/>
  <c i="19" r="J34"/>
  <c i="1" r="AW74"/>
  <c i="23" r="J34"/>
  <c i="1" r="AW79"/>
  <c i="24" r="F37"/>
  <c i="1" r="BD80"/>
  <c i="3" r="F36"/>
  <c i="1" r="BA57"/>
  <c i="7" r="F36"/>
  <c i="1" r="BA62"/>
  <c i="8" r="F36"/>
  <c i="1" r="BA63"/>
  <c i="9" r="F36"/>
  <c i="1" r="BA64"/>
  <c i="10" r="F39"/>
  <c i="1" r="BD65"/>
  <c i="11" r="F39"/>
  <c i="1" r="BD66"/>
  <c i="14" r="J36"/>
  <c i="1" r="AW69"/>
  <c i="16" r="F37"/>
  <c i="1" r="BB71"/>
  <c i="22" r="F38"/>
  <c i="1" r="BC78"/>
  <c i="4" r="J36"/>
  <c i="1" r="AW59"/>
  <c i="6" r="J36"/>
  <c i="1" r="AW61"/>
  <c i="6" r="F39"/>
  <c i="1" r="BD61"/>
  <c i="7" r="J36"/>
  <c i="1" r="AW62"/>
  <c i="8" r="F37"/>
  <c i="1" r="BB63"/>
  <c i="10" r="F38"/>
  <c i="1" r="BC65"/>
  <c i="13" r="F37"/>
  <c i="1" r="BB68"/>
  <c i="20" r="F35"/>
  <c i="1" r="BB75"/>
  <c i="23" r="F37"/>
  <c i="1" r="BD79"/>
  <c r="AS54"/>
  <c i="3" r="J36"/>
  <c i="1" r="AW57"/>
  <c i="4" r="F37"/>
  <c i="1" r="BB59"/>
  <c i="17" r="F38"/>
  <c i="1" r="BC72"/>
  <c i="22" r="F36"/>
  <c i="1" r="BA78"/>
  <c i="24" r="F34"/>
  <c i="1" r="BA80"/>
  <c i="24" r="F35"/>
  <c i="1" r="BB80"/>
  <c i="16" l="1" r="T90"/>
  <c i="11" r="P90"/>
  <c i="1" r="AU66"/>
  <c i="19" r="R93"/>
  <c i="17" r="T90"/>
  <c i="10" r="P90"/>
  <c i="1" r="AU65"/>
  <c i="16" r="P90"/>
  <c i="1" r="AU71"/>
  <c i="15" r="P90"/>
  <c i="1" r="AU70"/>
  <c i="12" r="R90"/>
  <c i="6" r="R90"/>
  <c i="17" r="P90"/>
  <c i="1" r="AU72"/>
  <c i="12" r="T90"/>
  <c i="15" r="T90"/>
  <c i="11" r="R90"/>
  <c i="8" r="P90"/>
  <c i="1" r="AU63"/>
  <c i="7" r="R90"/>
  <c i="11" r="T90"/>
  <c i="10" r="T90"/>
  <c i="8" r="R90"/>
  <c i="4" r="T110"/>
  <c i="14" r="P90"/>
  <c i="1" r="AU69"/>
  <c i="12" r="P90"/>
  <c i="1" r="AU67"/>
  <c i="15" r="R90"/>
  <c i="13" r="P90"/>
  <c i="1" r="AU68"/>
  <c i="6" r="P90"/>
  <c i="1" r="AU61"/>
  <c i="21" r="R100"/>
  <c i="7" r="T90"/>
  <c i="4" r="R110"/>
  <c i="21" r="P100"/>
  <c i="14" r="R90"/>
  <c i="13" r="T90"/>
  <c i="9" r="P90"/>
  <c i="1" r="AU64"/>
  <c i="21" r="T100"/>
  <c i="6" r="T90"/>
  <c i="10" r="R90"/>
  <c i="9" r="T90"/>
  <c i="7" r="P90"/>
  <c i="1" r="AU62"/>
  <c i="4" r="P110"/>
  <c i="23" r="R88"/>
  <c r="P88"/>
  <c i="1" r="AU79"/>
  <c i="21" r="T99"/>
  <c i="24" r="T86"/>
  <c r="T85"/>
  <c i="2" r="T100"/>
  <c i="20" r="P82"/>
  <c i="1" r="AU75"/>
  <c i="3" r="P103"/>
  <c r="P102"/>
  <c i="1" r="AU57"/>
  <c i="24" r="BK86"/>
  <c r="J86"/>
  <c r="J60"/>
  <c i="19" r="P93"/>
  <c r="P92"/>
  <c i="1" r="AU74"/>
  <c i="16" r="R90"/>
  <c i="5" r="R255"/>
  <c i="3" r="BK645"/>
  <c r="J645"/>
  <c r="J74"/>
  <c i="22" r="R99"/>
  <c r="R98"/>
  <c i="3" r="R103"/>
  <c i="5" r="R113"/>
  <c i="3" r="T645"/>
  <c i="2" r="P111"/>
  <c r="P100"/>
  <c i="1" r="AU56"/>
  <c i="5" r="R699"/>
  <c i="24" r="P86"/>
  <c r="P85"/>
  <c i="1" r="AU80"/>
  <c i="21" r="R124"/>
  <c r="R99"/>
  <c i="24" r="R86"/>
  <c r="R85"/>
  <c i="23" r="T88"/>
  <c i="21" r="P124"/>
  <c r="P99"/>
  <c i="1" r="AU77"/>
  <c i="5" r="P699"/>
  <c r="P113"/>
  <c i="3" r="R645"/>
  <c r="T103"/>
  <c r="T102"/>
  <c i="2" r="R111"/>
  <c r="R100"/>
  <c i="22" r="P98"/>
  <c i="1" r="AU78"/>
  <c i="5" r="T113"/>
  <c i="19" r="R92"/>
  <c i="5" r="P255"/>
  <c r="P112"/>
  <c i="1" r="AU60"/>
  <c i="4" r="T160"/>
  <c r="T109"/>
  <c i="5" r="T255"/>
  <c i="4" r="R160"/>
  <c r="R109"/>
  <c i="20" r="R82"/>
  <c i="4" r="P160"/>
  <c r="P109"/>
  <c i="1" r="AU59"/>
  <c i="3" r="BK681"/>
  <c r="J681"/>
  <c r="J78"/>
  <c i="4" r="BK110"/>
  <c r="J110"/>
  <c r="J64"/>
  <c r="BK160"/>
  <c r="J160"/>
  <c r="J70"/>
  <c i="5" r="BK882"/>
  <c r="J882"/>
  <c r="J89"/>
  <c i="6" r="BK90"/>
  <c r="J90"/>
  <c r="J63"/>
  <c i="8" r="BK90"/>
  <c r="J90"/>
  <c r="J63"/>
  <c i="11" r="BK90"/>
  <c r="J90"/>
  <c i="16" r="BK90"/>
  <c r="J90"/>
  <c r="J63"/>
  <c i="19" r="BK153"/>
  <c r="J153"/>
  <c r="J65"/>
  <c r="BK189"/>
  <c r="J189"/>
  <c r="J71"/>
  <c i="23" r="BK89"/>
  <c r="J89"/>
  <c r="J60"/>
  <c i="24" r="J87"/>
  <c r="J61"/>
  <c i="2" r="BK111"/>
  <c r="J111"/>
  <c r="J67"/>
  <c i="3" r="BK103"/>
  <c r="J103"/>
  <c r="J64"/>
  <c i="13" r="BK90"/>
  <c r="J90"/>
  <c r="J63"/>
  <c i="15" r="BK90"/>
  <c r="J90"/>
  <c i="23" r="BK178"/>
  <c r="J178"/>
  <c r="J66"/>
  <c i="2" r="BK101"/>
  <c r="J101"/>
  <c r="J64"/>
  <c i="12" r="BK90"/>
  <c r="J90"/>
  <c r="J63"/>
  <c i="14" r="BK90"/>
  <c r="J90"/>
  <c i="20" r="BK82"/>
  <c r="J82"/>
  <c i="21" r="BK512"/>
  <c r="J512"/>
  <c r="J76"/>
  <c i="22" r="BK99"/>
  <c r="J99"/>
  <c r="J64"/>
  <c i="4" r="BK1182"/>
  <c r="J1182"/>
  <c r="J83"/>
  <c i="7" r="BK90"/>
  <c r="J90"/>
  <c r="J63"/>
  <c i="10" r="BK90"/>
  <c r="J90"/>
  <c i="17" r="BK90"/>
  <c r="J90"/>
  <c r="J63"/>
  <c i="21" r="BK100"/>
  <c r="J100"/>
  <c r="J64"/>
  <c r="BK289"/>
  <c r="J289"/>
  <c r="J74"/>
  <c i="22" r="BK375"/>
  <c r="J375"/>
  <c r="J73"/>
  <c i="23" r="BK109"/>
  <c r="J109"/>
  <c r="J64"/>
  <c r="BK88"/>
  <c r="J88"/>
  <c r="J59"/>
  <c i="22" r="BK98"/>
  <c r="J98"/>
  <c r="J63"/>
  <c i="21" r="J124"/>
  <c r="J68"/>
  <c i="19" r="BK92"/>
  <c r="J92"/>
  <c i="1" r="AG64"/>
  <c i="9" r="J63"/>
  <c i="5" r="BK112"/>
  <c r="J112"/>
  <c r="J63"/>
  <c i="4" r="J1583"/>
  <c r="J86"/>
  <c i="2" r="BK100"/>
  <c r="J100"/>
  <c i="14" r="J32"/>
  <c i="1" r="AG69"/>
  <c r="BB55"/>
  <c r="AX55"/>
  <c i="9" r="F35"/>
  <c i="1" r="AZ64"/>
  <c i="13" r="F35"/>
  <c i="1" r="AZ68"/>
  <c i="17" r="J35"/>
  <c i="1" r="AV72"/>
  <c r="AT72"/>
  <c i="22" r="F35"/>
  <c i="1" r="AZ78"/>
  <c i="9" r="J35"/>
  <c i="1" r="AV64"/>
  <c r="AT64"/>
  <c r="AN64"/>
  <c i="13" r="J35"/>
  <c i="1" r="AV68"/>
  <c r="AT68"/>
  <c i="17" r="F35"/>
  <c i="1" r="AZ72"/>
  <c r="BD76"/>
  <c r="BA76"/>
  <c r="AW76"/>
  <c i="22" r="J35"/>
  <c i="1" r="AV78"/>
  <c r="AT78"/>
  <c i="2" r="F35"/>
  <c i="1" r="AZ56"/>
  <c i="8" r="J35"/>
  <c i="1" r="AV63"/>
  <c r="AT63"/>
  <c i="14" r="F35"/>
  <c i="1" r="AZ69"/>
  <c i="18" r="J35"/>
  <c i="1" r="AV73"/>
  <c r="AT73"/>
  <c i="19" r="J33"/>
  <c i="1" r="AV74"/>
  <c r="AT74"/>
  <c r="AU58"/>
  <c i="10" r="J32"/>
  <c i="1" r="AG65"/>
  <c i="7" r="F35"/>
  <c i="1" r="AZ62"/>
  <c i="11" r="F35"/>
  <c i="1" r="AZ66"/>
  <c i="15" r="J35"/>
  <c i="1" r="AV70"/>
  <c r="AT70"/>
  <c r="BC76"/>
  <c r="AY76"/>
  <c i="24" r="J33"/>
  <c i="1" r="AV80"/>
  <c r="AT80"/>
  <c i="20" r="J30"/>
  <c i="1" r="AG75"/>
  <c r="BD55"/>
  <c i="2" r="J32"/>
  <c i="1" r="AG56"/>
  <c r="BA55"/>
  <c r="AW55"/>
  <c r="BC55"/>
  <c r="AY55"/>
  <c i="3" r="F35"/>
  <c i="1" r="AZ57"/>
  <c i="7" r="J35"/>
  <c i="1" r="AV62"/>
  <c r="AT62"/>
  <c i="11" r="J35"/>
  <c i="1" r="AV66"/>
  <c r="AT66"/>
  <c i="15" r="F35"/>
  <c i="1" r="AZ70"/>
  <c i="19" r="J30"/>
  <c i="1" r="AG74"/>
  <c i="20" r="J33"/>
  <c i="1" r="AV75"/>
  <c r="AT75"/>
  <c r="AN75"/>
  <c r="BB76"/>
  <c r="AX76"/>
  <c i="24" r="F33"/>
  <c i="1" r="AZ80"/>
  <c i="15" r="J32"/>
  <c i="1" r="AG70"/>
  <c i="5" r="F35"/>
  <c i="1" r="AZ60"/>
  <c i="23" r="J33"/>
  <c i="1" r="AV79"/>
  <c r="AT79"/>
  <c i="5" r="J35"/>
  <c i="1" r="AV60"/>
  <c r="AT60"/>
  <c i="12" r="F35"/>
  <c i="1" r="AZ67"/>
  <c i="18" r="F35"/>
  <c i="1" r="AZ73"/>
  <c r="BB58"/>
  <c r="AX58"/>
  <c i="23" r="F33"/>
  <c i="1" r="AZ79"/>
  <c i="3" r="J35"/>
  <c i="1" r="AV57"/>
  <c r="AT57"/>
  <c i="20" r="F33"/>
  <c i="1" r="AZ75"/>
  <c i="4" r="J35"/>
  <c i="1" r="AV59"/>
  <c r="AT59"/>
  <c i="6" r="J35"/>
  <c i="1" r="AV61"/>
  <c r="AT61"/>
  <c i="10" r="J35"/>
  <c i="1" r="AV65"/>
  <c r="AT65"/>
  <c r="AN65"/>
  <c i="14" r="J35"/>
  <c i="1" r="AV69"/>
  <c r="AT69"/>
  <c r="AN69"/>
  <c r="BD58"/>
  <c i="19" r="F33"/>
  <c i="1" r="AZ74"/>
  <c i="11" r="J32"/>
  <c i="1" r="AG66"/>
  <c i="2" r="J35"/>
  <c i="1" r="AV56"/>
  <c r="AT56"/>
  <c i="6" r="F35"/>
  <c i="1" r="AZ61"/>
  <c i="10" r="F35"/>
  <c i="1" r="AZ65"/>
  <c i="16" r="F35"/>
  <c i="1" r="AZ71"/>
  <c i="18" r="J32"/>
  <c i="1" r="AG73"/>
  <c i="21" r="J35"/>
  <c i="1" r="AV77"/>
  <c r="AT77"/>
  <c i="4" r="F35"/>
  <c i="1" r="AZ59"/>
  <c i="8" r="F35"/>
  <c i="1" r="AZ63"/>
  <c i="12" r="J35"/>
  <c i="1" r="AV67"/>
  <c r="AT67"/>
  <c i="16" r="J35"/>
  <c i="1" r="AV71"/>
  <c r="AT71"/>
  <c r="BA58"/>
  <c r="AW58"/>
  <c r="BC58"/>
  <c r="AY58"/>
  <c i="21" r="F35"/>
  <c i="1" r="AZ77"/>
  <c i="5" l="1" r="R112"/>
  <c r="T112"/>
  <c i="3" r="R102"/>
  <c i="21" r="BK99"/>
  <c r="J99"/>
  <c r="J63"/>
  <c i="20" r="J59"/>
  <c i="14" r="J63"/>
  <c i="15" r="J63"/>
  <c i="4" r="BK109"/>
  <c r="J109"/>
  <c r="J63"/>
  <c i="3" r="BK102"/>
  <c r="J102"/>
  <c r="J63"/>
  <c i="10" r="J63"/>
  <c i="24" r="BK85"/>
  <c r="J85"/>
  <c i="11" r="J63"/>
  <c i="1" r="AN74"/>
  <c i="19" r="J59"/>
  <c i="20" r="J39"/>
  <c i="1" r="AN73"/>
  <c i="19" r="J39"/>
  <c i="18" r="J41"/>
  <c i="15" r="J41"/>
  <c i="14" r="J41"/>
  <c i="11" r="J41"/>
  <c i="10" r="J41"/>
  <c i="9" r="J41"/>
  <c i="1" r="AN56"/>
  <c i="2" r="J63"/>
  <c r="J41"/>
  <c i="1" r="AN70"/>
  <c r="AN66"/>
  <c i="24" r="J30"/>
  <c i="1" r="AG80"/>
  <c i="6" r="J32"/>
  <c i="1" r="AG61"/>
  <c r="AU55"/>
  <c i="7" r="J32"/>
  <c i="1" r="AG62"/>
  <c r="BA54"/>
  <c r="W30"/>
  <c r="BD54"/>
  <c r="W33"/>
  <c i="8" r="J32"/>
  <c i="1" r="AG63"/>
  <c r="AZ55"/>
  <c i="12" r="J32"/>
  <c i="1" r="AG67"/>
  <c i="22" r="J32"/>
  <c i="1" r="AG78"/>
  <c r="AN78"/>
  <c r="AU76"/>
  <c i="13" r="J32"/>
  <c i="1" r="AG68"/>
  <c i="16" r="J32"/>
  <c i="1" r="AG71"/>
  <c r="BC54"/>
  <c r="W32"/>
  <c i="17" r="J32"/>
  <c i="1" r="AG72"/>
  <c i="5" r="J32"/>
  <c i="1" r="AG60"/>
  <c r="AN60"/>
  <c i="23" r="J30"/>
  <c i="1" r="AG79"/>
  <c r="AN79"/>
  <c r="BB54"/>
  <c r="AX54"/>
  <c r="AZ76"/>
  <c r="AV76"/>
  <c r="AT76"/>
  <c r="AZ58"/>
  <c r="AV58"/>
  <c r="AT58"/>
  <c i="17" l="1" r="J41"/>
  <c i="12" r="J41"/>
  <c i="13" r="J41"/>
  <c i="7" r="J41"/>
  <c i="16" r="J41"/>
  <c i="24" r="J39"/>
  <c i="6" r="J41"/>
  <c i="8" r="J41"/>
  <c i="24" r="J59"/>
  <c i="23" r="J39"/>
  <c i="22" r="J41"/>
  <c i="5" r="J41"/>
  <c i="1" r="AN72"/>
  <c r="AN80"/>
  <c r="AN62"/>
  <c r="AN68"/>
  <c r="AN61"/>
  <c r="AN67"/>
  <c r="AN71"/>
  <c r="AN63"/>
  <c r="AU54"/>
  <c r="AZ54"/>
  <c r="AV54"/>
  <c r="AK29"/>
  <c i="4" r="J32"/>
  <c i="1" r="AG59"/>
  <c r="AN59"/>
  <c r="AW54"/>
  <c r="AK30"/>
  <c i="3" r="J32"/>
  <c i="1" r="AG57"/>
  <c r="AG55"/>
  <c i="21" r="J32"/>
  <c i="1" r="AG77"/>
  <c r="AN77"/>
  <c r="AV55"/>
  <c r="AT55"/>
  <c r="AY54"/>
  <c r="W31"/>
  <c l="1" r="AN57"/>
  <c i="4" r="J41"/>
  <c i="3" r="J41"/>
  <c i="21" r="J41"/>
  <c i="1" r="AN55"/>
  <c r="AG58"/>
  <c r="W29"/>
  <c r="AT54"/>
  <c r="AG76"/>
  <c r="AN76"/>
  <c l="1" r="AN5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<sst xmlns="http://schemas.openxmlformats.org/spreadsheetml/2006/main">
  <si>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</si>
  <si>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</si>
  <si>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</si>
  <si>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</si>
  <si>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</si>
  <si>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{70067ea6-7b2c-487a-baaf-92f2fb081eb2}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</si>
  <si>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</si>
  <si>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</si>
  <si>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</si>
  <si>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</si>
  <si>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</si>
  <si>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</si>
  <si>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</si>
  <si>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</si>
  <si>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22-067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</si>
  <si>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</si>
  <si>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</si>
  <si>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</t>
  </si>
  <si>
    <t>KSO:</t>
  </si>
  <si>
    <t/>
  </si>
  <si>
    <t>CC-CZ:</t>
  </si>
  <si>
    <t>Místo:</t>
  </si>
  <si>
    <t>Liberec</t>
  </si>
  <si>
    <t>Datum:</t>
  </si>
  <si>
    <t>13. 6. 2024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</si>
  <si>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</si>
  <si>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</si>
  <si>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</si>
  <si>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</si>
  <si>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</si>
  <si>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</si>
  <si>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</si>
  <si>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</si>
  <si>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</si>
  <si>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</si>
  <si>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</si>
  <si>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</si>
  <si>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</si>
  <si>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</si>
  <si>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</si>
  <si>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</si>
  <si>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</si>
  <si>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</si>
  <si>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</si>
  <si>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</si>
  <si>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</si>
  <si>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</si>
  <si>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</si>
  <si>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</si>
  <si>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</si>
  <si>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</si>
  <si>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</si>
  <si>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</si>
  <si>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</si>
  <si>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</si>
  <si>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</si>
  <si>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</si>
  <si>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</si>
  <si>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</si>
  <si>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</si>
  <si>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</si>
  <si>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</si>
  <si>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</si>
  <si>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</si>
  <si>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</si>
  <si>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</si>
  <si>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</si>
  <si>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</si>
  <si>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</si>
  <si>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</si>
  <si>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</si>
  <si>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</si>
  <si>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</si>
  <si>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</si>
  <si>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</si>
  <si>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</si>
  <si>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</si>
  <si>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D8.1</t>
  </si>
  <si>
    <t>Teplárna - VS Cihlářská Neumann</t>
  </si>
  <si>
    <t>ING</t>
  </si>
  <si>
    <t>1</t>
  </si>
  <si>
    <t>{bd087088-060a-47b4-8844-ef6d70366e21}</t>
  </si>
  <si>
    <t>2</t>
  </si>
  <si>
    <t>/</t>
  </si>
  <si>
    <t>D8.1a</t>
  </si>
  <si>
    <t>InO 301.3 - Horkovod - Teplárna - VS Cihlářská - Neuman - strojní část</t>
  </si>
  <si>
    <t>Soupis</t>
  </si>
  <si>
    <t>{a61c8d94-1295-4e72-93bd-93dba0ee2275}</t>
  </si>
  <si>
    <t>D8.1b</t>
  </si>
  <si>
    <t>InO 301.3 - Horkovod - Teplárna - VS Cihlářská - Neuman - stavební část</t>
  </si>
  <si>
    <t>{67e5a3e9-c72b-4083-971b-3d6a94cdfbba}</t>
  </si>
  <si>
    <t>D8.2</t>
  </si>
  <si>
    <t>OPS</t>
  </si>
  <si>
    <t>PRO</t>
  </si>
  <si>
    <t>{e0a3052b-cc4f-4008-8ef7-207e8a4d3e56}</t>
  </si>
  <si>
    <t>D8.2.X.1a</t>
  </si>
  <si>
    <t>Výměníkové stanice - strojní a stavební část</t>
  </si>
  <si>
    <t>{d17a9a39-d214-4d4c-ad98-f56cd2edb42e}</t>
  </si>
  <si>
    <t>D8.2.X.1b</t>
  </si>
  <si>
    <t>Objektové předávací stanice - strojní a stavební část</t>
  </si>
  <si>
    <t>{7cbec8d2-f2db-488c-8d12-665d5b5b1549}</t>
  </si>
  <si>
    <t>D8.2.1.2</t>
  </si>
  <si>
    <t>PS351 - 1660 - Neuman Development- Měření a regulace</t>
  </si>
  <si>
    <t>{1651b11e-8649-49e0-b6f0-56fbd7311386}</t>
  </si>
  <si>
    <t>D8.2.2.2</t>
  </si>
  <si>
    <t>PS352 - 1161 - IMMOPRETT- Měření a regulace</t>
  </si>
  <si>
    <t>{66b9ed01-5662-471c-a3e8-8fe3619bfaa8}</t>
  </si>
  <si>
    <t>D8.2.3.2</t>
  </si>
  <si>
    <t>PS353 - 1562 - VS3 Rochlice - Měření a regulace</t>
  </si>
  <si>
    <t>{725b2e07-a049-4336-9073-342c520fb805}</t>
  </si>
  <si>
    <t>D8.2.4.2</t>
  </si>
  <si>
    <t>PS354 - 1571 - VS2 Rochlice - Měření a regulace</t>
  </si>
  <si>
    <t>{5b7e9934-4fe0-4ac1-ac9e-1c07f78617b3}</t>
  </si>
  <si>
    <t>D8.2.5.2</t>
  </si>
  <si>
    <t>PS355 - 1577 - VS1 Rochlice - Měření a regulace</t>
  </si>
  <si>
    <t>{a0948ca4-0ff4-4383-96af-a741ee4af93d}</t>
  </si>
  <si>
    <t>D8.2.6.2</t>
  </si>
  <si>
    <t>PS356 - 1535 - VS Cihlářská - Měření a regulace</t>
  </si>
  <si>
    <t>{2ad220b3-a0b8-485f-a86c-465d01318980}</t>
  </si>
  <si>
    <t>D8.2.7.2</t>
  </si>
  <si>
    <t>PS357 - 1432 - VS Na Lukách - Měření a regulace</t>
  </si>
  <si>
    <t>{6e81203d-4a36-48f2-ae10-2b5a538a6e5e}</t>
  </si>
  <si>
    <t>D8.2.8.2</t>
  </si>
  <si>
    <t>PS358 - 1117 - PRECIOSA - Měření a regulace</t>
  </si>
  <si>
    <t>{38aa7c5b-f8e3-452b-8783-0a4d7a25567b}</t>
  </si>
  <si>
    <t>D8.2.9.2</t>
  </si>
  <si>
    <t>PS359 - 1413 - Zavadilová, Mostecká 663 - Měření a regulace</t>
  </si>
  <si>
    <t>{6369a223-c909-4e0f-9525-7bdcaaa887c3}</t>
  </si>
  <si>
    <t>D8.2.10.2</t>
  </si>
  <si>
    <t>PS360 - 1410 - OD Kaufland - Měření a regulace</t>
  </si>
  <si>
    <t>{f48b9280-f430-4b9b-82b1-903eb959251a}</t>
  </si>
  <si>
    <t>D8.2.11.2</t>
  </si>
  <si>
    <t>PS361 - 1420 - JTH Park - Měření a regulace</t>
  </si>
  <si>
    <t>{cbcb095a-8bd1-4c7b-9428-5115632ae73d}</t>
  </si>
  <si>
    <t>D8.2.12.2</t>
  </si>
  <si>
    <t>PS362 - 1302 - Neuman Josef - Měření a regulace</t>
  </si>
  <si>
    <t>{c02495e9-8e96-4b78-9f20-1b75d66a13c9}</t>
  </si>
  <si>
    <t>D8.2.X.2</t>
  </si>
  <si>
    <t>Měření a regulace - demontáže</t>
  </si>
  <si>
    <t>{f9030816-8d1a-4f15-afe1-fd16fb272eaa}</t>
  </si>
  <si>
    <t>D8.3</t>
  </si>
  <si>
    <t>ZOV</t>
  </si>
  <si>
    <t>{19dbee5e-2392-4b36-8c15-1651cd67bb20}</t>
  </si>
  <si>
    <t>D8.4</t>
  </si>
  <si>
    <t>Datová síť</t>
  </si>
  <si>
    <t>STA</t>
  </si>
  <si>
    <t>{dc062a8f-1267-4a1e-af4e-6c94679d1963}</t>
  </si>
  <si>
    <t>D9</t>
  </si>
  <si>
    <t>Parovod</t>
  </si>
  <si>
    <t>{80ba44db-a973-447b-8aa8-4748b0296bff}</t>
  </si>
  <si>
    <t>D9a</t>
  </si>
  <si>
    <t>InO 301.4 - Parovod - strojní část</t>
  </si>
  <si>
    <t>{86e61ee5-8cf0-4964-bc1a-c324bb0feaa4}</t>
  </si>
  <si>
    <t>D9b</t>
  </si>
  <si>
    <t>InO 301.4 - Parovod - stavební část</t>
  </si>
  <si>
    <t>{cc222c45-5959-4d28-96ac-ac6c1de748dd}</t>
  </si>
  <si>
    <t>D11</t>
  </si>
  <si>
    <t>Plynovod</t>
  </si>
  <si>
    <t>{14a9f60d-3023-4a56-b6aa-a815f42accea}</t>
  </si>
  <si>
    <t>VRN</t>
  </si>
  <si>
    <t>Vedlejší rozpočtové náklady</t>
  </si>
  <si>
    <t>VON</t>
  </si>
  <si>
    <t>{5e50b90c-8360-416d-98aa-9589da34f4a0}</t>
  </si>
  <si>
    <t>KRYCÍ LIST SOUPISU PRACÍ</t>
  </si>
  <si>
    <t>Objekt:</t>
  </si>
  <si>
    <t>D8.1 - Teplárna - VS Cihlářská Neumann</t>
  </si>
  <si>
    <t>Soupis:</t>
  </si>
  <si>
    <t>D8.1a - InO 301.3 - Horkovod - Teplárna - VS Cihlářská - Neuman - strojní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</si>
  <si>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</si>
  <si>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</si>
  <si>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</si>
  <si>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</si>
  <si>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</si>
  <si>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</si>
  <si>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</si>
  <si>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</si>
  <si>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</si>
  <si>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</si>
  <si>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</si>
  <si>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</si>
  <si>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</si>
  <si>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</si>
  <si>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</si>
  <si>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</si>
  <si>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</si>
  <si>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</si>
  <si>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</si>
  <si>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</si>
  <si>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</si>
  <si>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</si>
  <si>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</si>
  <si>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</si>
  <si>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</si>
  <si>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</si>
  <si>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</si>
  <si>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</si>
  <si>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</si>
  <si>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</si>
  <si>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</si>
  <si>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</si>
  <si>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</si>
  <si>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</si>
  <si>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</si>
  <si>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</si>
  <si>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</si>
  <si>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</si>
  <si>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899722114</t>
  </si>
  <si>
    <t>Krytí potrubí z plastů výstražnou fólií z PVC přes 34 do 40 cm</t>
  </si>
  <si>
    <t>m</t>
  </si>
  <si>
    <t>CS ÚRS 2024 01</t>
  </si>
  <si>
    <t>4</t>
  </si>
  <si>
    <t>-500978917</t>
  </si>
  <si>
    <t>PP</t>
  </si>
  <si>
    <t>Krytí potrubí z plastů výstražnou fólií z PVC šířky přes 34 do 40 cm</t>
  </si>
  <si>
    <t>Online PSC</t>
  </si>
  <si>
    <t>https://podminky.urs.cz/item/CS_URS_2024_01/899722114</t>
  </si>
  <si>
    <t>997</t>
  </si>
  <si>
    <t>Přesun sutě</t>
  </si>
  <si>
    <t>997013814</t>
  </si>
  <si>
    <t>Poplatek za uložení na skládce (skládkovné) stavebního odpadu izolací kód odpadu 17 06 04</t>
  </si>
  <si>
    <t>t</t>
  </si>
  <si>
    <t>2087960270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</si>
  <si>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</si>
  <si>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</si>
  <si>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VV</t>
  </si>
  <si>
    <t>510*10/1000</t>
  </si>
  <si>
    <t>PSV</t>
  </si>
  <si>
    <t>Práce a dodávky PSV</t>
  </si>
  <si>
    <t>713</t>
  </si>
  <si>
    <t>Izolace tepelné</t>
  </si>
  <si>
    <t>3</t>
  </si>
  <si>
    <t>469973135</t>
  </si>
  <si>
    <t>Poplatek za uložení na skládce (skládkovné) stavebního odpadu z izolačních materiálů kód odpadu 17 06 04</t>
  </si>
  <si>
    <t>64</t>
  </si>
  <si>
    <t>292109763</t>
  </si>
  <si>
    <t>Poplatek za uložení stavebního odpadu (skládkovné) na skládce z izolačních materiálů zatříděného do Katalogu odpadů pod kódem 17 06 04</t>
  </si>
  <si>
    <t>https://podminky.urs.cz/item/CS_URS_2024_01/469973135</t>
  </si>
  <si>
    <t>713410813</t>
  </si>
  <si>
    <t>Odstranění izolace tepelné potrubí pásy nebo rohožemi bez úpravy staženými drátem tl přes 50 mm</t>
  </si>
  <si>
    <t>16</t>
  </si>
  <si>
    <t>338224346</t>
  </si>
  <si>
    <t>Odstranění tepelné izolace potrubí a ohybů pásy nebo rohožemi bez povrchové úpravy ovinutými kolem potrubí a staženými ocelovým drátem potrubí, tloušťka izolace přes 50 mm</t>
  </si>
  <si>
    <t>https://podminky.urs.cz/item/CS_URS_2024_01/713410813</t>
  </si>
  <si>
    <t>5</t>
  </si>
  <si>
    <t>7134712R</t>
  </si>
  <si>
    <t>Montáž tepelné izolace potrubí snímatelnými pouzdry s polepem</t>
  </si>
  <si>
    <t>932974709</t>
  </si>
  <si>
    <t>6</t>
  </si>
  <si>
    <t>M</t>
  </si>
  <si>
    <t>IZP 150-120</t>
  </si>
  <si>
    <t>pouzdro potrubní izolační 120mm / DN300</t>
  </si>
  <si>
    <t>32</t>
  </si>
  <si>
    <t>-307935658</t>
  </si>
  <si>
    <t>7</t>
  </si>
  <si>
    <t>IZP 100-100</t>
  </si>
  <si>
    <t>pouzdro potrubní izolační 100mm / DN100</t>
  </si>
  <si>
    <t>542386798</t>
  </si>
  <si>
    <t>pouzdro potrubní izolační 50mm/DN80</t>
  </si>
  <si>
    <t>IZP 15-1000</t>
  </si>
  <si>
    <t>pouzdro potrubní izolační 100mm / DN150</t>
  </si>
  <si>
    <t>2010708842</t>
  </si>
  <si>
    <t>9</t>
  </si>
  <si>
    <t>IZP50-50</t>
  </si>
  <si>
    <t>pouzdro potrubní izolační 50 mm / DN50</t>
  </si>
  <si>
    <t>297447754</t>
  </si>
  <si>
    <t>10</t>
  </si>
  <si>
    <t>IZP40-50</t>
  </si>
  <si>
    <t>pouzdro potrubní izolační 50 mm / DN40</t>
  </si>
  <si>
    <t>1886968912</t>
  </si>
  <si>
    <t>11</t>
  </si>
  <si>
    <t>IZP32-50</t>
  </si>
  <si>
    <t>pouzdro potrubní izolační 50 mm / DN32</t>
  </si>
  <si>
    <t>-1559820473</t>
  </si>
  <si>
    <t>713490811</t>
  </si>
  <si>
    <t>Demontáž izolace tepelné oplechování pevné potrubí vnějšího obvodu do 500 mm</t>
  </si>
  <si>
    <t>m2</t>
  </si>
  <si>
    <t>-804767181</t>
  </si>
  <si>
    <t>Odstranění tepelné izolace potrubí a ohybů - doplňky a součásti demontáž oplechování pevného vnějšího obvodu do 500 mm potrubí</t>
  </si>
  <si>
    <t>https://podminky.urs.cz/item/CS_URS_2024_01/713490811</t>
  </si>
  <si>
    <t>3416+4641</t>
  </si>
  <si>
    <t>13</t>
  </si>
  <si>
    <t>713490821</t>
  </si>
  <si>
    <t>Demontáž izolace tepelné oplechování pevné potrubí vnějšího obvodu přes 500 mm</t>
  </si>
  <si>
    <t>1900477189</t>
  </si>
  <si>
    <t>Odstranění tepelné izolace potrubí a ohybů - doplňky a součásti demontáž oplechování pevného vnějšího obvodu přes 500 mm potrubí</t>
  </si>
  <si>
    <t>https://podminky.urs.cz/item/CS_URS_2024_01/713490821</t>
  </si>
  <si>
    <t>14</t>
  </si>
  <si>
    <t>713471212</t>
  </si>
  <si>
    <t>Montáž tepelné izolace armatur snímatelnými pouzdry na suchý zip</t>
  </si>
  <si>
    <t>kus</t>
  </si>
  <si>
    <t>1624724905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</si>
  <si>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</si>
  <si>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https://podminky.urs.cz/item/CS_URS_2024_01/713471212</t>
  </si>
  <si>
    <t>15</t>
  </si>
  <si>
    <t>R.AUV80</t>
  </si>
  <si>
    <t xml:space="preserve">Snímatelné izolační pouzdro na armaturu  DN80, do 150 stupňů</t>
  </si>
  <si>
    <t>-2058429288</t>
  </si>
  <si>
    <t>R.AUV100</t>
  </si>
  <si>
    <t>Snímatelné izolační pouzdro na armaturu DN100, do 150 stupňů</t>
  </si>
  <si>
    <t>1776259106</t>
  </si>
  <si>
    <t>17</t>
  </si>
  <si>
    <t>R.AUV125</t>
  </si>
  <si>
    <t>Snímatelné izolační pouzdro na armaturu , DN125, do 150 stupňů</t>
  </si>
  <si>
    <t>447652326</t>
  </si>
  <si>
    <t>18</t>
  </si>
  <si>
    <t>R.AUV150</t>
  </si>
  <si>
    <t>Snímatelné izolační pouzdro na armaturu DN150, do 150 stupňů</t>
  </si>
  <si>
    <t>-112915236</t>
  </si>
  <si>
    <t>19</t>
  </si>
  <si>
    <t>R.AUV300</t>
  </si>
  <si>
    <t>Snímatelné izolační pouzdro na armaturu, DN300, do 150 stupňů</t>
  </si>
  <si>
    <t>-872151842</t>
  </si>
  <si>
    <t>20</t>
  </si>
  <si>
    <t>R.AKK25</t>
  </si>
  <si>
    <t>Snímatelné izolační pouzdro na armaturu, DN25, do 150 stupňů</t>
  </si>
  <si>
    <t>-1503885336</t>
  </si>
  <si>
    <t>RAKK32</t>
  </si>
  <si>
    <t>Snímatelné izolační pouzdro na armaturu, DN32, do 150 stupňů</t>
  </si>
  <si>
    <t>-1324380384</t>
  </si>
  <si>
    <t>22</t>
  </si>
  <si>
    <t>R.AKK40</t>
  </si>
  <si>
    <t>Snímatelné izolační pouzdro na armaturu, DN40, do 150 stupňů</t>
  </si>
  <si>
    <t>495392087</t>
  </si>
  <si>
    <t>23</t>
  </si>
  <si>
    <t>R.AKK50</t>
  </si>
  <si>
    <t>Snímatelné izolační pouzdro na armaturu, DN50, do 150 stupňů</t>
  </si>
  <si>
    <t>-1776191346</t>
  </si>
  <si>
    <t>24</t>
  </si>
  <si>
    <t>RAKK65</t>
  </si>
  <si>
    <t>Snímatelné izolační pouzdro na armaturu, DN65, do 150 stupňů</t>
  </si>
  <si>
    <t>-1204410977</t>
  </si>
  <si>
    <t>727</t>
  </si>
  <si>
    <t>Zdravotechnika - požární ochrana</t>
  </si>
  <si>
    <t>25</t>
  </si>
  <si>
    <t>727111008</t>
  </si>
  <si>
    <t>Trubní ucpávka ocelového potrubí bez izolace DN 150 stěnou tl 100 mm požární odolnost EI 120</t>
  </si>
  <si>
    <t>536287338</t>
  </si>
  <si>
    <t>Protipožární trubní ucpávky ocelového potrubí bez izolace prostup stěnou tloušťky 100 mm požární odolnost EI 120 DN 150</t>
  </si>
  <si>
    <t>https://podminky.urs.cz/item/CS_URS_2024_01/727111008</t>
  </si>
  <si>
    <t>26</t>
  </si>
  <si>
    <t>727111010</t>
  </si>
  <si>
    <t>Trubní ucpávka ocelového potrubí bez izolace DN 250 stěnou tl 100 mm požární odolnost EI 120</t>
  </si>
  <si>
    <t>1060055911</t>
  </si>
  <si>
    <t>Protipožární trubní ucpávky ocelového potrubí bez izolace prostup stěnou tloušťky 100 mm požární odolnost EI 120 DN 250</t>
  </si>
  <si>
    <t>https://podminky.urs.cz/item/CS_URS_2024_01/727111010</t>
  </si>
  <si>
    <t>733</t>
  </si>
  <si>
    <t>Ústřední vytápění - rozvodné potrubí</t>
  </si>
  <si>
    <t>27</t>
  </si>
  <si>
    <t>733121210</t>
  </si>
  <si>
    <t>Potrubí ocelové hladké bezešvé v kotelnách nebo strojovnách spojované svařováním D 22x2,6 mm</t>
  </si>
  <si>
    <t>-1648412078</t>
  </si>
  <si>
    <t>Potrubí z trubek ocelových hladkých spojovaných svařováním černých bezešvých v kotelnách a strojovnách Ø 22/2,6</t>
  </si>
  <si>
    <t>https://podminky.urs.cz/item/CS_URS_2024_01/733121210</t>
  </si>
  <si>
    <t>28</t>
  </si>
  <si>
    <t>733121214</t>
  </si>
  <si>
    <t>Potrubí ocelové hladké bezešvé v kotelnách nebo strojovnách spojované svařováním D 31,8x2,6 mm</t>
  </si>
  <si>
    <t>524405793</t>
  </si>
  <si>
    <t>Potrubí z trubek ocelových hladkých spojovaných svařováním černých bezešvých v kotelnách a strojovnách Ø 31,8/2,6</t>
  </si>
  <si>
    <t>https://podminky.urs.cz/item/CS_URS_2024_01/733121214</t>
  </si>
  <si>
    <t>29</t>
  </si>
  <si>
    <t>733121215</t>
  </si>
  <si>
    <t>Potrubí ocelové hladké bezešvé v kotelnách nebo strojovnách spojované svařováním D 38x2,6 mm</t>
  </si>
  <si>
    <t>-478023148</t>
  </si>
  <si>
    <t>Potrubí z trubek ocelových hladkých spojovaných svařováním černých bezešvých v kotelnách a strojovnách Ø 38/2,6</t>
  </si>
  <si>
    <t>https://podminky.urs.cz/item/CS_URS_2024_01/733121215</t>
  </si>
  <si>
    <t>2*1,1 'Přepočtené koeficientem množství</t>
  </si>
  <si>
    <t>30</t>
  </si>
  <si>
    <t>733121216</t>
  </si>
  <si>
    <t>Potrubí ocelové hladké bezešvé v kotelnách nebo strojovnách spojované svařováním D 44,5x3,2 mm</t>
  </si>
  <si>
    <t>900496951</t>
  </si>
  <si>
    <t>Potrubí z trubek ocelových hladkých spojovaných svařováním černých bezešvých v kotelnách a strojovnách Ø 44,5/3,2</t>
  </si>
  <si>
    <t>https://podminky.urs.cz/item/CS_URS_2024_01/733121216</t>
  </si>
  <si>
    <t>6*1,1 'Přepočtené koeficientem množství</t>
  </si>
  <si>
    <t>31</t>
  </si>
  <si>
    <t>733121217</t>
  </si>
  <si>
    <t>Potrubí ocelové hladké bezešvé v kotelnách nebo strojovnách spojované svařováním D 51x3,2 mm</t>
  </si>
  <si>
    <t>-1234254151</t>
  </si>
  <si>
    <t>Potrubí z trubek ocelových hladkých spojovaných svařováním černých bezešvých v kotelnách a strojovnách Ø 51/3,2</t>
  </si>
  <si>
    <t>https://podminky.urs.cz/item/CS_URS_2024_01/733121217</t>
  </si>
  <si>
    <t>733121219</t>
  </si>
  <si>
    <t>Potrubí ocelové hladké bezešvé v kotelnách nebo strojovnách spojované svařováním D 60,3x4,0 mm</t>
  </si>
  <si>
    <t>548061080</t>
  </si>
  <si>
    <t>Potrubí z trubek ocelových hladkých spojovaných svařováním černých bezešvých v kotelnách a strojovnách Ø 60,3/4,0</t>
  </si>
  <si>
    <t>https://podminky.urs.cz/item/CS_URS_2024_01/733121219</t>
  </si>
  <si>
    <t>4*1,1 'Přepočtené koeficientem množství</t>
  </si>
  <si>
    <t>33</t>
  </si>
  <si>
    <t>733121222</t>
  </si>
  <si>
    <t>Potrubí ocelové hladké bezešvé v kotelnách nebo strojovnách spojované svařováním D 76x3,2 mm</t>
  </si>
  <si>
    <t>-2065717361</t>
  </si>
  <si>
    <t>Potrubí z trubek ocelových hladkých spojovaných svařováním černých bezešvých v kotelnách a strojovnách Ø 76/3,2</t>
  </si>
  <si>
    <t>https://podminky.urs.cz/item/CS_URS_2024_01/733121222</t>
  </si>
  <si>
    <t>34</t>
  </si>
  <si>
    <t>733121225</t>
  </si>
  <si>
    <t>Potrubí ocelové hladké bezešvé v kotelnách nebo strojovnách spojované svařováním D 89x3,6 mm</t>
  </si>
  <si>
    <t>-432747353</t>
  </si>
  <si>
    <t>Potrubí z trubek ocelových hladkých spojovaných svařováním černých bezešvých v kotelnách a strojovnách Ø 89/3,6</t>
  </si>
  <si>
    <t>https://podminky.urs.cz/item/CS_URS_2024_01/733121225</t>
  </si>
  <si>
    <t>35</t>
  </si>
  <si>
    <t>733121228</t>
  </si>
  <si>
    <t>Potrubí ocelové hladké bezešvé v kotelnách nebo strojovnách spojované svařováním D 108x4,0 mm</t>
  </si>
  <si>
    <t>-156237639</t>
  </si>
  <si>
    <t>Potrubí z trubek ocelových hladkých spojovaných svařováním černých bezešvých v kotelnách a strojovnách Ø 108/4,0</t>
  </si>
  <si>
    <t>https://podminky.urs.cz/item/CS_URS_2024_01/733121228</t>
  </si>
  <si>
    <t>36</t>
  </si>
  <si>
    <t>733121232</t>
  </si>
  <si>
    <t>Potrubí ocelové hladké bezešvé v kotelnách nebo strojovnách spojované svařováním D 133x4,0 mm</t>
  </si>
  <si>
    <t>-1434261626</t>
  </si>
  <si>
    <t>Potrubí z trubek ocelových hladkých spojovaných svařováním černých bezešvých v kotelnách a strojovnách Ø 133/4,0</t>
  </si>
  <si>
    <t>https://podminky.urs.cz/item/CS_URS_2024_01/733121232</t>
  </si>
  <si>
    <t>37</t>
  </si>
  <si>
    <t>733121235</t>
  </si>
  <si>
    <t>Potrubí ocelové hladké bezešvé v kotelnách nebo strojovnách spojované svařováním D 159x4,5 mm</t>
  </si>
  <si>
    <t>368748173</t>
  </si>
  <si>
    <t>Potrubí z trubek ocelových hladkých spojovaných svařováním černých bezešvých v kotelnách a strojovnách Ø 159/4,5</t>
  </si>
  <si>
    <t>https://podminky.urs.cz/item/CS_URS_2024_01/733121235</t>
  </si>
  <si>
    <t>38</t>
  </si>
  <si>
    <t>733121239</t>
  </si>
  <si>
    <t>Potrubí ocelové hladké bezešvé v kotelnách nebo strojovnách spojované svařováním D 219x6,3 mm</t>
  </si>
  <si>
    <t>1206430016</t>
  </si>
  <si>
    <t>Potrubí z trubek ocelových hladkých spojovaných svařováním černých bezešvých v kotelnách a strojovnách Ø 219/6,3</t>
  </si>
  <si>
    <t>https://podminky.urs.cz/item/CS_URS_2024_01/733121239</t>
  </si>
  <si>
    <t>39</t>
  </si>
  <si>
    <t>733121244</t>
  </si>
  <si>
    <t>Potrubí ocelové hladké bezešvé v kotelnách nebo strojovnách spojované svařováním D 323x8,0 mm</t>
  </si>
  <si>
    <t>1194484106</t>
  </si>
  <si>
    <t>https://podminky.urs.cz/item/CS_URS_2024_01/733121244</t>
  </si>
  <si>
    <t>40</t>
  </si>
  <si>
    <t>998733101</t>
  </si>
  <si>
    <t>Přesun hmot tonážní pro rozvody potrubí v objektech v do 6 m</t>
  </si>
  <si>
    <t>-810019821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</si>
  <si>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</si>
  <si>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</si>
  <si>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</t>
  </si>
  <si>
    <t>Ústřední vytápění - armatury</t>
  </si>
  <si>
    <t>41</t>
  </si>
  <si>
    <t>734109312</t>
  </si>
  <si>
    <t>Montáž armatury přírubové se dvěma přírubami PN 25-40 DN 25</t>
  </si>
  <si>
    <t>soubor</t>
  </si>
  <si>
    <t>-250328967</t>
  </si>
  <si>
    <t>Montáž armatur přírubových se dvěma přírubami PN 25, 40 DN 25</t>
  </si>
  <si>
    <t>https://podminky.urs.cz/item/CS_URS_2024_01/734109312</t>
  </si>
  <si>
    <t>42</t>
  </si>
  <si>
    <t>42231500R25</t>
  </si>
  <si>
    <t>kohout kulový uhlíková ocel K85 111 516 PN16 T 200°C DN 25</t>
  </si>
  <si>
    <t>-372520547</t>
  </si>
  <si>
    <t>43</t>
  </si>
  <si>
    <t>734109313</t>
  </si>
  <si>
    <t>Montáž armatury přírubové se dvěma přírubami PN 25-40 DN 40</t>
  </si>
  <si>
    <t>-1568200870</t>
  </si>
  <si>
    <t>Montáž armatur přírubových se dvěma přírubami PN 25, 40 DN 40</t>
  </si>
  <si>
    <t>https://podminky.urs.cz/item/CS_URS_2024_01/734109313</t>
  </si>
  <si>
    <t>44</t>
  </si>
  <si>
    <t>42231500</t>
  </si>
  <si>
    <t>kohout kulový uhlíková ocel K85 111 516 PN16 T 200°C DN 40</t>
  </si>
  <si>
    <t>-616230443</t>
  </si>
  <si>
    <t>45</t>
  </si>
  <si>
    <t>734109323</t>
  </si>
  <si>
    <t>Montáž armatury přírubové se dvěma přírubami PN 25-40 DN 32</t>
  </si>
  <si>
    <t>-2092378865</t>
  </si>
  <si>
    <t>Montáž armatur přírubových se dvěma přírubami PN 25, 40 DN 32</t>
  </si>
  <si>
    <t>https://podminky.urs.cz/item/CS_URS_2024_01/734109323</t>
  </si>
  <si>
    <t>46</t>
  </si>
  <si>
    <t>734109314</t>
  </si>
  <si>
    <t>Montáž armatury přírubové se dvěma přírubami PN 25-40 DN 50</t>
  </si>
  <si>
    <t>507536862</t>
  </si>
  <si>
    <t>Montáž armatur přírubových se dvěma přírubami PN 25, 40 DN 50</t>
  </si>
  <si>
    <t>https://podminky.urs.cz/item/CS_URS_2024_01/734109314</t>
  </si>
  <si>
    <t>47</t>
  </si>
  <si>
    <t>734109315</t>
  </si>
  <si>
    <t>Montáž armatury přírubové se dvěma přírubami PN 25-40 DN 65</t>
  </si>
  <si>
    <t>458484797</t>
  </si>
  <si>
    <t>Montáž armatur přírubových se dvěma přírubami PN 25, 40 DN 65</t>
  </si>
  <si>
    <t>https://podminky.urs.cz/item/CS_URS_2024_01/734109315</t>
  </si>
  <si>
    <t>48</t>
  </si>
  <si>
    <t>42236503</t>
  </si>
  <si>
    <t>kohout kulový uhlíková ocel K85 111 516 PN16 T 200°C DN 65</t>
  </si>
  <si>
    <t>1135191657</t>
  </si>
  <si>
    <t>49</t>
  </si>
  <si>
    <t>42236500</t>
  </si>
  <si>
    <t>kohout kulový uhlíková ocel K85 111 516 PN16 T 200°C DN 50</t>
  </si>
  <si>
    <t>-109273010</t>
  </si>
  <si>
    <t>50</t>
  </si>
  <si>
    <t>42231500r</t>
  </si>
  <si>
    <t>kohout kulový uhlíková ocel K85 111 516 PN16 T 200°C DN 32</t>
  </si>
  <si>
    <t>-1157910232</t>
  </si>
  <si>
    <t>51</t>
  </si>
  <si>
    <t>734109319</t>
  </si>
  <si>
    <t>Montáž armatury přírubové se dvěma přírubami PN 25-40 DN 150</t>
  </si>
  <si>
    <t>-1476587714</t>
  </si>
  <si>
    <t>Montáž armatur přírubových se dvěma přírubami PN 25, 40 DN 150</t>
  </si>
  <si>
    <t>https://podminky.urs.cz/item/CS_URS_2024_01/734109319</t>
  </si>
  <si>
    <t>52</t>
  </si>
  <si>
    <t>Pol9</t>
  </si>
  <si>
    <t>Klapka uzavírací přírubová mat. EN-JS1030, disk 1.4301, těsnění kov/kov, 3excentricita, oboustr.těsností dle EN12266-I, tř.A, ovládání kolem s převodovkou PN25 DN150</t>
  </si>
  <si>
    <t>1461075180</t>
  </si>
  <si>
    <t>53</t>
  </si>
  <si>
    <t>734109320</t>
  </si>
  <si>
    <t>Montáž armatury přírubové se dvěma přírubami PN 25-40 DN 200</t>
  </si>
  <si>
    <t>-1956113430</t>
  </si>
  <si>
    <t>Montáž armatur přírubových se dvěma přírubami PN 25, 40 DN 200</t>
  </si>
  <si>
    <t>https://podminky.urs.cz/item/CS_URS_2024_01/734109320</t>
  </si>
  <si>
    <t>54</t>
  </si>
  <si>
    <t>Pol10</t>
  </si>
  <si>
    <t>Klapka uzavírací přírubová mat. EN-JS1030, disk 1.4301, těsnění kov/kov, 3excentricita, oboustr.těsností dle EN12266-I, tř.A, ovládání kolem s převodovkou PN25 DN200</t>
  </si>
  <si>
    <t>546998555</t>
  </si>
  <si>
    <t>55</t>
  </si>
  <si>
    <t>734109321</t>
  </si>
  <si>
    <t>Montáž armatury přírubové se dvěma přírubami PN 25-40 DN 250</t>
  </si>
  <si>
    <t>104710770</t>
  </si>
  <si>
    <t>Montáž armatur přírubových se dvěma přírubami PN 25, 40 DN 250</t>
  </si>
  <si>
    <t>https://podminky.urs.cz/item/CS_URS_2024_01/734109321</t>
  </si>
  <si>
    <t>56</t>
  </si>
  <si>
    <t>KU250-25</t>
  </si>
  <si>
    <t>Klapka uzavírací přírubová mat. EN-JS1030, disk 1.4301, těsnění kov/kov, 3excentricita, oboustr.těsností dle EN12266-I, tř.A, ovládání kolem s převodovkou PN25 DN250</t>
  </si>
  <si>
    <t>1115122816</t>
  </si>
  <si>
    <t>57</t>
  </si>
  <si>
    <t>734109322</t>
  </si>
  <si>
    <t>Montáž armatury přírubové se dvěma přírubami PN 25-40 DN 300</t>
  </si>
  <si>
    <t>-1329167596</t>
  </si>
  <si>
    <t>Montáž armatur přírubových se dvěma přírubami PN 25, 40 DN 300</t>
  </si>
  <si>
    <t>https://podminky.urs.cz/item/CS_URS_2024_01/734109322</t>
  </si>
  <si>
    <t>58</t>
  </si>
  <si>
    <t>KU300-25</t>
  </si>
  <si>
    <t>Klapka uzavírací přírubová mat. EN-JS1030, disk 1.4301, těsnění kov/kov, 3excentricita, oboustr.těsností dle EN12266-I, tř.A, ovládání kolem s převodovkou PN25 DN300</t>
  </si>
  <si>
    <t>-348380011</t>
  </si>
  <si>
    <t>P</t>
  </si>
  <si>
    <t xml:space="preserve">Poznámka k položce:_x000d_
_x000d_
</t>
  </si>
  <si>
    <t>59</t>
  </si>
  <si>
    <t>734173412</t>
  </si>
  <si>
    <t>Spoj přírubový PN 16/I do 200°C DN 25</t>
  </si>
  <si>
    <t>971246973</t>
  </si>
  <si>
    <t>Mezikusy, přírubové spoje přírubové spoje PN 16/I, 200°C DN 25</t>
  </si>
  <si>
    <t>https://podminky.urs.cz/item/CS_URS_2024_01/734173412</t>
  </si>
  <si>
    <t>60</t>
  </si>
  <si>
    <t>734173412R</t>
  </si>
  <si>
    <t>Spoj přírubový PN 16/I do 200°C DN 32</t>
  </si>
  <si>
    <t>-61455533</t>
  </si>
  <si>
    <t>61</t>
  </si>
  <si>
    <t>734173413</t>
  </si>
  <si>
    <t>Spoj přírubový PN 16/I do 200°C DN 40</t>
  </si>
  <si>
    <t>-907712697</t>
  </si>
  <si>
    <t>Mezikusy, přírubové spoje přírubové spoje PN 16/I, 200°C DN 40</t>
  </si>
  <si>
    <t>https://podminky.urs.cz/item/CS_URS_2024_01/734173413</t>
  </si>
  <si>
    <t>62</t>
  </si>
  <si>
    <t>734173414</t>
  </si>
  <si>
    <t>Spoj přírubový PN 16/I do 200°C DN 50</t>
  </si>
  <si>
    <t>-322767326</t>
  </si>
  <si>
    <t>Mezikusy, přírubové spoje přírubové spoje PN 16/I, 200°C DN 50</t>
  </si>
  <si>
    <t>https://podminky.urs.cz/item/CS_URS_2024_01/734173414</t>
  </si>
  <si>
    <t>63</t>
  </si>
  <si>
    <t>734173416</t>
  </si>
  <si>
    <t>Spoj přírubový PN 16/I do 200°C DN 65</t>
  </si>
  <si>
    <t>278439974</t>
  </si>
  <si>
    <t>Mezikusy, přírubové spoje přírubové spoje PN 16/I, 200°C DN 65</t>
  </si>
  <si>
    <t>https://podminky.urs.cz/item/CS_URS_2024_01/734173416</t>
  </si>
  <si>
    <t>734173418</t>
  </si>
  <si>
    <t>Spoj přírubový PN 16/I do 200°C DN 100</t>
  </si>
  <si>
    <t>1602104760</t>
  </si>
  <si>
    <t>Mezikusy, přírubové spoje přírubové spoje PN 16/I, 200°C DN 100</t>
  </si>
  <si>
    <t>https://podminky.urs.cz/item/CS_URS_2024_01/734173418</t>
  </si>
  <si>
    <t>65</t>
  </si>
  <si>
    <t>734173422</t>
  </si>
  <si>
    <t>Spoj přírubový PN 16/I do 200°C DN 150</t>
  </si>
  <si>
    <t>663514922</t>
  </si>
  <si>
    <t>Mezikusy, přírubové spoje přírubové spoje PN 16/I, 200°C DN 150</t>
  </si>
  <si>
    <t>https://podminky.urs.cz/item/CS_URS_2024_01/734173422</t>
  </si>
  <si>
    <t>66</t>
  </si>
  <si>
    <t>734173425</t>
  </si>
  <si>
    <t>Spoj přírubový PN 16/I do 200°C DN 300</t>
  </si>
  <si>
    <t>-2111331759</t>
  </si>
  <si>
    <t>Mezikusy, přírubové spoje přírubové spoje PN 16/I, 200°C DN 300</t>
  </si>
  <si>
    <t>https://podminky.urs.cz/item/CS_URS_2024_01/734173425</t>
  </si>
  <si>
    <t>67</t>
  </si>
  <si>
    <t>734173612</t>
  </si>
  <si>
    <t>Spoj přírubový PN 40/I do 200°C DN 25</t>
  </si>
  <si>
    <t>-1525358872</t>
  </si>
  <si>
    <t>Mezikusy, přírubové spoje přírubové spoje PN 40/I, 200°C DN 25</t>
  </si>
  <si>
    <t>https://podminky.urs.cz/item/CS_URS_2024_01/734173612</t>
  </si>
  <si>
    <t>68</t>
  </si>
  <si>
    <t>734173612R</t>
  </si>
  <si>
    <t>Spoj přírubový PN 40/I do 200°C DN 32</t>
  </si>
  <si>
    <t>972192424</t>
  </si>
  <si>
    <t>69</t>
  </si>
  <si>
    <t>734173613</t>
  </si>
  <si>
    <t>Spoj přírubový PN 40/I do 200°C DN 40</t>
  </si>
  <si>
    <t>-1636404340</t>
  </si>
  <si>
    <t>Mezikusy, přírubové spoje přírubové spoje PN 40/I, 200°C DN 40</t>
  </si>
  <si>
    <t>https://podminky.urs.cz/item/CS_URS_2024_01/734173613</t>
  </si>
  <si>
    <t>70</t>
  </si>
  <si>
    <t>734173614</t>
  </si>
  <si>
    <t>Spoj přírubový PN 40/I do 200°C DN 50</t>
  </si>
  <si>
    <t>1351448510</t>
  </si>
  <si>
    <t>Mezikusy, přírubové spoje přírubové spoje PN 40/I, 200°C DN 50</t>
  </si>
  <si>
    <t>https://podminky.urs.cz/item/CS_URS_2024_01/734173614</t>
  </si>
  <si>
    <t>71</t>
  </si>
  <si>
    <t>734173616</t>
  </si>
  <si>
    <t>Spoj přírubový PN 40/I do 200°C DN 65</t>
  </si>
  <si>
    <t>1228638701</t>
  </si>
  <si>
    <t>Mezikusy, přírubové spoje přírubové spoje PN 40/I, 200°C DN 65</t>
  </si>
  <si>
    <t>https://podminky.urs.cz/item/CS_URS_2024_01/734173616</t>
  </si>
  <si>
    <t>72</t>
  </si>
  <si>
    <t>734173617</t>
  </si>
  <si>
    <t>Spoj přírubový PN 40/I do 200°C DN 80</t>
  </si>
  <si>
    <t>-1516596886</t>
  </si>
  <si>
    <t>Mezikusy, přírubové spoje přírubové spoje PN 40/I, 200°C DN 80</t>
  </si>
  <si>
    <t>https://podminky.urs.cz/item/CS_URS_2024_01/734173617</t>
  </si>
  <si>
    <t>73</t>
  </si>
  <si>
    <t>734173618</t>
  </si>
  <si>
    <t>Spoj přírubový PN 40/I do 200°C DN 100</t>
  </si>
  <si>
    <t>-2087504654</t>
  </si>
  <si>
    <t>Mezikusy, přírubové spoje přírubové spoje PN 40/I, 200°C DN 100</t>
  </si>
  <si>
    <t>https://podminky.urs.cz/item/CS_URS_2024_01/734173618</t>
  </si>
  <si>
    <t>74</t>
  </si>
  <si>
    <t>734173621</t>
  </si>
  <si>
    <t>Spoj přírubový PN 40/I do 200°C DN 125</t>
  </si>
  <si>
    <t>1999716662</t>
  </si>
  <si>
    <t>Mezikusy, přírubové spoje přírubové spoje PN 40/I, 200°C DN 125</t>
  </si>
  <si>
    <t>https://podminky.urs.cz/item/CS_URS_2024_01/734173621</t>
  </si>
  <si>
    <t>75</t>
  </si>
  <si>
    <t>734173622</t>
  </si>
  <si>
    <t>Spoj přírubový PN 40/I do 200°C DN 150</t>
  </si>
  <si>
    <t>2000462845</t>
  </si>
  <si>
    <t>Mezikusy, přírubové spoje přírubové spoje PN 40/I, 200°C DN 150</t>
  </si>
  <si>
    <t>https://podminky.urs.cz/item/CS_URS_2024_01/734173622</t>
  </si>
  <si>
    <t>76</t>
  </si>
  <si>
    <t>734173623</t>
  </si>
  <si>
    <t>Spoj přírubový PN 40/I do 200°C DN 200</t>
  </si>
  <si>
    <t>1972265020</t>
  </si>
  <si>
    <t>Mezikusy, přírubové spoje přírubové spoje PN 40/I, 200°C DN 200</t>
  </si>
  <si>
    <t>https://podminky.urs.cz/item/CS_URS_2024_01/734173623</t>
  </si>
  <si>
    <t>77</t>
  </si>
  <si>
    <t>734173624</t>
  </si>
  <si>
    <t>Spoj přírubový PN 40/I do 200°C DN 250</t>
  </si>
  <si>
    <t>1954843733</t>
  </si>
  <si>
    <t>Mezikusy, přírubové spoje přírubové spoje PN 40/I, 200°C DN 250</t>
  </si>
  <si>
    <t>https://podminky.urs.cz/item/CS_URS_2024_01/734173624</t>
  </si>
  <si>
    <t>78</t>
  </si>
  <si>
    <t>734173625</t>
  </si>
  <si>
    <t>Spoj přírubový PN 40/I do 200°C DN 300</t>
  </si>
  <si>
    <t>183481601</t>
  </si>
  <si>
    <t>Mezikusy, přírubové spoje přírubové spoje PN 40/I, 200°C DN 300</t>
  </si>
  <si>
    <t>https://podminky.urs.cz/item/CS_URS_2024_01/734173625</t>
  </si>
  <si>
    <t>79</t>
  </si>
  <si>
    <t>734193121R</t>
  </si>
  <si>
    <t>Klapka přírubová uzavírací DN 300 PN 16 do 120°C disk tvárná litina</t>
  </si>
  <si>
    <t>1498048668</t>
  </si>
  <si>
    <t>80</t>
  </si>
  <si>
    <t>734193217R</t>
  </si>
  <si>
    <t xml:space="preserve">Klapka ipřírubová uzavírací DN 100 PN 16 do 120°C disk nerezová ocel,  ovládání kolem s manuální převodovkou</t>
  </si>
  <si>
    <t>-753811099</t>
  </si>
  <si>
    <t>Ostatní přírubové armatury klapky přírubové uzavírací PN 16 do 120°C disk nerezová ocel DN 100, ovládání kolem s manuální převodovkou</t>
  </si>
  <si>
    <t>81</t>
  </si>
  <si>
    <t>734193219R</t>
  </si>
  <si>
    <t xml:space="preserve">Klapka přírubová uzavírací DN 150 PN 16 do 120°C disk nerezová ocel,  ovládání kolem s manuální převodovkou</t>
  </si>
  <si>
    <t>-1767033037</t>
  </si>
  <si>
    <t xml:space="preserve">Ostatní přírubové armatury klapky přírubové uzavírací PN 16 do 120°C disk nerezová ocel DN 150, ovládání kolem s manuální převodovkou
</t>
  </si>
  <si>
    <t>741</t>
  </si>
  <si>
    <t>Elektroinstalace - silnoproud</t>
  </si>
  <si>
    <t>82</t>
  </si>
  <si>
    <t>741132001</t>
  </si>
  <si>
    <t>Ukončení kabelů 2x1,5 mm2 smršťovací záklopkou nebo páskou s letováním</t>
  </si>
  <si>
    <t>-57242572</t>
  </si>
  <si>
    <t>Ukončení kabelů smršťovací záklopkou nebo páskou se zapojením s letováním počtu a průřezu žil do 2x1,5 mm2</t>
  </si>
  <si>
    <t>https://podminky.urs.cz/item/CS_URS_2024_01/741132001</t>
  </si>
  <si>
    <t>Poznámka k položce:_x000d_
Spojení alarmsystému ve spojkách</t>
  </si>
  <si>
    <t>83</t>
  </si>
  <si>
    <t>741761061R</t>
  </si>
  <si>
    <t>Montáž instalační krabice</t>
  </si>
  <si>
    <t>-1628350185</t>
  </si>
  <si>
    <t>84</t>
  </si>
  <si>
    <t>10.048.193</t>
  </si>
  <si>
    <t>CYKY-A 2x1,5</t>
  </si>
  <si>
    <t>-684008088</t>
  </si>
  <si>
    <t>85</t>
  </si>
  <si>
    <t>IK-IP65</t>
  </si>
  <si>
    <t>Instalační krabice do vlhka IP65</t>
  </si>
  <si>
    <t>ks</t>
  </si>
  <si>
    <t>-2025831679</t>
  </si>
  <si>
    <t>86</t>
  </si>
  <si>
    <t>BDP105</t>
  </si>
  <si>
    <t>Přenosný reflektometrický detektor netěsností předizol. potrubí</t>
  </si>
  <si>
    <t>-997040489</t>
  </si>
  <si>
    <t>Poznámka k položce:_x000d_
Pouze dodávka, přístroj určený k pochůzkové činnosti</t>
  </si>
  <si>
    <t>87</t>
  </si>
  <si>
    <t>998741101</t>
  </si>
  <si>
    <t>Přesun hmot tonážní pro silnoproud v objektech v do 6 m</t>
  </si>
  <si>
    <t>-8256117</t>
  </si>
  <si>
    <t>Přesun hmot pro silnoproud stanovený z hmotnosti přesunovaného materiálu vodorovná dopravní vzdálenost do 50 m základní v objektech výšky do 6 m</t>
  </si>
  <si>
    <t>https://podminky.urs.cz/item/CS_URS_2024_01/998741101</t>
  </si>
  <si>
    <t>767</t>
  </si>
  <si>
    <t>Konstrukce zámečnické</t>
  </si>
  <si>
    <t>88</t>
  </si>
  <si>
    <t>767626R</t>
  </si>
  <si>
    <t>Montáž kovového pásku</t>
  </si>
  <si>
    <t>123076540</t>
  </si>
  <si>
    <t>Ostatní práce a doplňky při montáži oken a stěn těsnění oken kovovým páskem</t>
  </si>
  <si>
    <t>89</t>
  </si>
  <si>
    <t>1693R</t>
  </si>
  <si>
    <t>VAZACI OCELOVY PASEK nerez 0,8x12</t>
  </si>
  <si>
    <t>-834179051</t>
  </si>
  <si>
    <t>3950*1,1 'Přepočtené koeficientem množství</t>
  </si>
  <si>
    <t>90</t>
  </si>
  <si>
    <t>767996702</t>
  </si>
  <si>
    <t>Demontáž atypických zámečnických konstrukcí řezáním hm jednotlivých dílů přes 50 do 100 kg</t>
  </si>
  <si>
    <t>kg</t>
  </si>
  <si>
    <t>1966771975</t>
  </si>
  <si>
    <t>Demontáž ostatních zámečnických konstrukcí řezáním o hmotnosti jednotlivých dílů přes 50 do 100 kg</t>
  </si>
  <si>
    <t>https://podminky.urs.cz/item/CS_URS_2024_01/767996702</t>
  </si>
  <si>
    <t>80000+15000</t>
  </si>
  <si>
    <t>91</t>
  </si>
  <si>
    <t>998767101</t>
  </si>
  <si>
    <t>Přesun hmot tonážní pro zámečnické konstrukce v objektech v do 6 m</t>
  </si>
  <si>
    <t>-1320130260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</si>
  <si>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</si>
  <si>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</si>
  <si>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95+4,171</t>
  </si>
  <si>
    <t>783</t>
  </si>
  <si>
    <t>Dokončovací práce - nátěry</t>
  </si>
  <si>
    <t>92</t>
  </si>
  <si>
    <t>783604590</t>
  </si>
  <si>
    <t>Provedení základního jednonásobného nátěru potrubí DN přes 200 mm</t>
  </si>
  <si>
    <t>1228538687</t>
  </si>
  <si>
    <t>Provedení nátěru armatur a kovových potrubí základního nebo základního antikorozního jednonásobného potrubí přes DN 200 mm</t>
  </si>
  <si>
    <t>https://podminky.urs.cz/item/CS_URS_2024_01/783604590</t>
  </si>
  <si>
    <t>93</t>
  </si>
  <si>
    <t>24623010</t>
  </si>
  <si>
    <t>hmota nátěrová epoxidová základní na kovy</t>
  </si>
  <si>
    <t>838751195</t>
  </si>
  <si>
    <t>25*0,1 'Přepočtené koeficientem množství</t>
  </si>
  <si>
    <t>Práce a dodávky M</t>
  </si>
  <si>
    <t>23-M</t>
  </si>
  <si>
    <t>Montáže potrubí</t>
  </si>
  <si>
    <t>94</t>
  </si>
  <si>
    <t>230011077</t>
  </si>
  <si>
    <t>Montáž potrubí trouby ocelové hladké tř.11-13 D 133 mm, tl 4,5 mm</t>
  </si>
  <si>
    <t>292634324</t>
  </si>
  <si>
    <t>Montáž potrubí z trub ocelových hladkých tř. 11 až 13 Ø 133 mm, tl. 4,5 mm</t>
  </si>
  <si>
    <t>https://podminky.urs.cz/item/CS_URS_2024_01/230011077</t>
  </si>
  <si>
    <t>95</t>
  </si>
  <si>
    <t>14391025R</t>
  </si>
  <si>
    <t>potrubí horkovodní ocelové předizolované kompaktní systém DN 125/225</t>
  </si>
  <si>
    <t>128</t>
  </si>
  <si>
    <t>580370492</t>
  </si>
  <si>
    <t>32*4</t>
  </si>
  <si>
    <t>128*1,1 'Přepočtené koeficientem množství</t>
  </si>
  <si>
    <t>96</t>
  </si>
  <si>
    <t>230024077</t>
  </si>
  <si>
    <t>Montáž trubní díly přivařovací tř.11-13 do 50 kg D 133 mm tl 4,5 mm</t>
  </si>
  <si>
    <t>-2061198223</t>
  </si>
  <si>
    <t>Montáž trubních dílů přivařovacích hmotnosti přes 10 do 50 kg tř. 11 až 13 Ø 133 mm, tl. 4,5 mm</t>
  </si>
  <si>
    <t>https://podminky.urs.cz/item/CS_URS_2024_01/230024077</t>
  </si>
  <si>
    <t>97</t>
  </si>
  <si>
    <t>NRG.1SMK0901250225</t>
  </si>
  <si>
    <t>Koleno předizolované ocelové NRG PREMIO série1 90°, ocel P235GH, DN 125, DA225, 1,0 x 1,0m</t>
  </si>
  <si>
    <t>-1767211599</t>
  </si>
  <si>
    <t>98</t>
  </si>
  <si>
    <t>KKP125-25</t>
  </si>
  <si>
    <t>Kulový kohout přivařovací, mat. P235GH, ovládání pákou PN25,DN125, ovládání kolem s převodovkou</t>
  </si>
  <si>
    <t>1707341529</t>
  </si>
  <si>
    <t>99</t>
  </si>
  <si>
    <t>230081021</t>
  </si>
  <si>
    <t>Demontáž potrubí do šrotu do 10 kg D 31,8 mm, tl 2,9 mm</t>
  </si>
  <si>
    <t>350793181</t>
  </si>
  <si>
    <t>Demontáž ocelového potrubí do šrotu hmotnosti do 10 kg připojovací rozměr Ø 31,8, tl. 2,9 mm</t>
  </si>
  <si>
    <t>https://podminky.urs.cz/item/CS_URS_2024_01/230081021</t>
  </si>
  <si>
    <t>100</t>
  </si>
  <si>
    <t>230081037</t>
  </si>
  <si>
    <t>Demontáž potrubí do šrotu do 10 kg D 51 mm, tl 2,6 mm</t>
  </si>
  <si>
    <t>1941990919</t>
  </si>
  <si>
    <t>Demontáž ocelového potrubí do šrotu hmotnosti do 10 kg připojovací rozměr Ø 51, tl. 2,6 mm</t>
  </si>
  <si>
    <t>https://podminky.urs.cz/item/CS_URS_2024_01/230081037</t>
  </si>
  <si>
    <t>101</t>
  </si>
  <si>
    <t>230081056</t>
  </si>
  <si>
    <t>Demontáž potrubí do šrotu do 10 kg D 89 mm, tl 3,6 mm</t>
  </si>
  <si>
    <t>1123285994</t>
  </si>
  <si>
    <t>Demontáž ocelového potrubí do šrotu hmotnosti do 10 kg připojovací rozměr Ø 89, tl. 3,6 mm</t>
  </si>
  <si>
    <t>https://podminky.urs.cz/item/CS_URS_2024_01/230081056</t>
  </si>
  <si>
    <t>102</t>
  </si>
  <si>
    <t>230082044</t>
  </si>
  <si>
    <t>Demontáž potrubí do šrotu přes 10 do 50 kg D 60,3 mm tl 2,9 mm</t>
  </si>
  <si>
    <t>794038735</t>
  </si>
  <si>
    <t>Demontáž ocelového potrubí do šrotu hmotnosti přes 10 do 50 kg připojovací rozměr Ø 60,3, tl. 2,9 mm</t>
  </si>
  <si>
    <t>https://podminky.urs.cz/item/CS_URS_2024_01/230082044</t>
  </si>
  <si>
    <t>103</t>
  </si>
  <si>
    <t>230082046</t>
  </si>
  <si>
    <t>Demontáž potrubí do šrotu přes 10 do 50 kg D 76 mm tl 3,2 mm</t>
  </si>
  <si>
    <t>2138812089</t>
  </si>
  <si>
    <t>Demontáž ocelového potrubí do šrotu hmotnosti přes 10 do 50 kg připojovací rozměr Ø 76, tl. 3,2 mm</t>
  </si>
  <si>
    <t>https://podminky.urs.cz/item/CS_URS_2024_01/230082046</t>
  </si>
  <si>
    <t>53+120</t>
  </si>
  <si>
    <t>104</t>
  </si>
  <si>
    <t>230082056</t>
  </si>
  <si>
    <t>Demontáž potrubí do šrotu přes 10 do 50 kg D 89 mm tl 3,6 mm</t>
  </si>
  <si>
    <t>1844314789</t>
  </si>
  <si>
    <t>Demontáž ocelového potrubí do šrotu hmotnosti přes 10 do 50 kg připojovací rozměr Ø 89, tl. 3,6 mm</t>
  </si>
  <si>
    <t>https://podminky.urs.cz/item/CS_URS_2024_01/230082056</t>
  </si>
  <si>
    <t>7+213</t>
  </si>
  <si>
    <t>105</t>
  </si>
  <si>
    <t>230082066</t>
  </si>
  <si>
    <t>Demontáž potrubí do šrotu přes 10 do 50 kg D 108 mm tl 4,0 mm</t>
  </si>
  <si>
    <t>578612302</t>
  </si>
  <si>
    <t>Demontáž ocelového potrubí do šrotu hmotnosti přes 10 do 50 kg připojovací rozměr Ø 108, tl. 4,0 mm</t>
  </si>
  <si>
    <t>https://podminky.urs.cz/item/CS_URS_2024_01/230082066</t>
  </si>
  <si>
    <t>292+600</t>
  </si>
  <si>
    <t>106</t>
  </si>
  <si>
    <t>230083087</t>
  </si>
  <si>
    <t>Demontáž potrubí do šrotu přes 50 do 250 kg D 159 mm tl 4,5 mm</t>
  </si>
  <si>
    <t>726669002</t>
  </si>
  <si>
    <t>Demontáž ocelového potrubí do šrotu hmotnosti přes 50 do 250 kg připojovací rozměr Ø 159 tl. 4,5 mm</t>
  </si>
  <si>
    <t>https://podminky.urs.cz/item/CS_URS_2024_01/230083087</t>
  </si>
  <si>
    <t>565+120+1000</t>
  </si>
  <si>
    <t>107</t>
  </si>
  <si>
    <t>230083100</t>
  </si>
  <si>
    <t>Demontáž potrubí do šrotu přes 50 do 250 kg D 219 mm tl 6,3 mm</t>
  </si>
  <si>
    <t>1682247061</t>
  </si>
  <si>
    <t>Demontáž ocelového potrubí do šrotu hmotnosti přes 50 do 250 kg připojovací rozměr Ø 219, tl. 6,3 mm</t>
  </si>
  <si>
    <t>https://podminky.urs.cz/item/CS_URS_2024_01/230083100</t>
  </si>
  <si>
    <t>15+858</t>
  </si>
  <si>
    <t>108</t>
  </si>
  <si>
    <t>23008310R</t>
  </si>
  <si>
    <t xml:space="preserve">Demontáž potrubí k eko likvidaci přes 50 do 250 kg D 219/315  mm tl 8,0 mm</t>
  </si>
  <si>
    <t>-1068244987</t>
  </si>
  <si>
    <t>Demontáž ocelového potrubí k eko likvidaci hmotnosti přes 50 do 250 kg připojovací rozměr Ø 219, tl. 8,0 mm</t>
  </si>
  <si>
    <t>Poznámka k položce:_x000d_
Předizolované potrubí s izolací PUR - nutno řezat pilou</t>
  </si>
  <si>
    <t>109</t>
  </si>
  <si>
    <t>230083112</t>
  </si>
  <si>
    <t>Demontáž potrubí do šrotu přes 50 do 250 kg D 273 mm tl 7,0 mm</t>
  </si>
  <si>
    <t>-1435479821</t>
  </si>
  <si>
    <t>Demontáž ocelového potrubí do šrotu hmotnosti přes 50 do 250 kg připojovací rozměr Ø 273, tl. 7,0 mm</t>
  </si>
  <si>
    <t>https://podminky.urs.cz/item/CS_URS_2024_01/230083112</t>
  </si>
  <si>
    <t>110</t>
  </si>
  <si>
    <t>230083134</t>
  </si>
  <si>
    <t>Demontáž potrubí do šrotu přes 50 do 250 kg D 377 mm tl 9,0 mm</t>
  </si>
  <si>
    <t>-1744817046</t>
  </si>
  <si>
    <t>Demontáž ocelového potrubí do šrotu hmotnosti přes 50 do 250 kg připojovací rozměr Ø 377, tl. 9 mm</t>
  </si>
  <si>
    <t>https://podminky.urs.cz/item/CS_URS_2024_01/230083134</t>
  </si>
  <si>
    <t>111</t>
  </si>
  <si>
    <t>230083154</t>
  </si>
  <si>
    <t>Demontáž potrubí do šrotu přes 50 do 250 kg D 530 mm tl 8,0 mm</t>
  </si>
  <si>
    <t>974342277</t>
  </si>
  <si>
    <t>Demontáž ocelového potrubí do šrotu hmotnosti přes 50 do 250 kg připojovací rozměr Ø 530, tl. 8 mm</t>
  </si>
  <si>
    <t>https://podminky.urs.cz/item/CS_URS_2024_01/230083154</t>
  </si>
  <si>
    <t>112</t>
  </si>
  <si>
    <t>230084143</t>
  </si>
  <si>
    <t>Demontáž potrubí do šrotu přes 250 do 1000 kg D 426 mm tl 10,0 mm</t>
  </si>
  <si>
    <t>-439429094</t>
  </si>
  <si>
    <t>Demontáž ocelového potrubí do šrotu hmotnosti přes 250 do 1000 kg připojovací rozměr Ø 426, tl. 10 mm</t>
  </si>
  <si>
    <t>https://podminky.urs.cz/item/CS_URS_2024_01/230084143</t>
  </si>
  <si>
    <t>113</t>
  </si>
  <si>
    <t>230084156</t>
  </si>
  <si>
    <t>Demontáž potrubí do šrotu přes 250 do 1000 kg D 530 mm tl 10,0 mm</t>
  </si>
  <si>
    <t>-435645042</t>
  </si>
  <si>
    <t>Demontáž ocelového potrubí do šrotu hmotnosti přes 250 do 1000 kg připojovací rozměr Ø 530, tl. 10,0 mm</t>
  </si>
  <si>
    <t>https://podminky.urs.cz/item/CS_URS_2024_01/230084156</t>
  </si>
  <si>
    <t>Poznámka k položce:_x000d_
celkem 2300m DN500 - rozřezání na 3m ks</t>
  </si>
  <si>
    <t>114</t>
  </si>
  <si>
    <t>230011020</t>
  </si>
  <si>
    <t>Montáž potrubí trouby ocelové hladké tř.11-13 D 31,8 mm, tl 2,6 mm</t>
  </si>
  <si>
    <t>-1733568021</t>
  </si>
  <si>
    <t>Montáž potrubí z trub ocelových hladkých tř. 11 až 13 Ø 31,8 mm, tl. 2,6 mm</t>
  </si>
  <si>
    <t>https://podminky.urs.cz/item/CS_URS_2024_01/230011020</t>
  </si>
  <si>
    <t>115</t>
  </si>
  <si>
    <t>14391006R</t>
  </si>
  <si>
    <t>potrubí horkovodní ocelové předizolované kompaktní systém DN 25/125</t>
  </si>
  <si>
    <t>-1091769111</t>
  </si>
  <si>
    <t>5*12</t>
  </si>
  <si>
    <t>60*1,06 'Přepočtené koeficientem množství</t>
  </si>
  <si>
    <t>116</t>
  </si>
  <si>
    <t>14391005R</t>
  </si>
  <si>
    <t>potrubí horkovodní ocelové předizolované kompaktní systém DN 25/110</t>
  </si>
  <si>
    <t>-343020555</t>
  </si>
  <si>
    <t>117</t>
  </si>
  <si>
    <t>230011031</t>
  </si>
  <si>
    <t>Montáž potrubí trouby ocelové hladké tř.11-13 D 44,5 mm, tl 3,2 mm</t>
  </si>
  <si>
    <t>504845045</t>
  </si>
  <si>
    <t>Montáž potrubí z trub ocelových hladkých tř. 11 až 13 Ø 44,5 mm, tl. 3,2 mm</t>
  </si>
  <si>
    <t>https://podminky.urs.cz/item/CS_URS_2024_01/230011031</t>
  </si>
  <si>
    <t>118</t>
  </si>
  <si>
    <t>14391009R</t>
  </si>
  <si>
    <t>potrubí horkovodní ocelové předizolované kompaktní systém DN 32/140</t>
  </si>
  <si>
    <t>534158070</t>
  </si>
  <si>
    <t>12*18</t>
  </si>
  <si>
    <t>216*1,06 'Přepočtené koeficientem množství</t>
  </si>
  <si>
    <t>119</t>
  </si>
  <si>
    <t>14391008R</t>
  </si>
  <si>
    <t>potrubí horkovodní ocelové předizolované kompaktní systém DN 32/125</t>
  </si>
  <si>
    <t>-1070413479</t>
  </si>
  <si>
    <t>120</t>
  </si>
  <si>
    <t>230011037</t>
  </si>
  <si>
    <t>Montáž potrubí trouby ocelové hladké tř.11-13 D 51 mm, tl 2,6 mm</t>
  </si>
  <si>
    <t>-1240391768</t>
  </si>
  <si>
    <t>Montáž potrubí z trub ocelových hladkých tř. 11 až 13 Ø 51 mm, tl. 2,6 mm</t>
  </si>
  <si>
    <t>https://podminky.urs.cz/item/CS_URS_2024_01/230011037</t>
  </si>
  <si>
    <t>121</t>
  </si>
  <si>
    <t>14391012R</t>
  </si>
  <si>
    <t>potrubí horkovodní ocelové předizolované kompaktní systém DN 40/140</t>
  </si>
  <si>
    <t>513342272</t>
  </si>
  <si>
    <t>2*12</t>
  </si>
  <si>
    <t>24*1,06 'Přepočtené koeficientem množství</t>
  </si>
  <si>
    <t>122</t>
  </si>
  <si>
    <t>14391011R</t>
  </si>
  <si>
    <t>potrubí horkovodní ocelové předizolované kompaktní systém DN 40/125</t>
  </si>
  <si>
    <t>-2016524209</t>
  </si>
  <si>
    <t>123</t>
  </si>
  <si>
    <t>230011045</t>
  </si>
  <si>
    <t>Montáž potrubí trouby ocelové hladké tř.11-13 D 60,3 mm, tl 2,9 mm</t>
  </si>
  <si>
    <t>-680248761</t>
  </si>
  <si>
    <t>Montáž potrubí z trub ocelových hladkých tř. 11 až 13 Ø 60,3 mm, tl. 2,9 mm</t>
  </si>
  <si>
    <t>https://podminky.urs.cz/item/CS_URS_2024_01/230011045</t>
  </si>
  <si>
    <t>124</t>
  </si>
  <si>
    <t>14391015R</t>
  </si>
  <si>
    <t>potrubí horkovodní ocelové předizolované kompaktní systém DN 50/160</t>
  </si>
  <si>
    <t>-440903642</t>
  </si>
  <si>
    <t>37*12</t>
  </si>
  <si>
    <t>444*1,06 'Přepočtené koeficientem množství</t>
  </si>
  <si>
    <t>125</t>
  </si>
  <si>
    <t>14391014R</t>
  </si>
  <si>
    <t>potrubí horkovodní ocelové předizolované kompaktní systém DN 50/140</t>
  </si>
  <si>
    <t>1568089490</t>
  </si>
  <si>
    <t>126</t>
  </si>
  <si>
    <t>230011047</t>
  </si>
  <si>
    <t>Montáž potrubí trouby ocelové hladké tř.11-13 D 76 mm, tl 3,2 mm</t>
  </si>
  <si>
    <t>-1211686480</t>
  </si>
  <si>
    <t>Montáž potrubí z trub ocelových hladkých tř. 11 až 13 Ø 76 mm, tl. 3,2 mm</t>
  </si>
  <si>
    <t>https://podminky.urs.cz/item/CS_URS_2024_01/230011047</t>
  </si>
  <si>
    <t>127</t>
  </si>
  <si>
    <t>14391018R</t>
  </si>
  <si>
    <t>potrubí horkovodní ocelové předizolované kompaktní systém DN 65/180</t>
  </si>
  <si>
    <t>-1298933973</t>
  </si>
  <si>
    <t>10*12</t>
  </si>
  <si>
    <t>120*1,06 'Přepočtené koeficientem množství</t>
  </si>
  <si>
    <t>14391017R</t>
  </si>
  <si>
    <t>potrubí horkovodní ocelové předizolované kompaktní systém DN 65/160</t>
  </si>
  <si>
    <t>1454557628</t>
  </si>
  <si>
    <t>129</t>
  </si>
  <si>
    <t>14391016R</t>
  </si>
  <si>
    <t>potrubí horkovodní ocelové předizolované kompaktní systém DN 65/140</t>
  </si>
  <si>
    <t>-1120424882</t>
  </si>
  <si>
    <t>250*4</t>
  </si>
  <si>
    <t>130</t>
  </si>
  <si>
    <t>230011067</t>
  </si>
  <si>
    <t>Montáž potrubí trouby ocelové hladké tř.11-13 D 108 mm, tl 4,0 mm</t>
  </si>
  <si>
    <t>-462140843</t>
  </si>
  <si>
    <t>Montáž potrubí z trub ocelových hladkých tř. 11 až 13 Ø 108 mm, tl. 4,0 mm</t>
  </si>
  <si>
    <t>https://podminky.urs.cz/item/CS_URS_2024_01/230011067</t>
  </si>
  <si>
    <t>131</t>
  </si>
  <si>
    <t>14391024R</t>
  </si>
  <si>
    <t>potrubí horkovodní ocelové předizolované kompaktní systém DN 100/250</t>
  </si>
  <si>
    <t>1926835952</t>
  </si>
  <si>
    <t>15*12</t>
  </si>
  <si>
    <t>180*1,06 'Přepočtené koeficientem množství</t>
  </si>
  <si>
    <t>132</t>
  </si>
  <si>
    <t>14391023R</t>
  </si>
  <si>
    <t>potrubí horkovodní ocelové předizolované kompaktní systém DN 100/225</t>
  </si>
  <si>
    <t>1431167459</t>
  </si>
  <si>
    <t>133</t>
  </si>
  <si>
    <t>230011088</t>
  </si>
  <si>
    <t>Montáž potrubí trouby ocelové hladké tř.11-13 D 159 mm, tl 4,5 mm</t>
  </si>
  <si>
    <t>1682536083</t>
  </si>
  <si>
    <t>Montáž potrubí z trub ocelových hladkých tř. 11 až 13 Ø 159 mm, tl. 4,5 mm</t>
  </si>
  <si>
    <t>https://podminky.urs.cz/item/CS_URS_2024_01/230011088</t>
  </si>
  <si>
    <t>134</t>
  </si>
  <si>
    <t>14391030R</t>
  </si>
  <si>
    <t>potrubí horkovodní ocelové předizolované kompaktní systém DN 150/315</t>
  </si>
  <si>
    <t>1408882592</t>
  </si>
  <si>
    <t>31*12+5*4</t>
  </si>
  <si>
    <t>392*1,06 'Přepočtené koeficientem množství</t>
  </si>
  <si>
    <t>135</t>
  </si>
  <si>
    <t>14391029R</t>
  </si>
  <si>
    <t>potrubí horkovodní ocelové předizolované kompaktní systém DN 150/280</t>
  </si>
  <si>
    <t>1731298747</t>
  </si>
  <si>
    <t>136</t>
  </si>
  <si>
    <t>14391028R</t>
  </si>
  <si>
    <t>potrubí horkovodní ocelové předizolované kompaktní systém DN 150/250</t>
  </si>
  <si>
    <t>1173979906</t>
  </si>
  <si>
    <t>12+195*4</t>
  </si>
  <si>
    <t>137</t>
  </si>
  <si>
    <t>230011101</t>
  </si>
  <si>
    <t>Montáž potrubí trouby ocelové hladké tř.11-13 D 219 mm, tl 6,3 mm</t>
  </si>
  <si>
    <t>117159232</t>
  </si>
  <si>
    <t>Montáž potrubí z trub ocelových hladkých tř. 11 až 13 Ø 219 mm, tl. 6,3 mm</t>
  </si>
  <si>
    <t>https://podminky.urs.cz/item/CS_URS_2024_01/230011101</t>
  </si>
  <si>
    <t>138</t>
  </si>
  <si>
    <t>14391033R</t>
  </si>
  <si>
    <t>potrubí horkovodní ocelové předizolované kompaktní systém DN 200/400</t>
  </si>
  <si>
    <t>-1680326908</t>
  </si>
  <si>
    <t>5*4+35*12</t>
  </si>
  <si>
    <t>440*1,06 'Přepočtené koeficientem množství</t>
  </si>
  <si>
    <t>139</t>
  </si>
  <si>
    <t>14391032R</t>
  </si>
  <si>
    <t>potrubí horkovodní ocelové předizolované kompaktní systém DN 200/355</t>
  </si>
  <si>
    <t>-1622813421</t>
  </si>
  <si>
    <t>5*4+12*35</t>
  </si>
  <si>
    <t>140</t>
  </si>
  <si>
    <t>230011113</t>
  </si>
  <si>
    <t>Montáž potrubí trouby ocelové hladké tř.11-13 D 273 mm, tl 7,0 mm</t>
  </si>
  <si>
    <t>1994374042</t>
  </si>
  <si>
    <t>Montáž potrubí z trub ocelových hladkých tř. 11 až 13 Ø 273 mm, tl. 7,0 mm</t>
  </si>
  <si>
    <t>https://podminky.urs.cz/item/CS_URS_2024_01/230011113</t>
  </si>
  <si>
    <t>141</t>
  </si>
  <si>
    <t>14391035R</t>
  </si>
  <si>
    <t>potrubí horkovodní ocelové předizolované kompaktní systém 250/450</t>
  </si>
  <si>
    <t>-555410317</t>
  </si>
  <si>
    <t>potrubí horkovodní ocelové předizolované kompaktní systém DN 250/450</t>
  </si>
  <si>
    <t>80*12</t>
  </si>
  <si>
    <t>960*1,06 'Přepočtené koeficientem množství</t>
  </si>
  <si>
    <t>142</t>
  </si>
  <si>
    <t>14391036R</t>
  </si>
  <si>
    <t>potrubí horkovodní ocelové předizolované kompaktní systém DN 250/500</t>
  </si>
  <si>
    <t>-1699317525</t>
  </si>
  <si>
    <t>143</t>
  </si>
  <si>
    <t>143TO-15-560R</t>
  </si>
  <si>
    <t>Táhlý ohyb 15°,potrubí horkovodní ocelové předizolované kompaktní systém DN 250/450</t>
  </si>
  <si>
    <t>1153316639</t>
  </si>
  <si>
    <t>144</t>
  </si>
  <si>
    <t>143TO-15-500R</t>
  </si>
  <si>
    <t>Táhlý ohyb 15°potrubí horkovodní ocelové předizolované kompaktní systém DN 250/500</t>
  </si>
  <si>
    <t>-321000284</t>
  </si>
  <si>
    <t>145</t>
  </si>
  <si>
    <t>230011121</t>
  </si>
  <si>
    <t>Montáž potrubí trouby ocelové hladké tř.11-13 D 324 mm, tl 6,0 mm</t>
  </si>
  <si>
    <t>829456517</t>
  </si>
  <si>
    <t>Montáž potrubí z trub ocelových hladkých tř. 11 až 13 Ø 324 mm, tl. 6,0 mm</t>
  </si>
  <si>
    <t>https://podminky.urs.cz/item/CS_URS_2024_01/230011121</t>
  </si>
  <si>
    <t>146</t>
  </si>
  <si>
    <t>14391038R</t>
  </si>
  <si>
    <t>potrubí horkovodní ocelové předizolované kompaktní systém DN 300/500</t>
  </si>
  <si>
    <t>-1532709315</t>
  </si>
  <si>
    <t>150*12</t>
  </si>
  <si>
    <t>1800*1,06 'Přepočtené koeficientem množství</t>
  </si>
  <si>
    <t>147</t>
  </si>
  <si>
    <t>14391039R</t>
  </si>
  <si>
    <t>potrubí horkovodní ocelové předizolované kompaktní systém DN 300/560</t>
  </si>
  <si>
    <t>-1285319600</t>
  </si>
  <si>
    <t>148</t>
  </si>
  <si>
    <t>230022020</t>
  </si>
  <si>
    <t>Montáž trubní díly přivařovací tř.11-13 do 3 kg D 31,8 mm tl 2,6 mm</t>
  </si>
  <si>
    <t>-198869350</t>
  </si>
  <si>
    <t>Montáž trubních dílů přivařovacích hmotnosti přes 1 do 3 kg tř. 11 až 13 Ø 31,8 mm, tl. 2,6 mm</t>
  </si>
  <si>
    <t>https://podminky.urs.cz/item/CS_URS_2024_01/230022020</t>
  </si>
  <si>
    <t>149</t>
  </si>
  <si>
    <t>KKP25-40</t>
  </si>
  <si>
    <t>Kulový kohout přivařovací, mat. P235GH, ovládání pákou PN40,DN25</t>
  </si>
  <si>
    <t>630929554</t>
  </si>
  <si>
    <t>150</t>
  </si>
  <si>
    <t>OBL25-90</t>
  </si>
  <si>
    <t xml:space="preserve">Oblouk 3D EN 10253-2, mat. P235GH  ø33.7x2.6 / 90°</t>
  </si>
  <si>
    <t>1710988484</t>
  </si>
  <si>
    <t>151</t>
  </si>
  <si>
    <t>R.3SMK0900250125</t>
  </si>
  <si>
    <t>Koleno předizolované ocelové série3 90°, ocel P235GH, DN 25, DA125, 1,0 x 1,0m</t>
  </si>
  <si>
    <t>256</t>
  </si>
  <si>
    <t>-2044553751</t>
  </si>
  <si>
    <t>152</t>
  </si>
  <si>
    <t>R.3SMK0300250125</t>
  </si>
  <si>
    <t xml:space="preserve">Koleno předizolované ocelové  série3 30°, ocel P235GH, DN 25, DA125, 1,0 x 1,0m</t>
  </si>
  <si>
    <t>-64664402</t>
  </si>
  <si>
    <t>153</t>
  </si>
  <si>
    <t>R.3SOK0900250125</t>
  </si>
  <si>
    <t xml:space="preserve">Koleno předizolované ocelové  série3 90°, ocel P235GH, DN 25, DA125, 1,5 x 2,0m</t>
  </si>
  <si>
    <t>657465670</t>
  </si>
  <si>
    <t>154</t>
  </si>
  <si>
    <t>R.2SMK0900250110</t>
  </si>
  <si>
    <t xml:space="preserve">Koleno předizolované ocelové  série2 90°, ocel P235GH, DN 25, DA110, 1,0 x 1,0m</t>
  </si>
  <si>
    <t>1784636991</t>
  </si>
  <si>
    <t>155</t>
  </si>
  <si>
    <t>R.2SMK0300250110</t>
  </si>
  <si>
    <t xml:space="preserve">Koleno předizolované ocelové  série2 30°, ocel P235GH, DN 25, DA110, 1,0 x 1,0m</t>
  </si>
  <si>
    <t>-135496203</t>
  </si>
  <si>
    <t>156</t>
  </si>
  <si>
    <t>R.2SOK0900250110</t>
  </si>
  <si>
    <t xml:space="preserve">Koleno předizolované ocelové  série2 90°, ocel P235GH, DN 25, DA110, 1,5 x 2,0m</t>
  </si>
  <si>
    <t>1501871458</t>
  </si>
  <si>
    <t>157</t>
  </si>
  <si>
    <t>230022029</t>
  </si>
  <si>
    <t>Montáž trubní díly přivařovací tř.11-13 do 3 kg D 44,5 mm tl 2,6 mm</t>
  </si>
  <si>
    <t>-1283729752</t>
  </si>
  <si>
    <t>Montáž trubních dílů přivařovacích hmotnosti přes 1 do 3 kg tř. 11 až 13 Ø 44,5 mm, tl. 2,6 mm</t>
  </si>
  <si>
    <t>https://podminky.urs.cz/item/CS_URS_2024_01/230022029</t>
  </si>
  <si>
    <t>158</t>
  </si>
  <si>
    <t>R.2SMK0900320125</t>
  </si>
  <si>
    <t>Koleno předizolované ocelové série2 90°, ocel P235GH, DN 32, DA125, 1,0 x 1,0m</t>
  </si>
  <si>
    <t>-1334209354</t>
  </si>
  <si>
    <t>159</t>
  </si>
  <si>
    <t>R.3SMK0900320140</t>
  </si>
  <si>
    <t xml:space="preserve">Koleno předizolované ocelové  série3 90°, ocel P235GH, DN 32, DA140, 1,0 x 1,0m</t>
  </si>
  <si>
    <t>-1678006027</t>
  </si>
  <si>
    <t>160</t>
  </si>
  <si>
    <t>R1.3SMK0750320140</t>
  </si>
  <si>
    <t>Koleno předizolované ocelové série3 80°, ocel P235GH, DN 32, DA140, 1,0 x 1,0m</t>
  </si>
  <si>
    <t>-1976751160</t>
  </si>
  <si>
    <t>161</t>
  </si>
  <si>
    <t>R1.2SMK0750320125</t>
  </si>
  <si>
    <t xml:space="preserve">Koleno předizolované ocelové  série2 80°, ocel P235GH, DN 32, DA125, 1,0 x 1,0m</t>
  </si>
  <si>
    <t>-69818677</t>
  </si>
  <si>
    <t>162</t>
  </si>
  <si>
    <t>R.2SOK0900320125</t>
  </si>
  <si>
    <t>Koleno předizolované ocelové série2 90°, ocel P235GH, DN 32, DA125, 1,5 x 2,0m</t>
  </si>
  <si>
    <t>553016986</t>
  </si>
  <si>
    <t>163</t>
  </si>
  <si>
    <t>R.3SOK0900320125</t>
  </si>
  <si>
    <t xml:space="preserve">Koleno předizolované ocelové  série3 90°, ocel P235GH, DN 32, DA140, 1,5 x 2,0m</t>
  </si>
  <si>
    <t>1634990964</t>
  </si>
  <si>
    <t>164</t>
  </si>
  <si>
    <t>KKP32-40</t>
  </si>
  <si>
    <t>Kulový kohout přivařovací, mat. P235GH, ovládání pákou PN40,DN32</t>
  </si>
  <si>
    <t>196799120</t>
  </si>
  <si>
    <t>165</t>
  </si>
  <si>
    <t>OBL32-90</t>
  </si>
  <si>
    <t xml:space="preserve">Oblouk 3D EN 10253-2, mat. P235GH  ø42.4x2.6 / 90°</t>
  </si>
  <si>
    <t>-1894581765</t>
  </si>
  <si>
    <t>166</t>
  </si>
  <si>
    <t>230023029</t>
  </si>
  <si>
    <t>Montáž trubní díly přivařovací tř.11-13 do 10 kg D 44,5 mm tl 2,6 mm</t>
  </si>
  <si>
    <t>132466747</t>
  </si>
  <si>
    <t>Montáž trubních dílů přivařovacích hmotnosti přes 3 do 10 kg tř. 11 až 13 Ø 44,5 mm, tl. 2,6 mm</t>
  </si>
  <si>
    <t>https://podminky.urs.cz/item/CS_URS_2024_01/230023029</t>
  </si>
  <si>
    <t>167</t>
  </si>
  <si>
    <t>R12COMBI0252X025N</t>
  </si>
  <si>
    <t>Kombinovaná uzavírací armatura-V DN25/110 2x DN25 al. N</t>
  </si>
  <si>
    <t>436639669</t>
  </si>
  <si>
    <t>168</t>
  </si>
  <si>
    <t>R2COMBI0252X025N</t>
  </si>
  <si>
    <t>Kombinovaná uzavírací armatura-V DN25/125 2x DN25 al. N</t>
  </si>
  <si>
    <t>1092221644</t>
  </si>
  <si>
    <t>169</t>
  </si>
  <si>
    <t>230023020</t>
  </si>
  <si>
    <t>Montáž trubní díly přivařovací tř.11-13 do 10 kg D 31,8 mm tl 2,6 mm</t>
  </si>
  <si>
    <t>-1727710222</t>
  </si>
  <si>
    <t>Montáž trubních dílů přivařovacích hmotnosti přes 3 do 10 kg tř. 11 až 13 Ø 31,8 mm, tl. 2,6 mm</t>
  </si>
  <si>
    <t>https://podminky.urs.cz/item/CS_URS_2024_01/230023020</t>
  </si>
  <si>
    <t>170</t>
  </si>
  <si>
    <t>R12COMBI0322X025N</t>
  </si>
  <si>
    <t>Kombinovaná uzavírací armatura-V DN32/125 2x DN25 al. N</t>
  </si>
  <si>
    <t>-1011614228</t>
  </si>
  <si>
    <t>171</t>
  </si>
  <si>
    <t>R22COMBI0322X025N</t>
  </si>
  <si>
    <t>Kombinovaná uzavírací armatura-V DN32/140 2x DN25 al. N</t>
  </si>
  <si>
    <t>476599902</t>
  </si>
  <si>
    <t>172</t>
  </si>
  <si>
    <t>230023037</t>
  </si>
  <si>
    <t>Montáž trubní díly přivařovací tř.11-13 do 10 kg D 51 mm tl 2,6 mm</t>
  </si>
  <si>
    <t>1805510906</t>
  </si>
  <si>
    <t>Montáž trubních dílů přivařovacích hmotnosti přes 3 do 10 kg tř. 11 až 13 Ø 51 mm, tl. 2,6 mm</t>
  </si>
  <si>
    <t>https://podminky.urs.cz/item/CS_URS_2024_01/230023037</t>
  </si>
  <si>
    <t>173</t>
  </si>
  <si>
    <t>R.3SMK0900400140</t>
  </si>
  <si>
    <t xml:space="preserve">Koleno předizolované ocelové  série3 90°, ocel P235GH, DN 40, DA140, 1,0 x 1,0m</t>
  </si>
  <si>
    <t>-434121083</t>
  </si>
  <si>
    <t>174</t>
  </si>
  <si>
    <t>R.2SMK0900400125</t>
  </si>
  <si>
    <t>Koleno předizolované ocelové série2 90°, ocel P235GH, DN 40, DA125, 1,0 x 1,0m</t>
  </si>
  <si>
    <t>1603565183</t>
  </si>
  <si>
    <t>175</t>
  </si>
  <si>
    <t>KKP40-40</t>
  </si>
  <si>
    <t>Kulový kohout přivařovací, mat. P235GH, ovládání pákou PN40,DN40</t>
  </si>
  <si>
    <t>1519316332</t>
  </si>
  <si>
    <t>176</t>
  </si>
  <si>
    <t>OBL40-90</t>
  </si>
  <si>
    <t xml:space="preserve">Oblouk 3D EN 10253-2, mat. P235GH  ø48.3x2.6 / 90°</t>
  </si>
  <si>
    <t>-1734830849</t>
  </si>
  <si>
    <t>177</t>
  </si>
  <si>
    <t>230024045</t>
  </si>
  <si>
    <t>Montáž trubní díly přivařovací tř.11-13 do 50 kg D60,3 mm tl 2,9 mm</t>
  </si>
  <si>
    <t>-1723297817</t>
  </si>
  <si>
    <t>Montáž trubních dílů přivařovacích hmotnosti přes 10 do 50 kg tř. 11 až 13 Ø 60,3 mm, tl. 2,9 mm</t>
  </si>
  <si>
    <t>https://podminky.urs.cz/item/CS_URS_2024_01/230024045</t>
  </si>
  <si>
    <t>178</t>
  </si>
  <si>
    <t>R.3SMK0900500160</t>
  </si>
  <si>
    <t xml:space="preserve">Koleno předizolované ocelové  série3 90°, ocel P235GH, DN 50, DA160, 1,0 x 1,0m</t>
  </si>
  <si>
    <t>-290877462</t>
  </si>
  <si>
    <t>179</t>
  </si>
  <si>
    <t>R.3SMK0300500160</t>
  </si>
  <si>
    <t xml:space="preserve">Koleno předizolované ocelové  série3 30°, ocel P235GH, DN 50, DA160, 1,0 x 1,0m</t>
  </si>
  <si>
    <t>71264189</t>
  </si>
  <si>
    <t>180</t>
  </si>
  <si>
    <t>R.2SMK0900500140</t>
  </si>
  <si>
    <t xml:space="preserve">Koleno předizolované ocelové  série2 90°, ocel P235GH, DN 50, DA140, 1,0 x 1,0m</t>
  </si>
  <si>
    <t>-435411021</t>
  </si>
  <si>
    <t>181</t>
  </si>
  <si>
    <t>R.2SMK0300500140</t>
  </si>
  <si>
    <t xml:space="preserve">Koleno předizolované ocelové  série2 30°, ocel P235GH, DN 50, DA140, 1,0 x 1,0m</t>
  </si>
  <si>
    <t>948795736</t>
  </si>
  <si>
    <t>182</t>
  </si>
  <si>
    <t>ODB.2ET050025N</t>
  </si>
  <si>
    <t>Přímá odbočka - odvzdušnění-T 2-DN50/140 x 2-DN25/110 al. N</t>
  </si>
  <si>
    <t>1120238618</t>
  </si>
  <si>
    <t>183</t>
  </si>
  <si>
    <t>ODB.3ET050020N</t>
  </si>
  <si>
    <t>Přímá odbočka - odvzdušnění-T 3-DN50/160 x 2-DN20/125 al. N</t>
  </si>
  <si>
    <t>-1635555344</t>
  </si>
  <si>
    <t>Přímá odbočka - odvzdušnění-T 3-DN50/160 x 2-DN25/110 al. N</t>
  </si>
  <si>
    <t>184</t>
  </si>
  <si>
    <t>KKP50-40</t>
  </si>
  <si>
    <t>Kulový kohout přivařovací, mat. P235GH, ovládání pákou PN40,DN50</t>
  </si>
  <si>
    <t>984789203</t>
  </si>
  <si>
    <t>185</t>
  </si>
  <si>
    <t>OBL50-90</t>
  </si>
  <si>
    <t xml:space="preserve">Oblouk 3D EN 10253-2, mat. P235GH  ø60.3x2.9 / 90°</t>
  </si>
  <si>
    <t>1179434180</t>
  </si>
  <si>
    <t>186</t>
  </si>
  <si>
    <t>230024047</t>
  </si>
  <si>
    <t>Montáž trubní díly přivařovací tř.11-13 do 50 kg D 76 mm tl 3,2 mm</t>
  </si>
  <si>
    <t>1408116671</t>
  </si>
  <si>
    <t>Montáž trubních dílů přivařovacích hmotnosti přes 10 do 50 kg tř. 11 až 13 Ø 76 mm, tl. 3,2 mm</t>
  </si>
  <si>
    <t>https://podminky.urs.cz/item/CS_URS_2024_01/230024047</t>
  </si>
  <si>
    <t>187</t>
  </si>
  <si>
    <t>R.2SMK0900650160</t>
  </si>
  <si>
    <t>Koleno předizolované ocelové R série2 90°, ocel P235GH, DN 65, DA160, 1,0 x 1,0m</t>
  </si>
  <si>
    <t>1993539709</t>
  </si>
  <si>
    <t>188</t>
  </si>
  <si>
    <t>R.3SMK0900650180</t>
  </si>
  <si>
    <t>Koleno předizolované ocelové série3 90°, ocel P235GH, DN 65, DA180, 1,0 x 1,0m</t>
  </si>
  <si>
    <t>2000968323</t>
  </si>
  <si>
    <t>189</t>
  </si>
  <si>
    <t>KKP65-40</t>
  </si>
  <si>
    <t>Kulový kohout přivařovací, mat. P235GH, ovládání pákou PN40,DN65</t>
  </si>
  <si>
    <t>1381228867</t>
  </si>
  <si>
    <t>190</t>
  </si>
  <si>
    <t>OBL65-90</t>
  </si>
  <si>
    <t xml:space="preserve">Oblouk 3D EN 10253-2, mat. P235GH  ø76.1x3.2 / 90°</t>
  </si>
  <si>
    <t>-1448678111</t>
  </si>
  <si>
    <t>191</t>
  </si>
  <si>
    <t>230024067</t>
  </si>
  <si>
    <t>Montáž trubní díly přivařovací tř.11-13 do 50 kg D 108 mm tl 4,0 mm</t>
  </si>
  <si>
    <t>-159933278</t>
  </si>
  <si>
    <t>Montáž trubních dílů přivařovacích hmotnosti přes 10 do 50 kg tř. 11 až 13 Ø 108 mm, tl. 4,0 mm</t>
  </si>
  <si>
    <t>https://podminky.urs.cz/item/CS_URS_2024_01/230024067</t>
  </si>
  <si>
    <t>192</t>
  </si>
  <si>
    <t>R.3SMK0901000250</t>
  </si>
  <si>
    <t xml:space="preserve">Koleno předizolované ocelové  série3 90°, ocel P235GH, DN 100, DA250, 1,0 x 1,0m</t>
  </si>
  <si>
    <t>736742914</t>
  </si>
  <si>
    <t>193</t>
  </si>
  <si>
    <t>R.2SMK0901000225</t>
  </si>
  <si>
    <t xml:space="preserve">Koleno předizolované ocelové  série2 90°, ocel P235GH, DN 100, DA225, 1,0 x 1,0m</t>
  </si>
  <si>
    <t>-994637063</t>
  </si>
  <si>
    <t>194</t>
  </si>
  <si>
    <t>OBL100-90</t>
  </si>
  <si>
    <t xml:space="preserve">Oblouk 3D EN 10253-2, mat. P235GH  ø114.3x4.0 / 90°</t>
  </si>
  <si>
    <t>1840691340</t>
  </si>
  <si>
    <t>195</t>
  </si>
  <si>
    <t>230024088</t>
  </si>
  <si>
    <t>Montáž trubní díly přivařovací tř.11-13 do 50 kg D 159 mm tl 4,5 mm</t>
  </si>
  <si>
    <t>1307670893</t>
  </si>
  <si>
    <t>Montáž trubních dílů přivařovacích hmotnosti přes 10 do 50 kg tř. 11 až 13 Ø 159 mm, tl. 4,5 mm</t>
  </si>
  <si>
    <t>https://podminky.urs.cz/item/CS_URS_2024_01/230024088</t>
  </si>
  <si>
    <t>196</t>
  </si>
  <si>
    <t>R.2SMK0901500280</t>
  </si>
  <si>
    <t>Koleno předizolované ocelové série2 90°, ocel P235GH, DN 150, DA280, 1,0 x 1,0m</t>
  </si>
  <si>
    <t>-165235051</t>
  </si>
  <si>
    <t>197</t>
  </si>
  <si>
    <t>R1.2SMK0751500280</t>
  </si>
  <si>
    <t xml:space="preserve">Koleno předizolované ocelové  série2 85°, ocel P235GH, DN 150, DA280, 1,0 x 1,0m</t>
  </si>
  <si>
    <t>771369134</t>
  </si>
  <si>
    <t>198</t>
  </si>
  <si>
    <t>R2.2SMK0751500280</t>
  </si>
  <si>
    <t xml:space="preserve">Koleno předizolované ocelové  série2 80°, ocel P235GH, DN 150, DA280, 1,0 x 1,0m</t>
  </si>
  <si>
    <t>636594100</t>
  </si>
  <si>
    <t>199</t>
  </si>
  <si>
    <t>R1.2SMK0601500280</t>
  </si>
  <si>
    <t xml:space="preserve">Koleno předizolované ocelové  série2 65°, ocel P235GH, DN 150, DA280, 1,0 x 1,0m</t>
  </si>
  <si>
    <t>1274987481</t>
  </si>
  <si>
    <t>200</t>
  </si>
  <si>
    <t>R2.2SMK0601500280</t>
  </si>
  <si>
    <t xml:space="preserve">Koleno předizolované ocelové  série2 50°, ocel P235GH, DN 150, DA280, 1,0 x 1,0m</t>
  </si>
  <si>
    <t>1991322580</t>
  </si>
  <si>
    <t>201</t>
  </si>
  <si>
    <t>R.2SMK0451500280</t>
  </si>
  <si>
    <t>Koleno předizolované ocelové série2 40°, ocel P235GH, DN 150, DA280, 1,0 x 1,0m</t>
  </si>
  <si>
    <t>1835120990</t>
  </si>
  <si>
    <t>202</t>
  </si>
  <si>
    <t>R.3SMK0901500315</t>
  </si>
  <si>
    <t xml:space="preserve">Koleno předizolované ocelové  série3 90°, ocel P235GH, DN 150, DA315, 1,0 x 1,0m</t>
  </si>
  <si>
    <t>757445786</t>
  </si>
  <si>
    <t>203</t>
  </si>
  <si>
    <t>R1.3SMK0751500315</t>
  </si>
  <si>
    <t xml:space="preserve">Koleno předizolované ocelové  série3 85°, ocel P235GH, DN 150, DA315, 1,0 x 1,0m</t>
  </si>
  <si>
    <t>997625010</t>
  </si>
  <si>
    <t>204</t>
  </si>
  <si>
    <t>R2.3SMK0751500315</t>
  </si>
  <si>
    <t xml:space="preserve">Koleno předizolované ocelové  série3 80°, ocel P235GH, DN 150, DA315, 1,0 x 1,0m</t>
  </si>
  <si>
    <t>2070818140</t>
  </si>
  <si>
    <t>205</t>
  </si>
  <si>
    <t>R1.3SMK0601500315</t>
  </si>
  <si>
    <t xml:space="preserve">Koleno předizolované ocelové  série3 65°, ocel P235GH, DN 150, DA315, 1,0 x 1,0m</t>
  </si>
  <si>
    <t>1523899662</t>
  </si>
  <si>
    <t>206</t>
  </si>
  <si>
    <t>R2.3SMK0601500315</t>
  </si>
  <si>
    <t xml:space="preserve">Koleno předizolované ocelové  série3 50°, ocel P235GH, DN 150, DA315, 1,0 x 1,0m</t>
  </si>
  <si>
    <t>-1015012456</t>
  </si>
  <si>
    <t>207</t>
  </si>
  <si>
    <t>R.3SMK0451500315</t>
  </si>
  <si>
    <t>Koleno předizolované ocelové série3 40°, ocel P235GH, DN 150, DA315, 1,0 x 1,0m</t>
  </si>
  <si>
    <t>-2007369231</t>
  </si>
  <si>
    <t>208</t>
  </si>
  <si>
    <t>ODB.2PT150050N</t>
  </si>
  <si>
    <t>Odbočka paralelní-T 2-DN150/280 x 2-DN50/140 al. N</t>
  </si>
  <si>
    <t>-2000088436</t>
  </si>
  <si>
    <t>209</t>
  </si>
  <si>
    <t>ODB.2PT150032N</t>
  </si>
  <si>
    <t>Odbočka paralelní-T 2-DN150/280 x 2-DN32/125 al. N</t>
  </si>
  <si>
    <t>910905333</t>
  </si>
  <si>
    <t>210</t>
  </si>
  <si>
    <t>ODB.3PT150050N</t>
  </si>
  <si>
    <t>Odbočka paralelní-T 3-DN150/315 x 3-DN50/160 al. N</t>
  </si>
  <si>
    <t>-1353385307</t>
  </si>
  <si>
    <t>211</t>
  </si>
  <si>
    <t>ODB.3PT150025N</t>
  </si>
  <si>
    <t>Odbočka paralelní-T 3-DN150/315 x 3-DN32/125 al. N</t>
  </si>
  <si>
    <t>-1183194667</t>
  </si>
  <si>
    <t>212</t>
  </si>
  <si>
    <t>R.2EA15090N</t>
  </si>
  <si>
    <t>PB atyp DN150/280 20° R=1,5D al. N L=1,2x1,2m</t>
  </si>
  <si>
    <t>1257088555</t>
  </si>
  <si>
    <t>FTS 2 EA DN150/280 90° R=1,5D al. N L=1,2x1,2m</t>
  </si>
  <si>
    <t>213</t>
  </si>
  <si>
    <t>R2EA15090R2</t>
  </si>
  <si>
    <t>PB atyp DN150/315 20° R=1,5D al. N L=1,2x1,2m</t>
  </si>
  <si>
    <t>-1252377195</t>
  </si>
  <si>
    <t>214</t>
  </si>
  <si>
    <t>RED.2RED200150NII</t>
  </si>
  <si>
    <t xml:space="preserve">Předizolovaná redukce  2-DN200/355 x 2-DN150/280 al. N řada 2</t>
  </si>
  <si>
    <t>-72019715</t>
  </si>
  <si>
    <t>215</t>
  </si>
  <si>
    <t>RED.3RED200150NII</t>
  </si>
  <si>
    <t>Předizolovaná redukce 3-DN200/400 x 3-DN150/315 al. N řada 2</t>
  </si>
  <si>
    <t>-249599576</t>
  </si>
  <si>
    <t>216</t>
  </si>
  <si>
    <t>R.1SRY0021500100</t>
  </si>
  <si>
    <t xml:space="preserve">Redukce ocelová  série1 ocel P235GH, včetně doizolování délky 500mm; DN 150 / DN 100, DA250/DA200</t>
  </si>
  <si>
    <t>set</t>
  </si>
  <si>
    <t>-2010506947</t>
  </si>
  <si>
    <t>217</t>
  </si>
  <si>
    <t>OBL150-90</t>
  </si>
  <si>
    <t xml:space="preserve">Oblouk 3D EN 10253-2, mat. P235GH  ø168.3x4.5 / 90°</t>
  </si>
  <si>
    <t>-1695197663</t>
  </si>
  <si>
    <t>218</t>
  </si>
  <si>
    <t>KKP150-25</t>
  </si>
  <si>
    <t>Kulový kohout přivařovací, mat. P235GH, ovládání pákou PN25,DN150, ovládání kolem s převodovkou</t>
  </si>
  <si>
    <t>-1408830515</t>
  </si>
  <si>
    <t>219</t>
  </si>
  <si>
    <t>230024113</t>
  </si>
  <si>
    <t>Montáž trubní díly přivařovací tř.11-13 do 50 kg D 273 mm tl 7,0 mm</t>
  </si>
  <si>
    <t>355114719</t>
  </si>
  <si>
    <t>Montáž trubních dílů přivařovacích hmotnosti přes 10 do 50 kg tř. 11 až 13 Ø 273 mm, tl. 7 mm</t>
  </si>
  <si>
    <t>https://podminky.urs.cz/item/CS_URS_2024_01/230024113</t>
  </si>
  <si>
    <t>220</t>
  </si>
  <si>
    <t>RED.2RED250150NII</t>
  </si>
  <si>
    <t xml:space="preserve">Předizolovaná redukce  2-DN250/450 x 2-DN150/280 al. N řada 2</t>
  </si>
  <si>
    <t>-602812698</t>
  </si>
  <si>
    <t>221</t>
  </si>
  <si>
    <t>RED.2RED250200NII</t>
  </si>
  <si>
    <t>Předizolovaná redukce 2-DN250/450 x 2-DN200/355 al. N řada 2</t>
  </si>
  <si>
    <t>-1107837118</t>
  </si>
  <si>
    <t>222</t>
  </si>
  <si>
    <t>RED.3RED250150NII</t>
  </si>
  <si>
    <t xml:space="preserve">Předizolovaná redukce  3-DN250/500 x 3-DN150/315 al. N řada 2</t>
  </si>
  <si>
    <t>1745787067</t>
  </si>
  <si>
    <t>223</t>
  </si>
  <si>
    <t>RED.3RED250200NII</t>
  </si>
  <si>
    <t xml:space="preserve">Předizolovaná redukce  3-DN250/500 x 3-DN200/400 al. N řada 2</t>
  </si>
  <si>
    <t>715482612</t>
  </si>
  <si>
    <t>224</t>
  </si>
  <si>
    <t>230025101</t>
  </si>
  <si>
    <t>Montáž trubní díly přivařovací tř.11-13 do 250 kg D 219 mm tl 6,3 mm</t>
  </si>
  <si>
    <t>1929321867</t>
  </si>
  <si>
    <t>Montáž trubních dílů přivařovacích hmotnosti přes 50 do 250 kg tř. 11 až 13 Ø 219 mm, tl. 6,3 mm</t>
  </si>
  <si>
    <t>https://podminky.urs.cz/item/CS_URS_2024_01/230025101</t>
  </si>
  <si>
    <t>225</t>
  </si>
  <si>
    <t>R.2SMK0602000355</t>
  </si>
  <si>
    <t xml:space="preserve">Koleno předizolované ocelové  série2 60°, ocel P235GH, DN 200, DA355, 1,0 x 1,0m</t>
  </si>
  <si>
    <t>857961523</t>
  </si>
  <si>
    <t>226</t>
  </si>
  <si>
    <t>R.3SMK0902000400</t>
  </si>
  <si>
    <t xml:space="preserve">Koleno předizolované ocelové  série3 90°, ocel P235GH, DN 200, DA400, 1,0 x 1,0m</t>
  </si>
  <si>
    <t>-962693936</t>
  </si>
  <si>
    <t>227</t>
  </si>
  <si>
    <t>R.2SMK0452000355</t>
  </si>
  <si>
    <t>Koleno předizolované ocelové NRG PREMIO série2 45°, ocel P235GH, DN 200, DA355, 1,0 x 1,0m</t>
  </si>
  <si>
    <t>-49600950</t>
  </si>
  <si>
    <t>228</t>
  </si>
  <si>
    <t>R.3SMK0452000400</t>
  </si>
  <si>
    <t>Koleno předizolované ocelové NRG PREMIO série3 45°, ocel P235GH, DN 200, DA400, 1,0 x 1,0m</t>
  </si>
  <si>
    <t>-2100479002</t>
  </si>
  <si>
    <t>229</t>
  </si>
  <si>
    <t>R.3SMK0302000400</t>
  </si>
  <si>
    <t xml:space="preserve">Koleno předizolované ocelové  série3 35°, ocel P235GH, DN 200, DA400, 1,0 x 1,0m</t>
  </si>
  <si>
    <t>1367367724</t>
  </si>
  <si>
    <t>230</t>
  </si>
  <si>
    <t>R.2SMK0302000355</t>
  </si>
  <si>
    <t xml:space="preserve">Koleno předizolované ocelové  série2 35°, ocel P235GH, DN 200, DA355, 1,0 x 1,0m</t>
  </si>
  <si>
    <t>-860758050</t>
  </si>
  <si>
    <t>231</t>
  </si>
  <si>
    <t>ODB.3PT200150N</t>
  </si>
  <si>
    <t>Odbočka paralelní-T 3-DN200/400 x 3-DN150/315 al. N</t>
  </si>
  <si>
    <t>1569886636</t>
  </si>
  <si>
    <t>232</t>
  </si>
  <si>
    <t>ODB.3PT200100N</t>
  </si>
  <si>
    <t>Odbočka paralelní-T 3-DN200/400 x 3-DN100/250 al. N</t>
  </si>
  <si>
    <t>2016425709</t>
  </si>
  <si>
    <t>233</t>
  </si>
  <si>
    <t>ODB.3PT200032N</t>
  </si>
  <si>
    <t>Odbočka paralelní-T 3-DN200/400 x 3-DN32/140 al. N</t>
  </si>
  <si>
    <t>1670520665</t>
  </si>
  <si>
    <t>234</t>
  </si>
  <si>
    <t>ODB.2PT200150N</t>
  </si>
  <si>
    <t>Odbočka paralelní-T 2-DN200/355 x 2-DN150/280 al. N</t>
  </si>
  <si>
    <t>-239916453</t>
  </si>
  <si>
    <t>235</t>
  </si>
  <si>
    <t>ODB.2PT200100N</t>
  </si>
  <si>
    <t>Odbočka paralelní-T 2-DN200/355 x 2-DN100/225 al. N</t>
  </si>
  <si>
    <t>-559522646</t>
  </si>
  <si>
    <t>236</t>
  </si>
  <si>
    <t>ODB.2PT200032N</t>
  </si>
  <si>
    <t>Odbočka paralelní-T 2-DN200/355 x 2-DN32/125 al. N</t>
  </si>
  <si>
    <t>-114628222</t>
  </si>
  <si>
    <t>237</t>
  </si>
  <si>
    <t>230025113</t>
  </si>
  <si>
    <t>Montáž trubní díly přivařovací tř.11-13 do 250 kg D 273 mm tl 7,0 mm</t>
  </si>
  <si>
    <t>386167893</t>
  </si>
  <si>
    <t>Montáž trubních dílů přivařovacích hmotnosti přes 50 do 250 kg tř. 11 až 13 Ø 273 mm, tl. 7 mm</t>
  </si>
  <si>
    <t>https://podminky.urs.cz/item/CS_URS_2024_01/230025113</t>
  </si>
  <si>
    <t>238</t>
  </si>
  <si>
    <t>R.2SNK0902500450</t>
  </si>
  <si>
    <t xml:space="preserve">Koleno předizolované ocelové  série2 90°, ocel P235GH, DN 250, DA450, 1,3 x 1,3m</t>
  </si>
  <si>
    <t>1132132804</t>
  </si>
  <si>
    <t>239</t>
  </si>
  <si>
    <t>R.3SNK0902500500</t>
  </si>
  <si>
    <t>Koleno předizolované ocelové série3 90°, ocel P235GH, DN 250, DA500, 1,3 x 1,3m</t>
  </si>
  <si>
    <t>867590104</t>
  </si>
  <si>
    <t>240</t>
  </si>
  <si>
    <t>R.2SNK09025005R1</t>
  </si>
  <si>
    <t>Koleno předizolované ocelové série2 75°, ocel P235GH, DN 250, DA500, 1,0 x 1,0m</t>
  </si>
  <si>
    <t>825394277</t>
  </si>
  <si>
    <t>241</t>
  </si>
  <si>
    <t>R.3SNK09025005R1</t>
  </si>
  <si>
    <t>Koleno předizolované ocelové série3 75°, ocel P235GH, DN 250, DA500, 1,0 x 1,0m</t>
  </si>
  <si>
    <t>-112596635</t>
  </si>
  <si>
    <t>242</t>
  </si>
  <si>
    <t>R.2SNK09025004R2</t>
  </si>
  <si>
    <t xml:space="preserve">Koleno předizolované ocelové  série2 40°, ocel P235GH, DN 250, DA450, 1,0 x 1,0m</t>
  </si>
  <si>
    <t>-1662457480</t>
  </si>
  <si>
    <t>243</t>
  </si>
  <si>
    <t>R.3SNK09025004R1</t>
  </si>
  <si>
    <t xml:space="preserve">Koleno předizolované ocelové  série3 40°, ocel P235GH, DN 250, DA450, 1,0 x 1,0m</t>
  </si>
  <si>
    <t>142605765</t>
  </si>
  <si>
    <t>244</t>
  </si>
  <si>
    <t>R.2SNK09025004R3</t>
  </si>
  <si>
    <t xml:space="preserve">Koleno předizolované ocelové  série2 35°, ocel P235GH, DN 250, DA450, 1,0 x 1,0m</t>
  </si>
  <si>
    <t>-923669031</t>
  </si>
  <si>
    <t>245</t>
  </si>
  <si>
    <t>R.3SNK09025005R3</t>
  </si>
  <si>
    <t>Koleno předizolované ocelové série3 35°, ocel P235GH, DN 250, DA500, 1,0 x 1,0m</t>
  </si>
  <si>
    <t>1642170397</t>
  </si>
  <si>
    <t>246</t>
  </si>
  <si>
    <t>R.2SNK09025004R4</t>
  </si>
  <si>
    <t xml:space="preserve">Koleno předizolované ocelové  série2 30°, ocel P235GH, DN 250, DA450, 1,0 x 1,0m</t>
  </si>
  <si>
    <t>2097592295</t>
  </si>
  <si>
    <t>247</t>
  </si>
  <si>
    <t>R.3SNK09025005R4</t>
  </si>
  <si>
    <t>Koleno předizolované ocelové série3 30°, ocel P235GH, DN 250, DA500, 1,0 x 1,0m</t>
  </si>
  <si>
    <t>-172304835</t>
  </si>
  <si>
    <t>248</t>
  </si>
  <si>
    <t>ODB.2PT250200N</t>
  </si>
  <si>
    <t>Odbočka paralelní-T 2-DN250/450 x 2-DN200/355 al. N</t>
  </si>
  <si>
    <t>1138102710</t>
  </si>
  <si>
    <t>249</t>
  </si>
  <si>
    <t>ODB.2PT250065N</t>
  </si>
  <si>
    <t>Odbočka paralelní-T 2-DN250/450 x 2-DN65/160 al. N</t>
  </si>
  <si>
    <t>-409996511</t>
  </si>
  <si>
    <t>250</t>
  </si>
  <si>
    <t>ODB.3PT250150N</t>
  </si>
  <si>
    <t>Odbočka paralelní-T 3-DN250/500 x 3-DN150/315 al. N</t>
  </si>
  <si>
    <t>-767828880</t>
  </si>
  <si>
    <t>251</t>
  </si>
  <si>
    <t>ODB.3PT250065N</t>
  </si>
  <si>
    <t>Odbočka paralelní-T 3-DN250/500 x 3-DN65/180 al. N</t>
  </si>
  <si>
    <t>-575373585</t>
  </si>
  <si>
    <t>252</t>
  </si>
  <si>
    <t>R2EA25090N</t>
  </si>
  <si>
    <t>PB atyp DN250/450 35° R=1,5D al. N L=1,2x1,2m</t>
  </si>
  <si>
    <t>-1785375857</t>
  </si>
  <si>
    <t>FTS 2 EA DN250/450 90° R=1,5D al. N L=1,2x1,2m</t>
  </si>
  <si>
    <t>253</t>
  </si>
  <si>
    <t>R2EA25090R2</t>
  </si>
  <si>
    <t>PB atyp DN250/500 35° R=1,5D al. N L=1,2x1,2m</t>
  </si>
  <si>
    <t>1921943121</t>
  </si>
  <si>
    <t>254</t>
  </si>
  <si>
    <t>230025121</t>
  </si>
  <si>
    <t>Montáž trubní díly přivařovací tř.11-13 do 250 kg D 324 mm tl 6,0 mm</t>
  </si>
  <si>
    <t>798014625</t>
  </si>
  <si>
    <t>Montáž trubních dílů přivařovacích hmotnosti přes 50 do 250 kg tř. 11 až 13 Ø 324 mm, tl. 6 mm</t>
  </si>
  <si>
    <t>https://podminky.urs.cz/item/CS_URS_2024_01/230025121</t>
  </si>
  <si>
    <t>255</t>
  </si>
  <si>
    <t>R.3SNK0903000560</t>
  </si>
  <si>
    <t xml:space="preserve">Koleno předizolované ocelové  série3 90°, ocel P235GH, DN 300, DA560, 1,5 x 1,5m</t>
  </si>
  <si>
    <t>980347861</t>
  </si>
  <si>
    <t>R.2SNK0903000500</t>
  </si>
  <si>
    <t xml:space="preserve">Koleno předizolované ocelové  série2 90°, ocel P235GH, DN 300, DA500, 1,5 x 1,5m</t>
  </si>
  <si>
    <t>-322485263</t>
  </si>
  <si>
    <t>257</t>
  </si>
  <si>
    <t>R3SNK090300056R1</t>
  </si>
  <si>
    <t xml:space="preserve">Koleno předizolované ocelové  série3 80°, ocel P235GH, DN 300, DA560, 1,0 x 1,0m</t>
  </si>
  <si>
    <t>-905917416</t>
  </si>
  <si>
    <t>258</t>
  </si>
  <si>
    <t>R2SNK09030005R1</t>
  </si>
  <si>
    <t xml:space="preserve">Koleno předizolované ocelové  série2 80°, ocel P235GH, DN 300, DA500, 1,0 x 1,0m</t>
  </si>
  <si>
    <t>429366013</t>
  </si>
  <si>
    <t>259</t>
  </si>
  <si>
    <t>R3SNK090300056R2</t>
  </si>
  <si>
    <t xml:space="preserve">Koleno předizolované ocelové  série3 70°, ocel P235GH, DN 300, DA560, 1,0 x 1,0m</t>
  </si>
  <si>
    <t>-1521846659</t>
  </si>
  <si>
    <t>260</t>
  </si>
  <si>
    <t>1662040909</t>
  </si>
  <si>
    <t>261</t>
  </si>
  <si>
    <t>R3SNK090300056R3</t>
  </si>
  <si>
    <t xml:space="preserve">Koleno předizolované ocelové  série3 60°, ocel P235GH, DN 300, DA560, 1,0 x 1,0m</t>
  </si>
  <si>
    <t>2055216720</t>
  </si>
  <si>
    <t>262</t>
  </si>
  <si>
    <t>R2SNK09030005R3</t>
  </si>
  <si>
    <t xml:space="preserve">Koleno předizolované ocelové  série2 60°, ocel P235GH, DN 300, DA500, 1,0 x 1,0m</t>
  </si>
  <si>
    <t>2104791609</t>
  </si>
  <si>
    <t>263</t>
  </si>
  <si>
    <t>R3SNK090300056R4</t>
  </si>
  <si>
    <t xml:space="preserve">Koleno předizolované ocelové  série3 20°, ocel P235GH, DN 300, DA560, 1,0 x 1,0m</t>
  </si>
  <si>
    <t>-741681140</t>
  </si>
  <si>
    <t>264</t>
  </si>
  <si>
    <t>R2SNK09030005R4</t>
  </si>
  <si>
    <t xml:space="preserve">Koleno předizolované ocelové  série2 20°, ocel P235GH, DN 300, DA500, 1,0 x 1,0m</t>
  </si>
  <si>
    <t>1166700485</t>
  </si>
  <si>
    <t>265</t>
  </si>
  <si>
    <t>R1.2EA30090N</t>
  </si>
  <si>
    <t>PB atyp DN300/500 50° R=1,5D al. N L=1,2x1,2m</t>
  </si>
  <si>
    <t>-472592208</t>
  </si>
  <si>
    <t>266</t>
  </si>
  <si>
    <t>R2.2EA30090N</t>
  </si>
  <si>
    <t>PB atyp DN300/500 30° R=1,5D al. N L=1,2x1,2m</t>
  </si>
  <si>
    <t>1756341587</t>
  </si>
  <si>
    <t>267</t>
  </si>
  <si>
    <t>R3.2EA30090N</t>
  </si>
  <si>
    <t>PB atyp DN300/500 20° R=1,5D al. N L=1,2x1,2m</t>
  </si>
  <si>
    <t>-1358054286</t>
  </si>
  <si>
    <t>268</t>
  </si>
  <si>
    <t>R4.2EA30090N</t>
  </si>
  <si>
    <t>PB atyp DN300/500 15° R=1,5D al. N L=1,2x1,2m</t>
  </si>
  <si>
    <t>1528887285</t>
  </si>
  <si>
    <t>269</t>
  </si>
  <si>
    <t>R5.2EA30090N</t>
  </si>
  <si>
    <t>PB atyp DN300/500 10° R=1,5D al. N L=1,2x1,2m</t>
  </si>
  <si>
    <t>817048987</t>
  </si>
  <si>
    <t>270</t>
  </si>
  <si>
    <t>R1.2EA30090R1</t>
  </si>
  <si>
    <t>PB atyp DN300/560 50° R=1,5D al. N L=1,2x1,2m</t>
  </si>
  <si>
    <t>-1218376765</t>
  </si>
  <si>
    <t>271</t>
  </si>
  <si>
    <t>R2.2EA30090R2</t>
  </si>
  <si>
    <t>PB atyp DN300/560 30° R=1,5D al. N L=1,2x1,2m</t>
  </si>
  <si>
    <t>539643981</t>
  </si>
  <si>
    <t>272</t>
  </si>
  <si>
    <t>R3.2EA30090R3</t>
  </si>
  <si>
    <t>PB atyp DN300/560 20° R=1,5D al. N L=1,2x1,2m</t>
  </si>
  <si>
    <t>-914575588</t>
  </si>
  <si>
    <t>273</t>
  </si>
  <si>
    <t>R4.2EA30090R4</t>
  </si>
  <si>
    <t>PB atyp DN300/560 15° R=1,5D al. N L=1,2x1,2m</t>
  </si>
  <si>
    <t>960508050</t>
  </si>
  <si>
    <t>274</t>
  </si>
  <si>
    <t>R5.2EA30090R5</t>
  </si>
  <si>
    <t>PB atyp DN300/560 10° R=1,5D al. N L=1,2x1,2m</t>
  </si>
  <si>
    <t>1611182910</t>
  </si>
  <si>
    <t>275</t>
  </si>
  <si>
    <t>ODB.3PT300150N</t>
  </si>
  <si>
    <t>Odbočka paralelní-T 3-DN300/560 x 3-DN150/315 al. N</t>
  </si>
  <si>
    <t>1293508737</t>
  </si>
  <si>
    <t>276</t>
  </si>
  <si>
    <t>ODB.3PT300050N</t>
  </si>
  <si>
    <t>Odbočka paralelní-T 3-DN300/560 x 3-DN50/160 al. N</t>
  </si>
  <si>
    <t>-1163011278</t>
  </si>
  <si>
    <t>Odbočka paralelní -T 3-DN300/560 x 3-DN50/160 al. N</t>
  </si>
  <si>
    <t>277</t>
  </si>
  <si>
    <t>ODB.3PT300040N</t>
  </si>
  <si>
    <t>Odbočka paralelní-T 3-DN300/560 x 3-DN40/160 al. N</t>
  </si>
  <si>
    <t>1686643218</t>
  </si>
  <si>
    <t>278</t>
  </si>
  <si>
    <t>ODB.3PT300032N</t>
  </si>
  <si>
    <t>Odbočka paralelní-T 3-DN300/560 x 3-DN32/160 al. N</t>
  </si>
  <si>
    <t>-1035053504</t>
  </si>
  <si>
    <t>279</t>
  </si>
  <si>
    <t>ODB.3PT300025N</t>
  </si>
  <si>
    <t>Odbočka paralelní-T 3-DN300/560 x 3-DN25/160 al. N</t>
  </si>
  <si>
    <t>-869972502</t>
  </si>
  <si>
    <t>280</t>
  </si>
  <si>
    <t>ODB.2PT300150N</t>
  </si>
  <si>
    <t>Odbočka paralelní-T 2-DN300/500 x 2-DN150/280 al. N</t>
  </si>
  <si>
    <t>622831809</t>
  </si>
  <si>
    <t>281</t>
  </si>
  <si>
    <t>ODB.2PT300050N</t>
  </si>
  <si>
    <t>Odbočka paralelní-T 2-DN300/500 x 2-DN50/140 al. N</t>
  </si>
  <si>
    <t>-1696696906</t>
  </si>
  <si>
    <t>282</t>
  </si>
  <si>
    <t>ODB.2PT300040N</t>
  </si>
  <si>
    <t>Odbočka paralelní-T 2-DN300/500 x 2-DN40/125 al. N</t>
  </si>
  <si>
    <t>2138293400</t>
  </si>
  <si>
    <t>283</t>
  </si>
  <si>
    <t>ODB.2PT300032N</t>
  </si>
  <si>
    <t>Odbočka paralelní-T 2-DN300/500 x 2-DN32/125 al. N</t>
  </si>
  <si>
    <t>-837408848</t>
  </si>
  <si>
    <t>284</t>
  </si>
  <si>
    <t>ODB.2PT300025N</t>
  </si>
  <si>
    <t>Odbočka paralelní-T 2-DN300/500 x 2-DN25/110 al. N</t>
  </si>
  <si>
    <t>-1477306182</t>
  </si>
  <si>
    <t>285</t>
  </si>
  <si>
    <t>ODB.2ET300025N</t>
  </si>
  <si>
    <t>Přímá odbočka - odvzdušnění-T 2-DN300/500 x 2-DN25/110 al. N</t>
  </si>
  <si>
    <t>460481693</t>
  </si>
  <si>
    <t>286</t>
  </si>
  <si>
    <t>ODB.3ET300025N</t>
  </si>
  <si>
    <t>Přímá odbočka - odvzdušnění-T 2-DN300/560 x 2-DN25/125 al. N</t>
  </si>
  <si>
    <t>94696590</t>
  </si>
  <si>
    <t>287</t>
  </si>
  <si>
    <t>RED.3RED300250NII</t>
  </si>
  <si>
    <t xml:space="preserve">Předizolovaná redukce  RED 3-DN300/560 x 3-DN250/500 al. N řada 2</t>
  </si>
  <si>
    <t>-576541047</t>
  </si>
  <si>
    <t>288</t>
  </si>
  <si>
    <t>RED.2RED300250NII</t>
  </si>
  <si>
    <t xml:space="preserve">Předizolovaná redukce  RED 2-DN300/500 x 2-DN250/450 al. N řada 2</t>
  </si>
  <si>
    <t>-1988210045</t>
  </si>
  <si>
    <t>289</t>
  </si>
  <si>
    <t>316OBL300-90</t>
  </si>
  <si>
    <t>Oblouk 3D EN 10253-2, mat. P235GH Ø323,9x8,0</t>
  </si>
  <si>
    <t>784142908</t>
  </si>
  <si>
    <t>290</t>
  </si>
  <si>
    <t>23008418R1</t>
  </si>
  <si>
    <t>Demontáž potrubí do šrotu přes 250 do 1000 kg D 820 mm tl 10,0 mm poplastované</t>
  </si>
  <si>
    <t>-1005124977</t>
  </si>
  <si>
    <t>Demontáž ocelového potrubí do šrotu hmotnosti přes 250 do 1000 kg připojovací rozměr Ø 820, tl. 10 mm poplastované</t>
  </si>
  <si>
    <t xml:space="preserve">Poznámka k položce:_x000d_
Ocelové potrubí s povrchovou úpravou PPR (nutno řezat pilou) </t>
  </si>
  <si>
    <t>291</t>
  </si>
  <si>
    <t>23008418R</t>
  </si>
  <si>
    <t>Demontáž potrubí do šrotu přes 250 do 1000 kg D 920 mm tl 10,0 mm poplastované</t>
  </si>
  <si>
    <t>-662527366</t>
  </si>
  <si>
    <t>Demontáž ocelového potrubí do šrotu hmotnosti přes 250 do 1000 kg připojovací rozměr Ø 920, tl. 10 mm poplastované</t>
  </si>
  <si>
    <t>292</t>
  </si>
  <si>
    <t>230210011</t>
  </si>
  <si>
    <t>Oprava opláštění ruční natavením normálním</t>
  </si>
  <si>
    <t>1356401663</t>
  </si>
  <si>
    <t>Montáž opláštění ruční natavením normálním</t>
  </si>
  <si>
    <t>https://podminky.urs.cz/item/CS_URS_2024_01/230210011</t>
  </si>
  <si>
    <t>Poznámka k položce:_x000d_
164ks * 1,2m2</t>
  </si>
  <si>
    <t>1876,8+596*1,2</t>
  </si>
  <si>
    <t>2592*1,2 'Přepočtené koeficientem množství</t>
  </si>
  <si>
    <t>293</t>
  </si>
  <si>
    <t>R.2SSD0023000500</t>
  </si>
  <si>
    <t>Dvojitě těsněná smrštitelná spojka série2 délka 500mm; dvojité uzavření, kompletní s PUR izolací, DN 300, DA500</t>
  </si>
  <si>
    <t>70373518</t>
  </si>
  <si>
    <t>294</t>
  </si>
  <si>
    <t>R.2SSD0022500450</t>
  </si>
  <si>
    <t>Dvojitě těsněná smrštitelná spojka série2 délka 500mm; dvojité uzavření, kompletní s PUR izolací, DN 250, DA450</t>
  </si>
  <si>
    <t>96650128</t>
  </si>
  <si>
    <t>295</t>
  </si>
  <si>
    <t>R.2SSD0022000355</t>
  </si>
  <si>
    <t>Dvojitě těsněná smrštitelná spojka série2 délka 500mm; dvojité uzavření, kompletní s PUR izolací, DN 200, DA355</t>
  </si>
  <si>
    <t>1906618258</t>
  </si>
  <si>
    <t>296</t>
  </si>
  <si>
    <t>R.2SSD0021500280</t>
  </si>
  <si>
    <t>Dvojitě těsněná smrštitelná spojka série2 délka 500mm; dvojité uzavření, kompletní s PUR izolací, DN 150, DA280</t>
  </si>
  <si>
    <t>-1082161515</t>
  </si>
  <si>
    <t>297</t>
  </si>
  <si>
    <t>R.2SSD00215002R</t>
  </si>
  <si>
    <t>Dvojitě těsněná redukovaná smrštitelná spojka série2 délka 500mm; dvojité uzavření, kompletní s PUR izolací, DN 150, DA280/250</t>
  </si>
  <si>
    <t>836835323</t>
  </si>
  <si>
    <t>298</t>
  </si>
  <si>
    <t>R.2SSD0021000225</t>
  </si>
  <si>
    <t>Dvojitě těsněná smrštitelná spojka série2 délka 500mm; dvojité uzavření, kompletní s PUR izolací, DN 100, DA225</t>
  </si>
  <si>
    <t>1057450441</t>
  </si>
  <si>
    <t>299</t>
  </si>
  <si>
    <t>R.2SSD0020650160</t>
  </si>
  <si>
    <t>Dvojitě těsněná smrštitelná spojka série2 délka 500mm; dvojité uzavření, kompletní s PUR izolací, DN 65, DA160</t>
  </si>
  <si>
    <t>-1184424727</t>
  </si>
  <si>
    <t>300</t>
  </si>
  <si>
    <t>R.2SSD0020500140</t>
  </si>
  <si>
    <t>Dvojitě těsněná smrštitelná spojka série2 délka 500mm; dvojité uzavření, kompletní s PUR izolací, DN 50, DA140</t>
  </si>
  <si>
    <t>322336234</t>
  </si>
  <si>
    <t>301</t>
  </si>
  <si>
    <t>R.2SSD0020400125</t>
  </si>
  <si>
    <t>Dvojitě těsněná smrštitelná spojka série2 délka 500mm; dvojité uzavření, kompletní s PUR izolací, DN 40, DA125</t>
  </si>
  <si>
    <t>-1757305255</t>
  </si>
  <si>
    <t>302</t>
  </si>
  <si>
    <t>R.2SSD0020320125</t>
  </si>
  <si>
    <t>Dvojitě těsněná smrštitelná spojka série2 délka 500mm; dvojité uzavření, kompletní s PUR izolací, DN 32, DA125</t>
  </si>
  <si>
    <t>-236840179</t>
  </si>
  <si>
    <t>303</t>
  </si>
  <si>
    <t>R.2SSD0020250110</t>
  </si>
  <si>
    <t>Dvojitě těsněná smrštitelná spojka série2 délka 500mm; dvojité uzavření, kompletní s PUR izolací, DN 25, DA110</t>
  </si>
  <si>
    <t>-1483891031</t>
  </si>
  <si>
    <t>304</t>
  </si>
  <si>
    <t>R.3SSD0023000560</t>
  </si>
  <si>
    <t>Dvojitě těsněná smrštitelná spojka série3 délka 500mm; dvojité uzavření, kompletní s PUR izolací, DN 300, DA560</t>
  </si>
  <si>
    <t>25986247</t>
  </si>
  <si>
    <t>305</t>
  </si>
  <si>
    <t>R.3SSD0022500500</t>
  </si>
  <si>
    <t>Dvojitě těsněná smrštitelná spojka série3 délka 500mm; dvojité uzavření, kompletní s PUR izolací, DN 250, DA500</t>
  </si>
  <si>
    <t>-1653811411</t>
  </si>
  <si>
    <t>306</t>
  </si>
  <si>
    <t>R.3SSD0022000400</t>
  </si>
  <si>
    <t>Dvojitě těsněná smrštitelná spojka série3 délka 500mm; dvojité uzavření, kompletní s PUR izolací, DN 200, DA400</t>
  </si>
  <si>
    <t>1521908824</t>
  </si>
  <si>
    <t>307</t>
  </si>
  <si>
    <t>R.3SSD0021500315</t>
  </si>
  <si>
    <t>Dvojitě těsněná smrštitelná spojka série3 délka 500mm; dvojité uzavření, kompletní s PUR izolací, DN 150, DA315</t>
  </si>
  <si>
    <t>642165276</t>
  </si>
  <si>
    <t>308</t>
  </si>
  <si>
    <t>R.3SSD0021000250</t>
  </si>
  <si>
    <t>Dvojitě těsněná smrštitelná spojka série3 délka 500mm; dvojité uzavření, kompletní s PUR izolací, DN 100, DA250</t>
  </si>
  <si>
    <t>-339208221</t>
  </si>
  <si>
    <t>309</t>
  </si>
  <si>
    <t>R.3SSD0020650180</t>
  </si>
  <si>
    <t>Dvojitě těsněná smrštitelná spojka série3 délka 500mm; dvojité uzavření, kompletní s PUR izolací, DN 65, DA180</t>
  </si>
  <si>
    <t>194852544</t>
  </si>
  <si>
    <t>310</t>
  </si>
  <si>
    <t>R.3SSD0020500160</t>
  </si>
  <si>
    <t>Dvojitě těsněná smrštitelná spojka série3 délka 500mm; dvojité uzavření, kompletní s PUR izolací, DN 50, DA160</t>
  </si>
  <si>
    <t>89909261</t>
  </si>
  <si>
    <t>311</t>
  </si>
  <si>
    <t>R.3SSD0020400140</t>
  </si>
  <si>
    <t>Dvojitě těsněná smrštitelná spojka série3 délka 500mm; dvojité uzavření, kompletní s PUR izolací, DN 40, DA140</t>
  </si>
  <si>
    <t>1265820990</t>
  </si>
  <si>
    <t>312</t>
  </si>
  <si>
    <t>R.3SSD0020320140</t>
  </si>
  <si>
    <t>Dvojitě těsněná smrštitelná spojka série3 délka 500mm; dvojité uzavření, kompletní s PUR izolací, DN 32, DA140</t>
  </si>
  <si>
    <t>930398123</t>
  </si>
  <si>
    <t>313</t>
  </si>
  <si>
    <t>R.3SSD0020250125</t>
  </si>
  <si>
    <t>Dvojitě těsněná smrštitelná spojka série3 délka 500mm; dvojité uzavření, kompletní s PUR izolací, DN 25, DA125</t>
  </si>
  <si>
    <t>-722272615</t>
  </si>
  <si>
    <t>314</t>
  </si>
  <si>
    <t>R.1SSD0021500250</t>
  </si>
  <si>
    <t>Dvojitě těsněná smrštitelná spojka série1 délka 500mm; dvojité uzavření, kompletní s PUR izolací, DN 150, DA250</t>
  </si>
  <si>
    <t>1969035719</t>
  </si>
  <si>
    <t>315</t>
  </si>
  <si>
    <t>R1SSM0002500400</t>
  </si>
  <si>
    <t xml:space="preserve">Manžeta ukončovací smršťovací  série1 DHEC, DN 250, DA400</t>
  </si>
  <si>
    <t>1188177863</t>
  </si>
  <si>
    <t>316</t>
  </si>
  <si>
    <t>R.1SSM0001250225</t>
  </si>
  <si>
    <t xml:space="preserve">Manžeta ukončovací smršťovací  série1 DHEC, DN 125, DA225</t>
  </si>
  <si>
    <t>1638096655</t>
  </si>
  <si>
    <t>317</t>
  </si>
  <si>
    <t>R1SSM0000650140</t>
  </si>
  <si>
    <t xml:space="preserve">Manžeta ukončovací smršťovací  série1 DHEC, DN 65, DA140</t>
  </si>
  <si>
    <t>571716344</t>
  </si>
  <si>
    <t>318</t>
  </si>
  <si>
    <t>R.1SSL0001500250</t>
  </si>
  <si>
    <t xml:space="preserve">Těsnění labyrintové  série1 DN 150, DA250</t>
  </si>
  <si>
    <t>-63208333</t>
  </si>
  <si>
    <t>319</t>
  </si>
  <si>
    <t>R1SSL0001250225</t>
  </si>
  <si>
    <t xml:space="preserve">Těsnění labyrintové  série1 DN 125, DA225</t>
  </si>
  <si>
    <t>1056387972</t>
  </si>
  <si>
    <t>320</t>
  </si>
  <si>
    <t>R.1SSL0000650140</t>
  </si>
  <si>
    <t xml:space="preserve">Těsnění labyrintové  série1 DN 65, DA140</t>
  </si>
  <si>
    <t>-252797891</t>
  </si>
  <si>
    <t>321</t>
  </si>
  <si>
    <t>R.1SSD0021250225</t>
  </si>
  <si>
    <t>Dvojitě těsněná smrštitelná spojka série1 délka 500mm; dvojité uzavření, kompletní s PUR izolací, DN 125, DA225</t>
  </si>
  <si>
    <t>1607100527</t>
  </si>
  <si>
    <t>322</t>
  </si>
  <si>
    <t>R.1SSD0020650140</t>
  </si>
  <si>
    <t>Dvojitě těsněná smrštitelná spojka série1 délka 500mm; dvojité uzavření, kompletní s PUR izolací, DN 65, DA140</t>
  </si>
  <si>
    <t>1702212056</t>
  </si>
  <si>
    <t>323</t>
  </si>
  <si>
    <t>R.3SSM0003000560</t>
  </si>
  <si>
    <t xml:space="preserve">Manžeta ukončovací smršťovací  série3 DHEC, DN 300, DA560</t>
  </si>
  <si>
    <t>-1563004264</t>
  </si>
  <si>
    <t>324</t>
  </si>
  <si>
    <t>R.3SSM0002000400</t>
  </si>
  <si>
    <t xml:space="preserve">Manžeta ukončovací smršťovací  série3 DHEC, DN 200, DA400</t>
  </si>
  <si>
    <t>893392082</t>
  </si>
  <si>
    <t>325</t>
  </si>
  <si>
    <t>R.3SSM0001000250</t>
  </si>
  <si>
    <t>Manžeta ukončovací smršťovací série3 DHEC, DN 100, DA250</t>
  </si>
  <si>
    <t>1900971643</t>
  </si>
  <si>
    <t>326</t>
  </si>
  <si>
    <t>R.3SSM0000650180</t>
  </si>
  <si>
    <t xml:space="preserve">Manžeta ukončovací smršťovací  série3 DHEC, DN 65, DA180</t>
  </si>
  <si>
    <t>-533965721</t>
  </si>
  <si>
    <t>327</t>
  </si>
  <si>
    <t>R.3SSM0000500160</t>
  </si>
  <si>
    <t xml:space="preserve">Manžeta ukončovací smršťovací  série3 DHEC, DN 50, DA160</t>
  </si>
  <si>
    <t>-764934940</t>
  </si>
  <si>
    <t>328</t>
  </si>
  <si>
    <t>R.3SSM0000400140</t>
  </si>
  <si>
    <t>Manžeta ukončovací smršťovací série3 DHEC, DN 40, DA140</t>
  </si>
  <si>
    <t>994762022</t>
  </si>
  <si>
    <t>329</t>
  </si>
  <si>
    <t>R.3SSM0000320140</t>
  </si>
  <si>
    <t>Manžeta ukončovací smršťovací série3 DHEC, DN 32, DA140</t>
  </si>
  <si>
    <t>1124069424</t>
  </si>
  <si>
    <t>330</t>
  </si>
  <si>
    <t>R.3SSM0000250125</t>
  </si>
  <si>
    <t xml:space="preserve">Manžeta ukončovací smršťovací  série3 DHEC, DN 25, DA125</t>
  </si>
  <si>
    <t>1671155515</t>
  </si>
  <si>
    <t>331</t>
  </si>
  <si>
    <t>R.2SSM0003000500</t>
  </si>
  <si>
    <t xml:space="preserve">Manžeta ukončovací smršťovací  série2 DHEC, DN 300, DA500</t>
  </si>
  <si>
    <t>-680648083</t>
  </si>
  <si>
    <t>332</t>
  </si>
  <si>
    <t>R.2SSM0002000355</t>
  </si>
  <si>
    <t xml:space="preserve">Manžeta ukončovací smršťovací  série2 DHEC, DN 200, DA355</t>
  </si>
  <si>
    <t>618148572</t>
  </si>
  <si>
    <t>333</t>
  </si>
  <si>
    <t>R.2SSM0001000225</t>
  </si>
  <si>
    <t xml:space="preserve">Manžeta ukončovací smršťovací  série2 DHEC, DN 100, DA225</t>
  </si>
  <si>
    <t>548634495</t>
  </si>
  <si>
    <t>334</t>
  </si>
  <si>
    <t>R.2SSM0000650160</t>
  </si>
  <si>
    <t>Manžeta ukončovací smršťovací série2 DHEC, DN 65, DA160</t>
  </si>
  <si>
    <t>603307812</t>
  </si>
  <si>
    <t>335</t>
  </si>
  <si>
    <t>R.2SSM0000500140</t>
  </si>
  <si>
    <t xml:space="preserve">Manžeta ukončovací smršťovací  série2 DHEC, DN 50, DA140</t>
  </si>
  <si>
    <t>1838085479</t>
  </si>
  <si>
    <t>336</t>
  </si>
  <si>
    <t>R.2SSM0000400125</t>
  </si>
  <si>
    <t>Manžeta ukončovací smršťovací série2 DHEC, DN 40, DA125</t>
  </si>
  <si>
    <t>65413847</t>
  </si>
  <si>
    <t>337</t>
  </si>
  <si>
    <t>R.2SSM0000320125</t>
  </si>
  <si>
    <t xml:space="preserve">Manžeta ukončovací smršťovací  série2 DHEC, DN 32, DA125</t>
  </si>
  <si>
    <t>-1116702557</t>
  </si>
  <si>
    <t>338</t>
  </si>
  <si>
    <t>R.2SSM0000250110</t>
  </si>
  <si>
    <t xml:space="preserve">Manžeta ukončovací smršťovací  série2 DHEC, DN 25, DA110</t>
  </si>
  <si>
    <t>1446336605</t>
  </si>
  <si>
    <t>339</t>
  </si>
  <si>
    <t>R.2SSL0003000500</t>
  </si>
  <si>
    <t>Těsnění labyrintové série2 DN 300, DA500</t>
  </si>
  <si>
    <t>77992583</t>
  </si>
  <si>
    <t>340</t>
  </si>
  <si>
    <t>R.2SSL0002000355</t>
  </si>
  <si>
    <t>Těsnění labyrintové série2 DN 200, DA355</t>
  </si>
  <si>
    <t>278968360</t>
  </si>
  <si>
    <t>341</t>
  </si>
  <si>
    <t>R.2SSL0001000225</t>
  </si>
  <si>
    <t xml:space="preserve">Těsnění labyrintové  série2 DN 100, DA225</t>
  </si>
  <si>
    <t>-805921352</t>
  </si>
  <si>
    <t>342</t>
  </si>
  <si>
    <t>R.2SSL0000650160</t>
  </si>
  <si>
    <t xml:space="preserve">Těsnění labyrintové  série2 DN 65, DA160</t>
  </si>
  <si>
    <t>-140365945</t>
  </si>
  <si>
    <t>343</t>
  </si>
  <si>
    <t>R.2SSL0000500140</t>
  </si>
  <si>
    <t xml:space="preserve">Těsnění labyrintové  série2 DN 50, DA140</t>
  </si>
  <si>
    <t>-1099520095</t>
  </si>
  <si>
    <t>344</t>
  </si>
  <si>
    <t>R.2SSL0000400125</t>
  </si>
  <si>
    <t xml:space="preserve">Těsnění labyrintové  série2 DN 40, DA125</t>
  </si>
  <si>
    <t>1442499788</t>
  </si>
  <si>
    <t>345</t>
  </si>
  <si>
    <t>R.2SSL0000320125</t>
  </si>
  <si>
    <t xml:space="preserve">Těsnění labyrintové  série2 DN 32, DA125</t>
  </si>
  <si>
    <t>943942532</t>
  </si>
  <si>
    <t>346</t>
  </si>
  <si>
    <t>R.3SSL0003000560</t>
  </si>
  <si>
    <t xml:space="preserve">Těsnění labyrintové  série3 DN 300, DA560</t>
  </si>
  <si>
    <t>-2093621119</t>
  </si>
  <si>
    <t>347</t>
  </si>
  <si>
    <t>R.3SSL0002000400</t>
  </si>
  <si>
    <t xml:space="preserve">Těsnění labyrintové  série3 DN 200, DA400</t>
  </si>
  <si>
    <t>-505925678</t>
  </si>
  <si>
    <t>348</t>
  </si>
  <si>
    <t>R.3SSL0001000250</t>
  </si>
  <si>
    <t xml:space="preserve">Těsnění labyrintové  série3 DN 100, DA250</t>
  </si>
  <si>
    <t>-1535870121</t>
  </si>
  <si>
    <t>349</t>
  </si>
  <si>
    <t>R.3SSL0000650180</t>
  </si>
  <si>
    <t xml:space="preserve">Těsnění labyrintové  série3 DN 65, DA180</t>
  </si>
  <si>
    <t>390703893</t>
  </si>
  <si>
    <t>350</t>
  </si>
  <si>
    <t>R.3SSL0000500160</t>
  </si>
  <si>
    <t>Těsnění labyrintové série3 DN 50, DA160</t>
  </si>
  <si>
    <t>-199352213</t>
  </si>
  <si>
    <t>351</t>
  </si>
  <si>
    <t>R.3SSL0000400140</t>
  </si>
  <si>
    <t xml:space="preserve">Těsnění labyrintové  série3 DN 40, DA140</t>
  </si>
  <si>
    <t>905519677</t>
  </si>
  <si>
    <t>352</t>
  </si>
  <si>
    <t>R.3SSL0000320140</t>
  </si>
  <si>
    <t>Těsnění labyrintové série3 DN 32, DA140</t>
  </si>
  <si>
    <t>-1612970870</t>
  </si>
  <si>
    <t>353</t>
  </si>
  <si>
    <t>230050015</t>
  </si>
  <si>
    <t>Montáž uložení přivařením DN přes 350 mm</t>
  </si>
  <si>
    <t>-1447655708</t>
  </si>
  <si>
    <t>Montáž uložení doplňkových konstrukcí přivařením DN přes 350</t>
  </si>
  <si>
    <t>https://podminky.urs.cz/item/CS_URS_2024_01/230050015</t>
  </si>
  <si>
    <t>354</t>
  </si>
  <si>
    <t>PKDN560</t>
  </si>
  <si>
    <t>Podpěra kluzná předizolovaného potrubí DN560, včetně PTFE desky a nerezové kluzné plochy</t>
  </si>
  <si>
    <t>-166460216</t>
  </si>
  <si>
    <t>355</t>
  </si>
  <si>
    <t>PKDN500</t>
  </si>
  <si>
    <t>Podpěra kluzná předizolovaného potrubí DN500, včetně PTFE desky a nerezové kluzné plochy</t>
  </si>
  <si>
    <t>-48024603</t>
  </si>
  <si>
    <t>170+55</t>
  </si>
  <si>
    <t>356</t>
  </si>
  <si>
    <t>PKDN450</t>
  </si>
  <si>
    <t>Podpěra kluzná předizolovaného potrubí DN450, včetně PTFE desky a nerezové kluzné plochy</t>
  </si>
  <si>
    <t>-2044536629</t>
  </si>
  <si>
    <t>357</t>
  </si>
  <si>
    <t>PBDN450</t>
  </si>
  <si>
    <t>Pevná uložení předizolovaného potrubí DN450, včetně PTFE desky a nerezové kluzné plochy</t>
  </si>
  <si>
    <t>-1732288730</t>
  </si>
  <si>
    <t>358</t>
  </si>
  <si>
    <t>PBDN500</t>
  </si>
  <si>
    <t>921845431</t>
  </si>
  <si>
    <t>21+7</t>
  </si>
  <si>
    <t>359</t>
  </si>
  <si>
    <t>PBDN560</t>
  </si>
  <si>
    <t>Pevná uložení předizolovaného potrubí DN560,včetně PTFE desky a nerezové kluzné plochy</t>
  </si>
  <si>
    <t>982939822</t>
  </si>
  <si>
    <t>360</t>
  </si>
  <si>
    <t>230050014</t>
  </si>
  <si>
    <t>Montáž uložení přivařením DN přes 150 do 350 mm</t>
  </si>
  <si>
    <t>-217553033</t>
  </si>
  <si>
    <t>Montáž uložení doplňkových konstrukcí přivařením DN přes 150 do 350</t>
  </si>
  <si>
    <t>https://podminky.urs.cz/item/CS_URS_2024_01/230050014</t>
  </si>
  <si>
    <t>361</t>
  </si>
  <si>
    <t>PKDN315</t>
  </si>
  <si>
    <t>Podpěra kluzná předizolovaného potrubí DN315, včetně PTFE desky a nerezové kluzné plochy</t>
  </si>
  <si>
    <t>-978233547</t>
  </si>
  <si>
    <t>362</t>
  </si>
  <si>
    <t>PKDN280</t>
  </si>
  <si>
    <t>Podpěra kluzná předizolovaného potrubí DN280, včetně PTFE desky a nerezové kluzné plochy</t>
  </si>
  <si>
    <t>2118130245</t>
  </si>
  <si>
    <t>363</t>
  </si>
  <si>
    <t>PKDN250</t>
  </si>
  <si>
    <t>Podpěra kluzná předizolovaného potrubí DN250, včetně PTFE desky a nerezové kluzné plochy</t>
  </si>
  <si>
    <t>424824857</t>
  </si>
  <si>
    <t>12+440</t>
  </si>
  <si>
    <t>364</t>
  </si>
  <si>
    <t>PKDN225</t>
  </si>
  <si>
    <t>Podpěra kluzná předizolovaného potrubí DN225, včetně PTFE desky a nerezové kluzné plochy</t>
  </si>
  <si>
    <t>-1126067246</t>
  </si>
  <si>
    <t>12+40</t>
  </si>
  <si>
    <t>365</t>
  </si>
  <si>
    <t>PKDN180</t>
  </si>
  <si>
    <t>Podpěra kluzná předizolovaného potrubí DN180, včetně PTFE desky a nerezové kluzné plochy</t>
  </si>
  <si>
    <t>1471723544</t>
  </si>
  <si>
    <t>366</t>
  </si>
  <si>
    <t>PKDN160</t>
  </si>
  <si>
    <t>Podpěra kluzná předizolovaného potrubí DN160, včetně PTFE desky a nerezové kluzné plochy</t>
  </si>
  <si>
    <t>824968759</t>
  </si>
  <si>
    <t>20+90</t>
  </si>
  <si>
    <t>367</t>
  </si>
  <si>
    <t>PBDN315</t>
  </si>
  <si>
    <t xml:space="preserve">Pevná uložení předizolovaného potrubí DN315,  včetně PTFE desky a nerezové kluzné plochy</t>
  </si>
  <si>
    <t>-1141163720</t>
  </si>
  <si>
    <t>368</t>
  </si>
  <si>
    <t>PBDN280</t>
  </si>
  <si>
    <t>Pevná uložení předizolovaného potrubí DN280, včetně PTFE desky a nerezové kluzné plochy</t>
  </si>
  <si>
    <t>231497594</t>
  </si>
  <si>
    <t>369</t>
  </si>
  <si>
    <t>PBDN250</t>
  </si>
  <si>
    <t>Pevná uložení předizolovaného potrubí DN250, včetně PTFE desky a nerezové kluzné plochy</t>
  </si>
  <si>
    <t>39118281</t>
  </si>
  <si>
    <t>370</t>
  </si>
  <si>
    <t>PBDN225</t>
  </si>
  <si>
    <t xml:space="preserve">Pevná uložení předizolovaného potrubí DN225,  včetně PTFE desky a nerezové kluzné plochy</t>
  </si>
  <si>
    <t>-744169796</t>
  </si>
  <si>
    <t>371</t>
  </si>
  <si>
    <t>PBDN180</t>
  </si>
  <si>
    <t xml:space="preserve">Pevná uložení předizolovaného potrubí DN180,  včetně PTFE desky a nerezové kluzné plochy</t>
  </si>
  <si>
    <t>-1256490558</t>
  </si>
  <si>
    <t>372</t>
  </si>
  <si>
    <t>PBDN160</t>
  </si>
  <si>
    <t xml:space="preserve">Pevná uložení předizolovaného potrubí DN160,  včetně PTFE desky a nerezové kluzné plochy</t>
  </si>
  <si>
    <t>1058182180</t>
  </si>
  <si>
    <t>2+8</t>
  </si>
  <si>
    <t>373</t>
  </si>
  <si>
    <t>230050013</t>
  </si>
  <si>
    <t>Montáž uložení přivařením DN přes 50 do 150 mm</t>
  </si>
  <si>
    <t>-1873597941</t>
  </si>
  <si>
    <t>Montáž uložení doplňkových konstrukcí přivařením DN přes 50 do 150</t>
  </si>
  <si>
    <t>https://podminky.urs.cz/item/CS_URS_2024_01/230050013</t>
  </si>
  <si>
    <t>374</t>
  </si>
  <si>
    <t>PKDN140</t>
  </si>
  <si>
    <t>Podpěra kluzná předizolovaného potrubí DN140, včetně PTFE desky a nerezové kluzné plochy</t>
  </si>
  <si>
    <t>-1613498504</t>
  </si>
  <si>
    <t>90+5+15+410</t>
  </si>
  <si>
    <t>375</t>
  </si>
  <si>
    <t>PKDN125</t>
  </si>
  <si>
    <t>Podpěra kluzná předizolovaného potrubí DN125, včetně PTFE desky a nerezové kluzné plochy</t>
  </si>
  <si>
    <t>-463077991</t>
  </si>
  <si>
    <t>376</t>
  </si>
  <si>
    <t>PBDN140</t>
  </si>
  <si>
    <t xml:space="preserve">Pevná uložení předizolovaného potrubí DN140,  včetně PTFE desky a nerezové kluzné plochy</t>
  </si>
  <si>
    <t>1423223326</t>
  </si>
  <si>
    <t>377</t>
  </si>
  <si>
    <t>PBDN125</t>
  </si>
  <si>
    <t xml:space="preserve">Pevná uložení předizolovaného potrubí DN125,  včetně PTFE desky a nerezové kluzné plochy</t>
  </si>
  <si>
    <t>-1537119830</t>
  </si>
  <si>
    <t>378</t>
  </si>
  <si>
    <t>230050031</t>
  </si>
  <si>
    <t>Montáž a zhotovení doplňkové konstrukce z profilového materiálu</t>
  </si>
  <si>
    <t>1116809508</t>
  </si>
  <si>
    <t>Doplňkové konstrukce z profilového materiálu zhotovení a montáž</t>
  </si>
  <si>
    <t>https://podminky.urs.cz/item/CS_URS_2024_01/230050031</t>
  </si>
  <si>
    <t>379</t>
  </si>
  <si>
    <t>13010910</t>
  </si>
  <si>
    <t>ocel profilová jakost S235JR (11 375) průřez UE 100</t>
  </si>
  <si>
    <t>-1156538319</t>
  </si>
  <si>
    <t>4,5+3,9</t>
  </si>
  <si>
    <t>380</t>
  </si>
  <si>
    <t>54879003</t>
  </si>
  <si>
    <t>patrona chemická M12x110mm</t>
  </si>
  <si>
    <t>2129885104</t>
  </si>
  <si>
    <t>381</t>
  </si>
  <si>
    <t>54879433</t>
  </si>
  <si>
    <t>šroub kotevní Pz pro chemickou kotvu M12x160mm</t>
  </si>
  <si>
    <t>1642093479</t>
  </si>
  <si>
    <t>382</t>
  </si>
  <si>
    <t>54879190</t>
  </si>
  <si>
    <t>sítko plastové pro chemické kotvy 12x45mm</t>
  </si>
  <si>
    <t>-1480189967</t>
  </si>
  <si>
    <t>383</t>
  </si>
  <si>
    <t>230202016</t>
  </si>
  <si>
    <t>Montáž chráničky ocelové celé průměru přes 168,1 do 219,3 mm</t>
  </si>
  <si>
    <t>-100479309</t>
  </si>
  <si>
    <t>Montáž ocelové chráničky celé průměru přes 168,1 do 219,3 mm</t>
  </si>
  <si>
    <t>https://podminky.urs.cz/item/CS_URS_2024_01/230202016</t>
  </si>
  <si>
    <t>384</t>
  </si>
  <si>
    <t>55284046R1</t>
  </si>
  <si>
    <t>trubka ocelová bezešvá konstrukční jakost S355J2H (11 503) Ø219,1x6,3mm</t>
  </si>
  <si>
    <t>812818578</t>
  </si>
  <si>
    <t>trubka ocelová bezešvá konstrukční jakost S355J2H (11 503) 323,9x8,0mm</t>
  </si>
  <si>
    <t>16*1,1 'Přepočtené koeficientem množství</t>
  </si>
  <si>
    <t>385</t>
  </si>
  <si>
    <t>230202056</t>
  </si>
  <si>
    <t>Nasunutí potrubní sekce ocelové průměru přes 168,1 do 219,3 mm do chráničky</t>
  </si>
  <si>
    <t>304337764</t>
  </si>
  <si>
    <t>Nasunutí potrubní sekce do chráničky nasouvané potrubí ocelové D přes 168,1 do 219,3 mm</t>
  </si>
  <si>
    <t>https://podminky.urs.cz/item/CS_URS_2024_01/230202056</t>
  </si>
  <si>
    <t>386</t>
  </si>
  <si>
    <t>230202127</t>
  </si>
  <si>
    <t>Montáž kluzných objímek výšky 19 mm vnějšího průměru potrubí přes 150 mm do 170 mm</t>
  </si>
  <si>
    <t>-772077492</t>
  </si>
  <si>
    <t>Montáž kluzných objímek pro zasunutí potrubí do chráničky výšky 19 mm vnějšího průměru potrubí přes 150 do 170 mm</t>
  </si>
  <si>
    <t>https://podminky.urs.cz/item/CS_URS_2024_01/230202127</t>
  </si>
  <si>
    <t>387</t>
  </si>
  <si>
    <t>28655130</t>
  </si>
  <si>
    <t>objímka kluzná typ A segment v 19mm</t>
  </si>
  <si>
    <t>-869407839</t>
  </si>
  <si>
    <t>50*2 'Přepočtené koeficientem množství</t>
  </si>
  <si>
    <t>388</t>
  </si>
  <si>
    <t>230202020</t>
  </si>
  <si>
    <t>Montáž chráničky ocelové celé průměru přes 377 do 426 mm</t>
  </si>
  <si>
    <t>-2140388692</t>
  </si>
  <si>
    <t>Montáž ocelové chráničky celé průměru přes 377 do 426 mm</t>
  </si>
  <si>
    <t>https://podminky.urs.cz/item/CS_URS_2024_01/230202020</t>
  </si>
  <si>
    <t>389</t>
  </si>
  <si>
    <t>14033234</t>
  </si>
  <si>
    <t>trubka ocelová bezešvá hladká tl 10mm ČSN 41 1375.1 D 426mm</t>
  </si>
  <si>
    <t>1558831081</t>
  </si>
  <si>
    <t>390</t>
  </si>
  <si>
    <t>230202023</t>
  </si>
  <si>
    <t>Montáž chráničky ocelové celé průměru přes 630 do 720 mm</t>
  </si>
  <si>
    <t>-341527661</t>
  </si>
  <si>
    <t>Montáž ocelové chráničky celé průměru přes 630 do 720 mm</t>
  </si>
  <si>
    <t>https://podminky.urs.cz/item/CS_URS_2024_01/230202023</t>
  </si>
  <si>
    <t>391</t>
  </si>
  <si>
    <t>14033244</t>
  </si>
  <si>
    <t>trubka ocelová bezešvá hladká tl 14,2mm ČSN 41 1375.1 D 711x10mm</t>
  </si>
  <si>
    <t>-1949239696</t>
  </si>
  <si>
    <t>392</t>
  </si>
  <si>
    <t>230202014</t>
  </si>
  <si>
    <t>Montáž chráničky ocelové celé průměru přes 114,3 do 133 mm</t>
  </si>
  <si>
    <t>76350517</t>
  </si>
  <si>
    <t>Montáž ocelové chráničky celé průměru přes 114,3 do 133 mm</t>
  </si>
  <si>
    <t>https://podminky.urs.cz/item/CS_URS_2024_01/230202014</t>
  </si>
  <si>
    <t>393</t>
  </si>
  <si>
    <t>55283917</t>
  </si>
  <si>
    <t>trubka ocelová bezešvá hladká jakost 11 353 108x6,3mm</t>
  </si>
  <si>
    <t>-1719771558</t>
  </si>
  <si>
    <t>55*1,1 'Přepočtené koeficientem množství</t>
  </si>
  <si>
    <t>394</t>
  </si>
  <si>
    <t>230202062</t>
  </si>
  <si>
    <t>Nasunutí potrubní sekce ocelové průměru přes 530 do 630 mm do chráničky</t>
  </si>
  <si>
    <t>1321656970</t>
  </si>
  <si>
    <t>Nasunutí potrubní sekce do chráničky nasouvané potrubí ocelové D přes 530 do 630 mm</t>
  </si>
  <si>
    <t>https://podminky.urs.cz/item/CS_URS_2024_01/230202062</t>
  </si>
  <si>
    <t>2*18+19</t>
  </si>
  <si>
    <t>395</t>
  </si>
  <si>
    <t>230202063</t>
  </si>
  <si>
    <t>Nasunutí potrubní sekce ocelové průměru přes 630 do 720 mm do chráničky</t>
  </si>
  <si>
    <t>35797025</t>
  </si>
  <si>
    <t>Nasunutí potrubní sekce do chráničky nasouvané potrubí ocelové D přes 630 do 720 mm</t>
  </si>
  <si>
    <t>https://podminky.urs.cz/item/CS_URS_2024_01/230202063</t>
  </si>
  <si>
    <t>396</t>
  </si>
  <si>
    <t>230202223R</t>
  </si>
  <si>
    <t>Montáž manžety na chráničku potrubí ocelové průměru přes 630 do 720 mm</t>
  </si>
  <si>
    <t>R-pol</t>
  </si>
  <si>
    <t>-734381353</t>
  </si>
  <si>
    <t>397</t>
  </si>
  <si>
    <t>28655114R1</t>
  </si>
  <si>
    <t>manžeta chráničky vč. upínací pásky DN 800/630</t>
  </si>
  <si>
    <t>-503141111</t>
  </si>
  <si>
    <t>398</t>
  </si>
  <si>
    <t>28655114R2</t>
  </si>
  <si>
    <t>2116072833</t>
  </si>
  <si>
    <t>manžeta chráničky vč. upínací pásky DN 800/710</t>
  </si>
  <si>
    <t>399</t>
  </si>
  <si>
    <t>230202216</t>
  </si>
  <si>
    <t>Montáž manžety na chráničku potrubí ocelové průměru přes 168,1 do 219,3 mm</t>
  </si>
  <si>
    <t>-170115439</t>
  </si>
  <si>
    <t>Montáž manžety na chráničku potrubí ocelového D přes 168,1 do 219,3 mm</t>
  </si>
  <si>
    <t>https://podminky.urs.cz/item/CS_URS_2024_01/230202216</t>
  </si>
  <si>
    <t>400</t>
  </si>
  <si>
    <t>28655122</t>
  </si>
  <si>
    <t>manžeta chráničky vč. upínací pásky 220x324mm DN 200x300</t>
  </si>
  <si>
    <t>401448691</t>
  </si>
  <si>
    <t>401</t>
  </si>
  <si>
    <t>230202220</t>
  </si>
  <si>
    <t>Montáž manžety na chráničku potrubí ocelové průměru přes 377 do 426 mm</t>
  </si>
  <si>
    <t>951806063</t>
  </si>
  <si>
    <t>Montáž manžety na chráničku potrubí ocelového D přes 377 do 426 mm</t>
  </si>
  <si>
    <t>https://podminky.urs.cz/item/CS_URS_2024_01/230202220</t>
  </si>
  <si>
    <t>402</t>
  </si>
  <si>
    <t>28655126</t>
  </si>
  <si>
    <t>manžeta chráničky vč. upínací pásky 324x530mm DN 300x500</t>
  </si>
  <si>
    <t>76103677</t>
  </si>
  <si>
    <t>403</t>
  </si>
  <si>
    <t>230050004</t>
  </si>
  <si>
    <t>Montáž uložení přišroubováním DN přes 150 do 350 mm</t>
  </si>
  <si>
    <t>117095827</t>
  </si>
  <si>
    <t>Montáž uložení doplňkových konstrukcí přišroubováním DN přes 150 do 350</t>
  </si>
  <si>
    <t>https://podminky.urs.cz/item/CS_URS_2024_01/230050004</t>
  </si>
  <si>
    <t>404</t>
  </si>
  <si>
    <t>RMAT0001</t>
  </si>
  <si>
    <t>uložení</t>
  </si>
  <si>
    <t>783548054</t>
  </si>
  <si>
    <t>405</t>
  </si>
  <si>
    <t>DP-1000X2000X40R</t>
  </si>
  <si>
    <t>Dilatační PE podložka 2000x1000x40mm</t>
  </si>
  <si>
    <t>-5471995</t>
  </si>
  <si>
    <t xml:space="preserve">Poznámka k položce:_x000d_
Počet dilatačnéích podložek bude upřesněn dodavatelem potrubního systému na základě pevnostního výpočtu. </t>
  </si>
  <si>
    <t>46-M</t>
  </si>
  <si>
    <t>Zemní práce při extr.mont.pracích</t>
  </si>
  <si>
    <t>406</t>
  </si>
  <si>
    <t>220182021</t>
  </si>
  <si>
    <t>Uložení trubky HDPE do výkopu včetně fixace</t>
  </si>
  <si>
    <t>-1823650637</t>
  </si>
  <si>
    <t>https://podminky.urs.cz/item/CS_URS_2024_01/220182021</t>
  </si>
  <si>
    <t>407</t>
  </si>
  <si>
    <t>34571802</t>
  </si>
  <si>
    <t>chránička optického kabelu HDPE jednoplášťová bezhalogenová D 40/33mm</t>
  </si>
  <si>
    <t>-331550074</t>
  </si>
  <si>
    <t>10500*1,1 'Přepočtené koeficientem množství</t>
  </si>
  <si>
    <t>408</t>
  </si>
  <si>
    <t>220182025</t>
  </si>
  <si>
    <t>Kontrola průchodnosti trubky pro optický kabel do 2000 m</t>
  </si>
  <si>
    <t>km</t>
  </si>
  <si>
    <t>1562874057</t>
  </si>
  <si>
    <t>Kontrola průchodnosti trubky kalibrace do 2000 m</t>
  </si>
  <si>
    <t>https://podminky.urs.cz/item/CS_URS_2024_01/220182025</t>
  </si>
  <si>
    <t>409</t>
  </si>
  <si>
    <t>220182026</t>
  </si>
  <si>
    <t>Montáž spojky bez svařování na HDPE trubce rovné nebo redukční</t>
  </si>
  <si>
    <t>-1919044925</t>
  </si>
  <si>
    <t>https://podminky.urs.cz/item/CS_URS_2024_01/220182026</t>
  </si>
  <si>
    <t>Poznámka k položce:_x000d_
Spojka cca po 200m trasy potrubí</t>
  </si>
  <si>
    <t>410</t>
  </si>
  <si>
    <t>34571935</t>
  </si>
  <si>
    <t>spojka HDPE trubek vodotěsná přímá k propojení D 2x 40mm</t>
  </si>
  <si>
    <t>789417500</t>
  </si>
  <si>
    <t>411</t>
  </si>
  <si>
    <t>220182027</t>
  </si>
  <si>
    <t>Montáž koncovky nebo záslepky bez svařování na HDPE trubku</t>
  </si>
  <si>
    <t>708652268</t>
  </si>
  <si>
    <t>https://podminky.urs.cz/item/CS_URS_2024_01/220182027</t>
  </si>
  <si>
    <t>412</t>
  </si>
  <si>
    <t>10.076.739</t>
  </si>
  <si>
    <t>Koncovka HDPE 05042 pr.40</t>
  </si>
  <si>
    <t>58367317</t>
  </si>
  <si>
    <t>413</t>
  </si>
  <si>
    <t>220182028</t>
  </si>
  <si>
    <t>Kontrola tlakutěsnosti HDPE trubky přes 2000 m</t>
  </si>
  <si>
    <t>1075395798</t>
  </si>
  <si>
    <t>https://podminky.urs.cz/item/CS_URS_2024_01/220182028</t>
  </si>
  <si>
    <t>414</t>
  </si>
  <si>
    <t>460671112</t>
  </si>
  <si>
    <t>Výstražná fólie pro krytí kabelů šířky přes 20 do 25 cm</t>
  </si>
  <si>
    <t>-798039501</t>
  </si>
  <si>
    <t>Výstražné prvky pro krytí kabelů včetně vyrovnání povrchu rýhy, rozvinutí a uložení fólie, šířky přes 20 do 25 cm</t>
  </si>
  <si>
    <t>https://podminky.urs.cz/item/CS_URS_2024_01/460671112</t>
  </si>
  <si>
    <t>HZS</t>
  </si>
  <si>
    <t>Hodinové zúčtovací sazby</t>
  </si>
  <si>
    <t>415</t>
  </si>
  <si>
    <t>HZS3111</t>
  </si>
  <si>
    <t>Hodinová zúčtovací sazba montér potrubí</t>
  </si>
  <si>
    <t>hod</t>
  </si>
  <si>
    <t>512</t>
  </si>
  <si>
    <t>-870877005</t>
  </si>
  <si>
    <t>Hodinové zúčtovací sazby montáží technologických zařízení při externích montážích montér potrubí</t>
  </si>
  <si>
    <t>https://podminky.urs.cz/item/CS_URS_2024_01/HZS3111</t>
  </si>
  <si>
    <t>500*0,25</t>
  </si>
  <si>
    <t>416</t>
  </si>
  <si>
    <t>HZS3232</t>
  </si>
  <si>
    <t>Hodinová zúčtovací sazba montér měřících zařízení odborný</t>
  </si>
  <si>
    <t>-442481067</t>
  </si>
  <si>
    <t>Hodinové zúčtovací sazby montáží technologických zařízení na stavebních objektech montér měřících zařízení odborný</t>
  </si>
  <si>
    <t>https://podminky.urs.cz/item/CS_URS_2024_01/HZS3232</t>
  </si>
  <si>
    <t>Poznámka k položce:_x000d_
Proměření jednotlivých okruhů alarmsystému_x000d_
6 měřících míst x 2 okruhy * 2 hod na jeden okruh</t>
  </si>
  <si>
    <t>417</t>
  </si>
  <si>
    <t>HZS4212</t>
  </si>
  <si>
    <t>Hodinová zúčtovací sazba revizní technik specialista</t>
  </si>
  <si>
    <t>1212641193</t>
  </si>
  <si>
    <t>Hodinové zúčtovací sazby ostatních profesí revizní a kontrolní činnost revizní technik specialista</t>
  </si>
  <si>
    <t>https://podminky.urs.cz/item/CS_URS_2024_01/HZS4212</t>
  </si>
  <si>
    <t>Poznámka k položce:_x000d_
Vypracování protokolu o měření - 6x</t>
  </si>
  <si>
    <t>D8.1b - InO 301.3 - Horkovod - Teplárna - VS Cihlářská - Neuman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</si>
  <si>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</si>
  <si>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</si>
  <si>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</si>
  <si>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</si>
  <si>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</si>
  <si>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</si>
  <si>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</si>
  <si>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</si>
  <si>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</si>
  <si>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777 - Podlahy lité</t>
  </si>
  <si>
    <t xml:space="preserve">    21-M - Elektromontáže</t>
  </si>
  <si>
    <t>Zemní práce</t>
  </si>
  <si>
    <t>111251102</t>
  </si>
  <si>
    <t>Odstranění křovin a stromů průměru kmene do 100 mm i s kořeny sklonu terénu do 1:5 z celkové plochy přes 100 do 500 m2 strojně</t>
  </si>
  <si>
    <t>-1722026614</t>
  </si>
  <si>
    <t>Odstranění křovin a stromů s odstraněním kořenů strojně průměru kmene do 100 mm v rovině nebo ve svahu sklonu terénu do 1:5, při celkové ploše přes 100 do 500 m2</t>
  </si>
  <si>
    <t>https://podminky.urs.cz/item/CS_URS_2024_01/111251102</t>
  </si>
  <si>
    <t>112101101</t>
  </si>
  <si>
    <t>Odstranění stromů listnatých průměru kmene přes 100 do 300 mm</t>
  </si>
  <si>
    <t>-227219401</t>
  </si>
  <si>
    <t>Odstranění stromů s odřezáním kmene a s odvětvením listnatých, průměru kmene přes 100 do 300 mm</t>
  </si>
  <si>
    <t>https://podminky.urs.cz/item/CS_URS_2024_01/112101101</t>
  </si>
  <si>
    <t>112101102</t>
  </si>
  <si>
    <t>Odstranění stromů listnatých průměru kmene přes 300 do 500 mm</t>
  </si>
  <si>
    <t>-1540290362</t>
  </si>
  <si>
    <t>Odstranění stromů s odřezáním kmene a s odvětvením listnatých, průměru kmene přes 300 do 500 mm</t>
  </si>
  <si>
    <t>https://podminky.urs.cz/item/CS_URS_2024_01/112101102</t>
  </si>
  <si>
    <t>112101103</t>
  </si>
  <si>
    <t>Odstranění stromů listnatých průměru kmene přes 500 do 700 mm</t>
  </si>
  <si>
    <t>882835978</t>
  </si>
  <si>
    <t>Odstranění stromů s odřezáním kmene a s odvětvením listnatých, průměru kmene přes 500 do 700 mm</t>
  </si>
  <si>
    <t>https://podminky.urs.cz/item/CS_URS_2024_01/112101103</t>
  </si>
  <si>
    <t>112101104</t>
  </si>
  <si>
    <t>Odstranění stromů listnatých průměru kmene přes 700 do 900 mm</t>
  </si>
  <si>
    <t>2052561878</t>
  </si>
  <si>
    <t>Odstranění stromů s odřezáním kmene a s odvětvením listnatých, průměru kmene přes 700 do 900 mm</t>
  </si>
  <si>
    <t>https://podminky.urs.cz/item/CS_URS_2024_01/112101104</t>
  </si>
  <si>
    <t>112101107</t>
  </si>
  <si>
    <t>Odstranění stromů listnatých průměru kmene přes 1300 do 1500 mm</t>
  </si>
  <si>
    <t>1717208394</t>
  </si>
  <si>
    <t>Odstranění stromů s odřezáním kmene a s odvětvením listnatých, průměru kmene přes 1300 do 1500 mm</t>
  </si>
  <si>
    <t>https://podminky.urs.cz/item/CS_URS_2024_01/112101107</t>
  </si>
  <si>
    <t>111211231</t>
  </si>
  <si>
    <t>Snesení listnatého klestu D do 30 cm ve svahu do 1:3</t>
  </si>
  <si>
    <t>-174084469</t>
  </si>
  <si>
    <t>Snesení větví stromů na hromady nebo naložení na dopravní prostředek listnatých v rovině nebo ve svahu do 1:3, průměru kmene do 30 cm</t>
  </si>
  <si>
    <t>https://podminky.urs.cz/item/CS_URS_2024_01/111211231</t>
  </si>
  <si>
    <t>111211232</t>
  </si>
  <si>
    <t>Snesení listnatého klestu D přes 30 cm ve svahu do 1:3</t>
  </si>
  <si>
    <t>-2020668460</t>
  </si>
  <si>
    <t>Snesení větví stromů na hromady nebo naložení na dopravní prostředek listnatých v rovině nebo ve svahu do 1:3, průměru kmene přes 30 cm</t>
  </si>
  <si>
    <t>https://podminky.urs.cz/item/CS_URS_2024_01/111211232</t>
  </si>
  <si>
    <t>112251101</t>
  </si>
  <si>
    <t>Odstranění pařezů průměru přes 100 do 300 mm</t>
  </si>
  <si>
    <t>749264914</t>
  </si>
  <si>
    <t>Odstranění pařezů strojně s jejich vykopáním nebo vytrháním průměru přes 100 do 300 mm</t>
  </si>
  <si>
    <t>https://podminky.urs.cz/item/CS_URS_2024_01/112251101</t>
  </si>
  <si>
    <t>112251102</t>
  </si>
  <si>
    <t>Odstranění pařezů průměru přes 300 do 500 mm</t>
  </si>
  <si>
    <t>1288858911</t>
  </si>
  <si>
    <t>Odstranění pařezů strojně s jejich vykopáním nebo vytrháním průměru přes 300 do 500 mm</t>
  </si>
  <si>
    <t>https://podminky.urs.cz/item/CS_URS_2024_01/112251102</t>
  </si>
  <si>
    <t>112251103</t>
  </si>
  <si>
    <t>Odstranění pařezů průměru přes 500 do 700 mm</t>
  </si>
  <si>
    <t>1306025355</t>
  </si>
  <si>
    <t>Odstranění pařezů strojně s jejich vykopáním nebo vytrháním průměru přes 500 do 700 mm</t>
  </si>
  <si>
    <t>https://podminky.urs.cz/item/CS_URS_2024_01/112251103</t>
  </si>
  <si>
    <t>112251104</t>
  </si>
  <si>
    <t>Odstranění pařezů průměru přes 700 do 900 mm</t>
  </si>
  <si>
    <t>-1675734119</t>
  </si>
  <si>
    <t>Odstranění pařezů strojně s jejich vykopáním nebo vytrháním průměru přes 700 do 900 mm</t>
  </si>
  <si>
    <t>https://podminky.urs.cz/item/CS_URS_2024_01/112251104</t>
  </si>
  <si>
    <t>112251108</t>
  </si>
  <si>
    <t>Odstranění pařezů průměru přes 1300 do 1500 mm</t>
  </si>
  <si>
    <t>-1122103701</t>
  </si>
  <si>
    <t>Odstranění pařezů strojně s jejich vykopáním nebo vytrháním průměru přes 1300 do 1500 mm</t>
  </si>
  <si>
    <t>https://podminky.urs.cz/item/CS_URS_2024_01/112251108</t>
  </si>
  <si>
    <t>113105111</t>
  </si>
  <si>
    <t>Rozebrání dlažeb z lomového kamene kladených na sucho</t>
  </si>
  <si>
    <t>994385105</t>
  </si>
  <si>
    <t>Rozebrání dlažeb z lomového kamene s přemístěním hmot na skládku na vzdálenost do 3 m nebo s naložením na dopravní prostředek, kladených na sucho</t>
  </si>
  <si>
    <t>https://podminky.urs.cz/item/CS_URS_2024_01/113105111</t>
  </si>
  <si>
    <t>113107313</t>
  </si>
  <si>
    <t>Odstranění podkladu z kameniva těženého tl přes 200 do 300 mm strojně pl do 50 m2</t>
  </si>
  <si>
    <t>-2023836261</t>
  </si>
  <si>
    <t>Odstranění podkladů nebo krytů strojně plochy jednotlivě do 50 m2 s přemístěním hmot na skládku na vzdálenost do 3 m nebo s naložením na dopravní prostředek z kameniva těženého, o tl. vrstvy přes 200 do 300 mm</t>
  </si>
  <si>
    <t>https://podminky.urs.cz/item/CS_URS_2024_01/113107313</t>
  </si>
  <si>
    <t>121103112</t>
  </si>
  <si>
    <t>Skrývka zemin schopných zúrodnění ve svahu do 1:2</t>
  </si>
  <si>
    <t>m3</t>
  </si>
  <si>
    <t>-1936047542</t>
  </si>
  <si>
    <t>Skrývka zemin schopných zúrodnění ve sklonu přes 1:5 do 1:2</t>
  </si>
  <si>
    <t>https://podminky.urs.cz/item/CS_URS_2024_01/121103112</t>
  </si>
  <si>
    <t>280*0,15</t>
  </si>
  <si>
    <t>121103113</t>
  </si>
  <si>
    <t>Skrývka zemin schopných zúrodnění ve svahu přes 1:2</t>
  </si>
  <si>
    <t>422456590</t>
  </si>
  <si>
    <t>Skrývka zemin schopných zúrodnění ve sklonu přes 1:2</t>
  </si>
  <si>
    <t>https://podminky.urs.cz/item/CS_URS_2024_01/121103113</t>
  </si>
  <si>
    <t>340*0,15</t>
  </si>
  <si>
    <t>115101201</t>
  </si>
  <si>
    <t>Čerpání vody na dopravní výšku do 10 m průměrný přítok do 500 l/min</t>
  </si>
  <si>
    <t>1164063784</t>
  </si>
  <si>
    <t>Čerpání vody na dopravní výšku do 10 m s uvažovaným průměrným přítokem do 500 l/min</t>
  </si>
  <si>
    <t>https://podminky.urs.cz/item/CS_URS_2024_01/115101201</t>
  </si>
  <si>
    <t>162201401</t>
  </si>
  <si>
    <t>Vodorovné přemístění větví stromů listnatých do 1 km D kmene přes 100 do 300 mm</t>
  </si>
  <si>
    <t>-726890374</t>
  </si>
  <si>
    <t>Vodorovné přemístění větví, kmenů nebo pařezů s naložením, složením a dopravou do 1000 m větví stromů listnatých, průměru kmene přes 100 do 300 mm</t>
  </si>
  <si>
    <t>https://podminky.urs.cz/item/CS_URS_2024_01/162201401</t>
  </si>
  <si>
    <t>162201402</t>
  </si>
  <si>
    <t>Vodorovné přemístění větví stromů listnatých do 1 km D kmene přes 300 do 500 mm</t>
  </si>
  <si>
    <t>-874625034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</si>
  <si>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</si>
  <si>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</si>
  <si>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162201403</t>
  </si>
  <si>
    <t>Vodorovné přemístění větví stromů listnatých do 1 km D kmene přes 500 do 700 mm</t>
  </si>
  <si>
    <t>969243510</t>
  </si>
  <si>
    <t>Vodorovné přemístění větví, kmenů nebo pařezů s naložením, složením a dopravou do 1000 m větví stromů listnatých, průměru kmene přes 500 do 700 mm</t>
  </si>
  <si>
    <t>https://podminky.urs.cz/item/CS_URS_2024_01/162201403</t>
  </si>
  <si>
    <t>162201404</t>
  </si>
  <si>
    <t>Vodorovné přemístění větví stromů listnatých do 1 km D kmene přes 700 do 900 mm</t>
  </si>
  <si>
    <t>1046923129</t>
  </si>
  <si>
    <t>Vodorovné přemístění větví, kmenů nebo pařezů s naložením, složením a dopravou do 1000 m větví stromů listnatých, průměru kmene přes 700 do 900 mm</t>
  </si>
  <si>
    <t>https://podminky.urs.cz/item/CS_URS_2024_01/162201404</t>
  </si>
  <si>
    <t>162201502</t>
  </si>
  <si>
    <t>Vodorovné přemístění větví stromů listnatých do 1 km D kmene přes 1300 do 1500 mm</t>
  </si>
  <si>
    <t>-332471336</t>
  </si>
  <si>
    <t>Vodorovné přemístění větví, kmenů nebo pařezů s naložením, složením a dopravou do 1000 m větví stromů listnatých, průměru kmene přes 1300 do 1500 mm</t>
  </si>
  <si>
    <t>https://podminky.urs.cz/item/CS_URS_2024_01/162201502</t>
  </si>
  <si>
    <t>184818231</t>
  </si>
  <si>
    <t>Ochrana kmene průměru do 300 mm bedněním výšky do 2 m</t>
  </si>
  <si>
    <t>-1684244677</t>
  </si>
  <si>
    <t>Ochrana kmene bedněním před poškozením stavebním provozem zřízení včetně odstranění výšky bednění do 2 m průměru kmene do 300 mm</t>
  </si>
  <si>
    <t>https://podminky.urs.cz/item/CS_URS_2024_01/184818231</t>
  </si>
  <si>
    <t>184818233</t>
  </si>
  <si>
    <t>Ochrana kmene průměru přes 500 do 700 mm bedněním výšky do 2 m</t>
  </si>
  <si>
    <t>1330553762</t>
  </si>
  <si>
    <t>Ochrana kmene bedněním před poškozením stavebním provozem zřízení včetně odstranění výšky bednění do 2 m průměru kmene přes 500 do 700 mm</t>
  </si>
  <si>
    <t>https://podminky.urs.cz/item/CS_URS_2024_01/184818233</t>
  </si>
  <si>
    <t>184818234</t>
  </si>
  <si>
    <t>Ochrana kmene průměru přes 700 do 900 mm bedněním výšky do 2 m</t>
  </si>
  <si>
    <t>-544379034</t>
  </si>
  <si>
    <t>Ochrana kmene bedněním před poškozením stavebním provozem zřízení včetně odstranění výšky bednění do 2 m průměru kmene přes 700 do 900 mm</t>
  </si>
  <si>
    <t>https://podminky.urs.cz/item/CS_URS_2024_01/184818234</t>
  </si>
  <si>
    <t>131251205</t>
  </si>
  <si>
    <t>Hloubení jam zapažených v hornině třídy těžitelnosti I skupiny 3 objem do 1000 m3 strojně</t>
  </si>
  <si>
    <t>1302401380</t>
  </si>
  <si>
    <t>Hloubení zapažených jam a zářezů strojně s urovnáním dna do předepsaného profilu a spádu v hornině třídy těžitelnosti I skupiny 3 přes 500 do 1 000 m3</t>
  </si>
  <si>
    <t>https://podminky.urs.cz/item/CS_URS_2024_01/131251205</t>
  </si>
  <si>
    <t>131251207</t>
  </si>
  <si>
    <t>Hloubení jam zapažených v hornině třídy těžitelnosti I skupiny 3 objem přes 5000 m3 strojně</t>
  </si>
  <si>
    <t>764874371</t>
  </si>
  <si>
    <t>Hloubení zapažených jam a zářezů strojně s urovnáním dna do předepsaného profilu a spádu v hornině třídy těžitelnosti I skupiny 3 přes 5 000 m3</t>
  </si>
  <si>
    <t>https://podminky.urs.cz/item/CS_URS_2024_01/131251207</t>
  </si>
  <si>
    <t>167151111</t>
  </si>
  <si>
    <t>Nakládání výkopku z hornin třídy těžitelnosti I skupiny 1 až 3 přes 100 m3</t>
  </si>
  <si>
    <t>-2013766466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</si>
  <si>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</si>
  <si>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</si>
  <si>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162651112</t>
  </si>
  <si>
    <t>Vodorovné přemístění přes 4 000 do 5000 m výkopku/sypaniny z horniny třídy těžitelnosti I skupiny 1 až 3</t>
  </si>
  <si>
    <t>-517033451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</si>
  <si>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</si>
  <si>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https://podminky.urs.cz/item/CS_URS_2024_01/162651112</t>
  </si>
  <si>
    <t>162751119</t>
  </si>
  <si>
    <t>Příplatek k vodorovnému přemístění výkopku/sypaniny z horniny třídy těžitelnosti I skupiny 1 až 3 ZKD 1000 m přes 10000 m</t>
  </si>
  <si>
    <t>-1032442155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</si>
  <si>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</si>
  <si>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</si>
  <si>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344*10 'Přepočtené koeficientem množství</t>
  </si>
  <si>
    <t>151101102</t>
  </si>
  <si>
    <t>Zřízení příložného pažení a rozepření stěn rýh hl přes 2 do 4 m</t>
  </si>
  <si>
    <t>1899905880</t>
  </si>
  <si>
    <t>Zřízení pažení a rozepření stěn rýh pro podzemní vedení příložné pro jakoukoliv mezerovitost, hloubky přes 2 do 4 m</t>
  </si>
  <si>
    <t>https://podminky.urs.cz/item/CS_URS_2024_01/151101102</t>
  </si>
  <si>
    <t>979*2*2</t>
  </si>
  <si>
    <t>151101112</t>
  </si>
  <si>
    <t>Odstranění příložného pažení a rozepření stěn rýh hl přes 2 do 4 m</t>
  </si>
  <si>
    <t>-1296892077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</si>
  <si>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</si>
  <si>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</si>
  <si>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119001401</t>
  </si>
  <si>
    <t>Dočasné zajištění potrubí ocelového nebo litinového DN do 200 mm</t>
  </si>
  <si>
    <t>43905912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</si>
  <si>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</si>
  <si>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https://podminky.urs.cz/item/CS_URS_2024_01/119001401</t>
  </si>
  <si>
    <t>119001402</t>
  </si>
  <si>
    <t>Dočasné zajištění potrubí ocelového nebo litinového DN přes 200 do 500 mm</t>
  </si>
  <si>
    <t>-464941203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</si>
  <si>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</si>
  <si>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https://podminky.urs.cz/item/CS_URS_2024_01/119001402</t>
  </si>
  <si>
    <t>119001412</t>
  </si>
  <si>
    <t>Dočasné zajištění potrubí betonového, ŽB nebo kameninového DN přes 200 do 500 mm</t>
  </si>
  <si>
    <t>48264967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</si>
  <si>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</si>
  <si>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https://podminky.urs.cz/item/CS_URS_2024_01/119001412</t>
  </si>
  <si>
    <t>119001421</t>
  </si>
  <si>
    <t>Dočasné zajištění kabelů a kabelových tratí ze 3 volně ložených kabelů</t>
  </si>
  <si>
    <t>840389009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</si>
  <si>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</si>
  <si>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</si>
  <si>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119001422</t>
  </si>
  <si>
    <t>Dočasné zajištění kabelů a kabelových tratí z 6 volně ložených kabelů</t>
  </si>
  <si>
    <t>-802253989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</si>
  <si>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</si>
  <si>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https://podminky.urs.cz/item/CS_URS_2024_01/119001422</t>
  </si>
  <si>
    <t>119001423</t>
  </si>
  <si>
    <t>Dočasné zajištění kabelů a kabelových tratí z více než 6 volně ložených kabelů</t>
  </si>
  <si>
    <t>1428224526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</si>
  <si>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</si>
  <si>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https://podminky.urs.cz/item/CS_URS_2024_01/119001423</t>
  </si>
  <si>
    <t>129001101</t>
  </si>
  <si>
    <t>Příplatek za ztížení odkopávky nebo prokopávky v blízkosti inženýrských sítí</t>
  </si>
  <si>
    <t>1640954795</t>
  </si>
  <si>
    <t>Příplatek k cenám vykopávek za ztížení vykopávky v blízkosti podzemního vedení nebo výbušnin v horninách jakékoliv třídy</t>
  </si>
  <si>
    <t>https://podminky.urs.cz/item/CS_URS_2024_01/129001101</t>
  </si>
  <si>
    <t>139951123</t>
  </si>
  <si>
    <t>Bourání kcí v hloubených vykopávkách ze zdiva ze ŽB nebo předpjatého strojně</t>
  </si>
  <si>
    <t>-932281629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</si>
  <si>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</si>
  <si>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https://podminky.urs.cz/item/CS_URS_2024_01/139951123</t>
  </si>
  <si>
    <t>2,5*2*2*5</t>
  </si>
  <si>
    <t>3*3*4*0,3</t>
  </si>
  <si>
    <t>2*2*2*0,3</t>
  </si>
  <si>
    <t>3*3*0,3*5</t>
  </si>
  <si>
    <t>139951103</t>
  </si>
  <si>
    <t>Bourání kcí v hloubených vykopávkách ze zdiva cihelného nebo smíšeného na MC strojně</t>
  </si>
  <si>
    <t>1074594026</t>
  </si>
  <si>
    <t>Bourání konstrukcí v hloubených vykopávkách strojně s přemístěním suti na hromady na vzdálenost do 20 m nebo s naložením na dopravní prostředek ze zdiva cihelného nebo smíšeného na maltu cementovou</t>
  </si>
  <si>
    <t>https://podminky.urs.cz/item/CS_URS_2024_01/139951103</t>
  </si>
  <si>
    <t>3*3*4*0,25*5</t>
  </si>
  <si>
    <t>113154114</t>
  </si>
  <si>
    <t>Frézování živičného krytu tl 100 mm pruh š 0,5 m pl do 500 m2 bez překážek v trase</t>
  </si>
  <si>
    <t>868665963</t>
  </si>
  <si>
    <t>Frézování živičného podkladu nebo krytu s naložením na dopravní prostředek plochy do 500 m2 bez překážek v trase pruhu šířky do 0,5 m, tloušťky vrstvy 100 mm</t>
  </si>
  <si>
    <t>https://podminky.urs.cz/item/CS_URS_2024_01/113154114</t>
  </si>
  <si>
    <t>1555-1123</t>
  </si>
  <si>
    <t>113154355</t>
  </si>
  <si>
    <t>Frézování živičného krytu tl 200 mm pruh š přes 0,5 do 1 m pl přes 1000 do 10000 m2 s překážkami v trase</t>
  </si>
  <si>
    <t>-1674377489</t>
  </si>
  <si>
    <t>Frézování živičného podkladu nebo krytu s naložením na dopravní prostředek plochy přes 1 000 do 10 000 m2 s překážkami v trase pruhu šířky do 1 m, tloušťky vrstvy 200 mm</t>
  </si>
  <si>
    <t>https://podminky.urs.cz/item/CS_URS_2024_01/113154355</t>
  </si>
  <si>
    <t>1123</t>
  </si>
  <si>
    <t>113107341</t>
  </si>
  <si>
    <t>Odstranění podkladu živičného tl 50 mm strojně pl do 50 m2</t>
  </si>
  <si>
    <t>-1095622176</t>
  </si>
  <si>
    <t>Odstranění podkladů nebo krytů strojně plochy jednotlivě do 50 m2 s přemístěním hmot na skládku na vzdálenost do 3 m nebo s naložením na dopravní prostředek živičných, o tl. vrstvy do 50 mm</t>
  </si>
  <si>
    <t>https://podminky.urs.cz/item/CS_URS_2024_01/113107341</t>
  </si>
  <si>
    <t>22+10</t>
  </si>
  <si>
    <t>113107181</t>
  </si>
  <si>
    <t>Odstranění podkladu živičného tl do 50 mm strojně pl přes 50 do 200 m2</t>
  </si>
  <si>
    <t>-210219840</t>
  </si>
  <si>
    <t>Odstranění podkladů nebo krytů strojně plochy jednotlivě přes 50 m2 do 200 m2 s přemístěním hmot na skládku na vzdálenost do 20 m nebo s naložením na dopravní prostředek živičných, o tl. vrstvy do 50 mm</t>
  </si>
  <si>
    <t>https://podminky.urs.cz/item/CS_URS_2024_01/113107181</t>
  </si>
  <si>
    <t>113107024</t>
  </si>
  <si>
    <t>Odstranění podkladu z kameniva drceného tl přes 300 do 400 mm při překopech ručně</t>
  </si>
  <si>
    <t>2131816802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</si>
  <si>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</si>
  <si>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https://podminky.urs.cz/item/CS_URS_2024_01/113107024</t>
  </si>
  <si>
    <t>432+1123+22+115</t>
  </si>
  <si>
    <t>113106123</t>
  </si>
  <si>
    <t>Rozebrání dlažeb ze zámkových dlaždic komunikací pro pěší ručně</t>
  </si>
  <si>
    <t>-1233747244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</si>
  <si>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</si>
  <si>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</si>
  <si>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113107323</t>
  </si>
  <si>
    <t>Odstranění podkladu z kameniva drceného tl přes 200 do 300 mm strojně pl do 50 m2</t>
  </si>
  <si>
    <t>817707126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</si>
  <si>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</si>
  <si>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</si>
  <si>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113202111</t>
  </si>
  <si>
    <t>Vytrhání obrub krajníků obrubníků stojatých</t>
  </si>
  <si>
    <t>-1880350935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</si>
  <si>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</si>
  <si>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</si>
  <si>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10+5+10+30+10</t>
  </si>
  <si>
    <t>113151111</t>
  </si>
  <si>
    <t>Rozebrání zpevněných ploch ze silničních dílců</t>
  </si>
  <si>
    <t>-1364835204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</si>
  <si>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</si>
  <si>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</si>
  <si>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45157211R</t>
  </si>
  <si>
    <t>Lože pod potrubí otevřený výkop z písku</t>
  </si>
  <si>
    <t>-1809467259</t>
  </si>
  <si>
    <t>Lože pod potrubí, stoky a drobné objekty v otevřeném výkopu z písku 0-8 mm</t>
  </si>
  <si>
    <t>3*3*0,5*5</t>
  </si>
  <si>
    <t>175151101</t>
  </si>
  <si>
    <t>Obsypání potrubí strojně sypaninou bez prohození, uloženou do 3 m</t>
  </si>
  <si>
    <t>-1497913734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</si>
  <si>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</si>
  <si>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</si>
  <si>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437</t>
  </si>
  <si>
    <t>58337303</t>
  </si>
  <si>
    <t>štěrkopísek frakce 0/8</t>
  </si>
  <si>
    <t>-785048311</t>
  </si>
  <si>
    <t>437*2 'Přepočtené koeficientem množství</t>
  </si>
  <si>
    <t>174151101</t>
  </si>
  <si>
    <t>Zásyp jam, šachet rýh nebo kolem objektů sypaninou se zhutněním</t>
  </si>
  <si>
    <t>-1857040331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</si>
  <si>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</si>
  <si>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</si>
  <si>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1071</t>
  </si>
  <si>
    <t>3*3*0,7*5</t>
  </si>
  <si>
    <t>181351003</t>
  </si>
  <si>
    <t>Rozprostření ornice tl vrstvy do 200 mm pl do 100 m2 v rovině nebo ve svahu do 1:5 strojně</t>
  </si>
  <si>
    <t>457210591</t>
  </si>
  <si>
    <t>Rozprostření a urovnání ornice v rovině nebo ve svahu sklonu do 1:5 strojně při souvislé ploše do 100 m2, tl. vrstvy do 200 mm</t>
  </si>
  <si>
    <t>https://podminky.urs.cz/item/CS_URS_2024_01/181351003</t>
  </si>
  <si>
    <t>3*3*5*0,15</t>
  </si>
  <si>
    <t>182351023</t>
  </si>
  <si>
    <t>Rozprostření ornice pl do 100 m2 ve svahu přes 1:5 tl vrstvy do 200 mm strojně</t>
  </si>
  <si>
    <t>966366016</t>
  </si>
  <si>
    <t>Rozprostření a urovnání ornice ve svahu sklonu přes 1:5 strojně při souvislé ploše do 100 m2, tl. vrstvy do 200 mm</t>
  </si>
  <si>
    <t>https://podminky.urs.cz/item/CS_URS_2024_01/182351023</t>
  </si>
  <si>
    <t>10364101</t>
  </si>
  <si>
    <t>zemina pro terénní úpravy - ornice</t>
  </si>
  <si>
    <t>97582248</t>
  </si>
  <si>
    <t>3*3*0,15*5*1,8</t>
  </si>
  <si>
    <t>171251201</t>
  </si>
  <si>
    <t>Uložení sypaniny na skládky nebo meziskládky</t>
  </si>
  <si>
    <t>-591878126</t>
  </si>
  <si>
    <t>Uložení sypaniny na skládky nebo meziskládky bez hutnění s upravením uložené sypaniny do předepsaného tvaru</t>
  </si>
  <si>
    <t>https://podminky.urs.cz/item/CS_URS_2024_01/171251201</t>
  </si>
  <si>
    <t>171201231</t>
  </si>
  <si>
    <t>Poplatek za uložení zeminy a kamení na recyklační skládce (skládkovné) kód odpadu 17 05 04</t>
  </si>
  <si>
    <t>1850658140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</si>
  <si>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</si>
  <si>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</si>
  <si>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181411132</t>
  </si>
  <si>
    <t>Založení parkového trávníku výsevem pl do 1000 m2 ve svahu přes 1:5 do 1:2</t>
  </si>
  <si>
    <t>-1693802753</t>
  </si>
  <si>
    <t>Založení trávníku na půdě předem připravené plochy do 1000 m2 výsevem včetně utažení parkového na svahu přes 1:5 do 1:2</t>
  </si>
  <si>
    <t>https://podminky.urs.cz/item/CS_URS_2024_01/181411132</t>
  </si>
  <si>
    <t>620*1,05</t>
  </si>
  <si>
    <t>651*1,05 'Přepočtené koeficientem množství</t>
  </si>
  <si>
    <t>00572410</t>
  </si>
  <si>
    <t>osivo směs travní parková</t>
  </si>
  <si>
    <t>-1131388074</t>
  </si>
  <si>
    <t>651*0,025 'Přepočtené koeficientem množství</t>
  </si>
  <si>
    <t>185804311</t>
  </si>
  <si>
    <t>Zalití rostlin vodou plocha do 20 m2</t>
  </si>
  <si>
    <t>152437714</t>
  </si>
  <si>
    <t>Zalití rostlin vodou plochy záhonů jednotlivě do 20 m2</t>
  </si>
  <si>
    <t>https://podminky.urs.cz/item/CS_URS_2024_01/185804311</t>
  </si>
  <si>
    <t>Zakládání</t>
  </si>
  <si>
    <t>271572211</t>
  </si>
  <si>
    <t>Podsyp pod základové konstrukce se zhutněním z netříděného štěrkopísku</t>
  </si>
  <si>
    <t>-1934069995</t>
  </si>
  <si>
    <t>Podsyp pod základové konstrukce se zhutněním a urovnáním povrchu ze štěrkopísku netříděného</t>
  </si>
  <si>
    <t>https://podminky.urs.cz/item/CS_URS_2024_01/271572211</t>
  </si>
  <si>
    <t>0,8*0,25*0,25*2</t>
  </si>
  <si>
    <t>275326121</t>
  </si>
  <si>
    <t>Základové patky z ŽB se zvýšenými nároky na prostředí tř. C 25/30</t>
  </si>
  <si>
    <t>1347911016</t>
  </si>
  <si>
    <t>Základy z betonu železového patky z betonu se zvýšenými nároky na prostředí tř. C 25/30</t>
  </si>
  <si>
    <t>https://podminky.urs.cz/item/CS_URS_2024_01/275326121</t>
  </si>
  <si>
    <t>0,8*0,85*0,25*2</t>
  </si>
  <si>
    <t>275356021</t>
  </si>
  <si>
    <t>Bednění základových patek ploch rovinných zřízení</t>
  </si>
  <si>
    <t>-1292069955</t>
  </si>
  <si>
    <t>Bednění základů z betonu prostého nebo železového patek pro plochy rovinné zřízení</t>
  </si>
  <si>
    <t>https://podminky.urs.cz/item/CS_URS_2024_01/275356021</t>
  </si>
  <si>
    <t>(0,8+0,25)*2*0,85*2</t>
  </si>
  <si>
    <t>275356022</t>
  </si>
  <si>
    <t>Bednění základových patek ploch rovinných odstranění</t>
  </si>
  <si>
    <t>-83624102</t>
  </si>
  <si>
    <t>Bednění základů z betonu prostého nebo železového patek pro plochy rovinné odstranění</t>
  </si>
  <si>
    <t>https://podminky.urs.cz/item/CS_URS_2024_01/275356022</t>
  </si>
  <si>
    <t>275366006</t>
  </si>
  <si>
    <t>Výztuž základových patek z betonářské oceli 10 505</t>
  </si>
  <si>
    <t>-2058138013</t>
  </si>
  <si>
    <t>Výztuž základů patek z oceli 10 505 (R) nebo BSt 500</t>
  </si>
  <si>
    <t>https://podminky.urs.cz/item/CS_URS_2024_01/275366006</t>
  </si>
  <si>
    <t>291211111</t>
  </si>
  <si>
    <t>Zřízení plochy ze silničních panelů do lože tl 50 mm z kameniva</t>
  </si>
  <si>
    <t>111071655</t>
  </si>
  <si>
    <t>Zřízení zpevněné plochy ze silničních panelů osazených do lože tl. 50 mm z kameniva</t>
  </si>
  <si>
    <t>https://podminky.urs.cz/item/CS_URS_2024_01/291211111</t>
  </si>
  <si>
    <t>59381009</t>
  </si>
  <si>
    <t>panel silniční 3,00x1,00x0,15m</t>
  </si>
  <si>
    <t>-848073278</t>
  </si>
  <si>
    <t>Poznámka k položce:_x000d_
30% plochy</t>
  </si>
  <si>
    <t>25*0,075 'Přepočtené koeficientem množství</t>
  </si>
  <si>
    <t>291111111</t>
  </si>
  <si>
    <t>Podklad pro zpevněné plochy z kameniva drceného 0 až 63 mm</t>
  </si>
  <si>
    <t>1312675495</t>
  </si>
  <si>
    <t>Podklad pro zpevněné plochy s rozprostřením a s hutněním z kameniva drceného frakce 0 - 63 mm</t>
  </si>
  <si>
    <t>https://podminky.urs.cz/item/CS_URS_2024_01/291111111</t>
  </si>
  <si>
    <t>25*0,2</t>
  </si>
  <si>
    <t>Svislé a kompletní konstrukce</t>
  </si>
  <si>
    <t>310271061</t>
  </si>
  <si>
    <t>Zazdívka otvorů ve zdivu nadzákladovém pl přes 1 do 4 m2 pórobetonovými tvárnicemi do P2 na tenkovrstvou maltu tl 250 mm</t>
  </si>
  <si>
    <t>-1368942450</t>
  </si>
  <si>
    <t>Zazdívka otvorů ve zdivu nadzákladovém pórobetonovými tvárnicemi plochy přes 1 do 4 m2, tl. zdiva 250 mm, pevnost tvárnic do P2</t>
  </si>
  <si>
    <t>https://podminky.urs.cz/item/CS_URS_2024_01/310271061</t>
  </si>
  <si>
    <t>338951121</t>
  </si>
  <si>
    <t>Osazování sloupků a vzpěr plotových dřevěných s impregnací se zalitím cementovou maltou</t>
  </si>
  <si>
    <t>-512239972</t>
  </si>
  <si>
    <t>Osazování sloupků a vzpěr plotových dřevěných průměru přes 100 do 150 mm se zalitím cementovou maltou s impregnací spodní části</t>
  </si>
  <si>
    <t>https://podminky.urs.cz/item/CS_URS_2024_01/338951121</t>
  </si>
  <si>
    <t>348181113</t>
  </si>
  <si>
    <t>Montáž dřevěného oplocení z dílců v přes 1 do 1,5 m</t>
  </si>
  <si>
    <t>-1535362555</t>
  </si>
  <si>
    <t>Montáž oplocení z dílců dřevěných na předem osazené sloupky, výšky přes 1 do 1,5 m</t>
  </si>
  <si>
    <t>https://podminky.urs.cz/item/CS_URS_2024_01/348181113</t>
  </si>
  <si>
    <t>348272115</t>
  </si>
  <si>
    <t>Plotová zeď tl 290 mm z betonových tvarovek hladkých přírodních na MC včetně spárování</t>
  </si>
  <si>
    <t>919799700</t>
  </si>
  <si>
    <t>Ploty z tvárnic betonových plotová zeď na maltu cementovou včetně spárování současně při zdění z tvarovek hladkých, dutých přírodních, tloušťka zdiva 290 mm</t>
  </si>
  <si>
    <t>https://podminky.urs.cz/item/CS_URS_2024_01/348272115</t>
  </si>
  <si>
    <t>348273111</t>
  </si>
  <si>
    <t>Plotový sloupek 400x400 mm z tvarovek hladkých přírodních včetně spárování a výplně betonem</t>
  </si>
  <si>
    <t>1414371669</t>
  </si>
  <si>
    <t>Ploty z tvárnic betonových plotový sloupek na maltu cementovou včetně spárování současně při zdění, výplně z betonu C 16/20 a výztuže s hladkým povrchem, rozměru 400 x 400 mm z tvarovek hladkých (190 x 190 x 390 mm) přírodních</t>
  </si>
  <si>
    <t>https://podminky.urs.cz/item/CS_URS_2024_01/348273111</t>
  </si>
  <si>
    <t>348273511</t>
  </si>
  <si>
    <t>Sloupová hlavice 400x400 mm z tvarovek hladkých nebo štípaných přírodních</t>
  </si>
  <si>
    <t>1784180977</t>
  </si>
  <si>
    <t>Ploty z tvárnic betonových sloupová hlavice lepená mrazuvzdorným lepidlem, včetně spárování z tvarovek hladkých nebo štípaných, sedlového tvaru, rozměru sloupku 400 x 400 mm přírodních</t>
  </si>
  <si>
    <t>https://podminky.urs.cz/item/CS_URS_2024_01/348273511</t>
  </si>
  <si>
    <t>379321211</t>
  </si>
  <si>
    <t>Nosná obezdívka šachty ŽB se zvýšenými nároky na prostředí tř. C 25/30 a C 30/37 hornina suchá</t>
  </si>
  <si>
    <t>-325474981</t>
  </si>
  <si>
    <t>Nosná obezdívka ostění šachty z betonu železového se zvýšenými nároky na prostředí z betonu tř. C 25/30 a tř. C 30/37 v hornině suché</t>
  </si>
  <si>
    <t>https://podminky.urs.cz/item/CS_URS_2024_01/379321211</t>
  </si>
  <si>
    <t>2*2*0,3*2</t>
  </si>
  <si>
    <t>382121121</t>
  </si>
  <si>
    <t>Montáž skruže ŽB prefabrikovaných kruhových nádrží včetně těsnění DN přes 1000 do 2000</t>
  </si>
  <si>
    <t>494763857</t>
  </si>
  <si>
    <t>Montáž dílců prefabrikovaných kruhových nádrží ze železobetonu skruže včetně těsnění DN přes 1000 do 2000</t>
  </si>
  <si>
    <t>https://podminky.urs.cz/item/CS_URS_2024_01/382121121</t>
  </si>
  <si>
    <t>59226015R</t>
  </si>
  <si>
    <t>skruž kruhové nádrže DN 1000 v 1000mm</t>
  </si>
  <si>
    <t>-764076781</t>
  </si>
  <si>
    <t>382121131</t>
  </si>
  <si>
    <t>Montáž zákrytové desky ŽB prefabrikovaných kruhových nádrží DN do 2000</t>
  </si>
  <si>
    <t>652786153</t>
  </si>
  <si>
    <t>Montáž dílců prefabrikovaných kruhových nádrží ze železobetonu zákrytové desky DN přes 1000 do 2000</t>
  </si>
  <si>
    <t>https://podminky.urs.cz/item/CS_URS_2024_01/382121131</t>
  </si>
  <si>
    <t>59226034R</t>
  </si>
  <si>
    <t>deska zákrytová kruhové nádrže DN 1000 se stěnou tl přes 100mm v 165mm otvor 1x d 625mm</t>
  </si>
  <si>
    <t>1508638548</t>
  </si>
  <si>
    <t>Komunikace pozemní</t>
  </si>
  <si>
    <t>564770101</t>
  </si>
  <si>
    <t>Podklad z kameniva hrubého drceného vel. 16-32 mm plochy do 100 m2 tl 250 mm</t>
  </si>
  <si>
    <t>-409919247</t>
  </si>
  <si>
    <t>Podklad nebo kryt z kameniva hrubého drceného vel. 16-32 mm s rozprostřením a zhutněním plochy jednotlivě do 100 m2, po zhutnění tl. 250 mm</t>
  </si>
  <si>
    <t>https://podminky.urs.cz/item/CS_URS_2024_01/564770101</t>
  </si>
  <si>
    <t>1555-(144+1122+106)</t>
  </si>
  <si>
    <t>564770111</t>
  </si>
  <si>
    <t>Podklad z kameniva hrubého drceného vel. 16-32 mm plochy přes 100 m2 tl 250 mm</t>
  </si>
  <si>
    <t>-1532990741</t>
  </si>
  <si>
    <t>Podklad nebo kryt z kameniva hrubého drceného vel. 16-32 mm s rozprostřením a zhutněním plochy přes 100 m2, po zhutnění tl. 250 mm</t>
  </si>
  <si>
    <t>https://podminky.urs.cz/item/CS_URS_2024_01/564770111</t>
  </si>
  <si>
    <t>144+1122+106</t>
  </si>
  <si>
    <t>564952111</t>
  </si>
  <si>
    <t>Podklad z mechanicky zpevněného kameniva MZK tl 150 mm</t>
  </si>
  <si>
    <t>265885367</t>
  </si>
  <si>
    <t>Podklad z mechanicky zpevněného kameniva MZK (minerální beton) s rozprostřením a s hutněním, po zhutnění tl. 150 mm</t>
  </si>
  <si>
    <t>https://podminky.urs.cz/item/CS_URS_2024_01/564952111</t>
  </si>
  <si>
    <t>577144121</t>
  </si>
  <si>
    <t>Asfaltový beton vrstva obrusná ACO 11+ (ABS) tř. I tl 50 mm š přes 3 m z nemodifikovaného asfaltu</t>
  </si>
  <si>
    <t>-1030755831</t>
  </si>
  <si>
    <t>Asfaltový beton vrstva obrusná ACO 11 (ABS) s rozprostřením a se zhutněním z nemodifikovaného asfaltu v pruhu šířky přes 3 m tř. I (ACO 11+), po zhutnění tl. 50 mm</t>
  </si>
  <si>
    <t>https://podminky.urs.cz/item/CS_URS_2024_01/577144121</t>
  </si>
  <si>
    <t>565155111</t>
  </si>
  <si>
    <t>Asfaltový beton vrstva podkladní ACP 16 (obalované kamenivo OKS) tl 70 mm š do 3 m</t>
  </si>
  <si>
    <t>1050915906</t>
  </si>
  <si>
    <t>Asfaltový beton vrstva podkladní ACP 16 (obalované kamenivo střednězrnné - OKS) s rozprostřením a zhutněním v pruhu šířky přes 1,5 do 3 m, po zhutnění tl. 70 mm</t>
  </si>
  <si>
    <t>https://podminky.urs.cz/item/CS_URS_2024_01/565155111</t>
  </si>
  <si>
    <t>573111113</t>
  </si>
  <si>
    <t>Postřik živičný infiltrační s posypem z asfaltu množství 1,5 kg/m2</t>
  </si>
  <si>
    <t>-633350816</t>
  </si>
  <si>
    <t>Postřik infiltrační PI z asfaltu silničního s posypem kamenivem, v množství 1,50 kg/m2</t>
  </si>
  <si>
    <t>https://podminky.urs.cz/item/CS_URS_2024_01/573111113</t>
  </si>
  <si>
    <t>573231108</t>
  </si>
  <si>
    <t>Postřik živičný spojovací ze silniční emulze v množství 0,50 kg/m2</t>
  </si>
  <si>
    <t>-1794446602</t>
  </si>
  <si>
    <t>Postřik spojovací PS bez posypu kamenivem ze silniční emulze, v množství 0,50 kg/m2</t>
  </si>
  <si>
    <t>https://podminky.urs.cz/item/CS_URS_2024_01/573231108</t>
  </si>
  <si>
    <t>577143111</t>
  </si>
  <si>
    <t>Asfaltový beton vrstva obrusná ACO 8 (ABJ) tl 50 mm š do 3 m z nemodifikovaného asfaltu</t>
  </si>
  <si>
    <t>1998151385</t>
  </si>
  <si>
    <t>Asfaltový beton vrstva obrusná ACO 8 (ABJ) s rozprostřením a se zhutněním z nemodifikovaného asfaltu v pruhu šířky do 3 m, po zhutnění tl. 50 mm</t>
  </si>
  <si>
    <t>https://podminky.urs.cz/item/CS_URS_2024_01/577143111</t>
  </si>
  <si>
    <t>564801112</t>
  </si>
  <si>
    <t>Podklad ze štěrkodrtě ŠD plochy přes 100 m2 tl 40 mm</t>
  </si>
  <si>
    <t>1542118962</t>
  </si>
  <si>
    <t>Podklad ze štěrkodrti ŠD s rozprostřením a zhutněním plochy přes 100 m2, po zhutnění tl. 40 mm</t>
  </si>
  <si>
    <t>https://podminky.urs.cz/item/CS_URS_2024_01/564801112</t>
  </si>
  <si>
    <t>564750111</t>
  </si>
  <si>
    <t>Podklad z kameniva hrubého drceného vel. 16-32 mm plochy přes 100 m2 tl 150 mm</t>
  </si>
  <si>
    <t>-1719164272</t>
  </si>
  <si>
    <t>Podklad nebo kryt z kameniva hrubého drceného vel. 16-32 mm s rozprostřením a zhutněním plochy přes 100 m2, po zhutnění tl. 150 mm</t>
  </si>
  <si>
    <t>https://podminky.urs.cz/item/CS_URS_2024_01/564750111</t>
  </si>
  <si>
    <t>591111111</t>
  </si>
  <si>
    <t>Kladení dlažby z kostek velkých z kamene do lože z kameniva těženého tl 50 mm</t>
  </si>
  <si>
    <t>-844801966</t>
  </si>
  <si>
    <t>Kladení dlažby z kostek s provedením lože do tl. 50 mm, s vyplněním spár, s dvojím beraněním a se smetením přebytečného materiálu na krajnici velkých z kamene, do lože z kameniva těženého</t>
  </si>
  <si>
    <t>https://podminky.urs.cz/item/CS_URS_2024_01/591111111</t>
  </si>
  <si>
    <t>596211110</t>
  </si>
  <si>
    <t>Kladení zámkové dlažby komunikací pro pěší ručně tl 60 mm skupiny A pl do 50 m2</t>
  </si>
  <si>
    <t>1376711007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</si>
  <si>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</si>
  <si>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</si>
  <si>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82,6-63</t>
  </si>
  <si>
    <t>596211111</t>
  </si>
  <si>
    <t>Kladení zámkové dlažby komunikací pro pěší ručně tl 60 mm skupiny A pl přes 50 do 100 m2</t>
  </si>
  <si>
    <t>172879095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</si>
  <si>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</si>
  <si>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https://podminky.urs.cz/item/CS_URS_2024_01/596211111</t>
  </si>
  <si>
    <t>596211124</t>
  </si>
  <si>
    <t>Příplatek za kombinaci dvou barev u kladení betonových dlažeb komunikací pro pěší ručně tl 60 mm skupiny B</t>
  </si>
  <si>
    <t>754322485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</si>
  <si>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</si>
  <si>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https://podminky.urs.cz/item/CS_URS_2024_01/596211124</t>
  </si>
  <si>
    <t>59245015</t>
  </si>
  <si>
    <t>dlažba zámková betonová tvaru I 200x165mm tl 60mm přírodní</t>
  </si>
  <si>
    <t>-1222202459</t>
  </si>
  <si>
    <t xml:space="preserve">Poznámka k položce:_x000d_
30% dodávka </t>
  </si>
  <si>
    <t>5*0,3</t>
  </si>
  <si>
    <t>1,5*1,03 'Přepočtené koeficientem množství</t>
  </si>
  <si>
    <t>59245012</t>
  </si>
  <si>
    <t>dlažba zámková betonová tvaru I 200x165mm tl 60mm barevná</t>
  </si>
  <si>
    <t>-457299965</t>
  </si>
  <si>
    <t>6*0,3</t>
  </si>
  <si>
    <t>59245018</t>
  </si>
  <si>
    <t>dlažba skladebná betonová 200x100mm tl 60mm přírodní</t>
  </si>
  <si>
    <t>1703861317</t>
  </si>
  <si>
    <t>63*0,3</t>
  </si>
  <si>
    <t>18,9*1,03 'Přepočtené koeficientem množství</t>
  </si>
  <si>
    <t>59245006</t>
  </si>
  <si>
    <t>dlažba pro nevidomé betonová 200x100mm tl 60mm barevná</t>
  </si>
  <si>
    <t>648070504</t>
  </si>
  <si>
    <t>1,6*0,3</t>
  </si>
  <si>
    <t>0,48*1,03 'Přepočtené koeficientem množství</t>
  </si>
  <si>
    <t>451577777</t>
  </si>
  <si>
    <t>Podklad nebo lože pod dlažbu vodorovný nebo do sklonu 1:5 z kameniva těženého tl přes 30 do 100 mm</t>
  </si>
  <si>
    <t>2114770970</t>
  </si>
  <si>
    <t>Podklad nebo lože pod dlažbu (přídlažbu) v ploše vodorovné nebo ve sklonu do 1:5, tloušťky od 30 do 100 mm z kameniva těženého</t>
  </si>
  <si>
    <t>https://podminky.urs.cz/item/CS_URS_2024_01/451577777</t>
  </si>
  <si>
    <t>451579777</t>
  </si>
  <si>
    <t>Příplatek ZKD 10 mm tl u podkladu nebo lože pod dlažbu z kameniva těženého</t>
  </si>
  <si>
    <t>1951458502</t>
  </si>
  <si>
    <t>Podklad nebo lože pod dlažbu (přídlažbu) Příplatek k cenám za každých dalších i započatých 10 mm tloušťky podkladu nebo lože z kameniva těženého</t>
  </si>
  <si>
    <t>https://podminky.urs.cz/item/CS_URS_2024_01/451579777</t>
  </si>
  <si>
    <t>82,6*5</t>
  </si>
  <si>
    <t>451579779</t>
  </si>
  <si>
    <t>Příplatek za sklon nad 1:5 podkladu nebo lože z kameniva těženého, štěrkopísku nebo prohozené zeminy</t>
  </si>
  <si>
    <t>-1818667110</t>
  </si>
  <si>
    <t>Podklad nebo lože pod dlažbu (přídlažbu) Příplatek k cenám za zřízení podkladu nebo lože pod dlažbu ve sklonu přes 1:5, pro jakoukoliv tloušťku z kameniva těženého, ze štěrkopísku z prohozené zeminy nebo recyklátu</t>
  </si>
  <si>
    <t>https://podminky.urs.cz/item/CS_URS_2024_01/451579779</t>
  </si>
  <si>
    <t>Úpravy povrchů, podlahy a osazování výplní</t>
  </si>
  <si>
    <t>619995001</t>
  </si>
  <si>
    <t>Začištění omítek kolem oken, dveří, podlah nebo obkladů</t>
  </si>
  <si>
    <t>-2041702500</t>
  </si>
  <si>
    <t>Začištění omítek (s dodáním hmot) kolem oken, dveří, podlah, obkladů apod.</t>
  </si>
  <si>
    <t>https://podminky.urs.cz/item/CS_URS_2024_01/619995001</t>
  </si>
  <si>
    <t>631311224</t>
  </si>
  <si>
    <t>Mazanina tl přes 80 do 120 mm z betonu prostého se zvýšenými nároky na prostředí tř. C 25/30</t>
  </si>
  <si>
    <t>1448147945</t>
  </si>
  <si>
    <t>Mazanina z betonu prostého se zvýšenými nároky na prostředí tl. přes 80 do 120 mm tř. C 25/30</t>
  </si>
  <si>
    <t>https://podminky.urs.cz/item/CS_URS_2024_01/631311224</t>
  </si>
  <si>
    <t>1,5*1,5*0,2*2</t>
  </si>
  <si>
    <t>631319197</t>
  </si>
  <si>
    <t>Příplatek k mazanině tl přes 120 do 240 mm za plochu do 5 m2</t>
  </si>
  <si>
    <t>-1652637952</t>
  </si>
  <si>
    <t>Příplatek k cenám mazanin za malou plochu do 5 m2 jednotlivě mazanina tl. přes 120 do 240 mm</t>
  </si>
  <si>
    <t>https://podminky.urs.cz/item/CS_URS_2024_01/631319197</t>
  </si>
  <si>
    <t>632451103</t>
  </si>
  <si>
    <t>Cementový samonivelační potěr ze suchých směsí tl přes 5 do 10 mm</t>
  </si>
  <si>
    <t>1440171026</t>
  </si>
  <si>
    <t>Potěr cementový samonivelační ze suchých směsí tloušťky přes 5 do 10 mm</t>
  </si>
  <si>
    <t>https://podminky.urs.cz/item/CS_URS_2024_01/632451103</t>
  </si>
  <si>
    <t>1,5*1,5*2</t>
  </si>
  <si>
    <t>899104112R</t>
  </si>
  <si>
    <t>Osazení poklopů kompozitových včetně rámů pro třídu zatížení D400, E600</t>
  </si>
  <si>
    <t>926523814</t>
  </si>
  <si>
    <t>Osazení poklopů kompoizitových včetně rámů pro třídu zatížení D400, E600</t>
  </si>
  <si>
    <t>63126038</t>
  </si>
  <si>
    <t>poklop šachtový s kompozitním rámem kruhový DN 600 D400</t>
  </si>
  <si>
    <t>-1978425630</t>
  </si>
  <si>
    <t>Ostatní konstrukce a práce, bourání</t>
  </si>
  <si>
    <t>911331111</t>
  </si>
  <si>
    <t>Svodidlo ocelové jednostranné zádržnosti N2 se zaberaněním sloupků ve vzdálenosti do 2 m</t>
  </si>
  <si>
    <t>-1807409386</t>
  </si>
  <si>
    <t>Silniční svodidlo ocelové se zaberaněním sloupků jednostranné úroveň zádržnosti N2 vzdálenosti sloupků do 2 m</t>
  </si>
  <si>
    <t>https://podminky.urs.cz/item/CS_URS_2024_01/911331111</t>
  </si>
  <si>
    <t>93600521R</t>
  </si>
  <si>
    <t>Montáž prvku dětského hřiště</t>
  </si>
  <si>
    <t>1011855442</t>
  </si>
  <si>
    <t>936009123</t>
  </si>
  <si>
    <t>Bezpečnostní dopadová plocha venkovní na dětském hřišti tl 40 cm z kačírku</t>
  </si>
  <si>
    <t>931383046</t>
  </si>
  <si>
    <t>Bezpečnostní dopadová plocha na dětském hřišti tloušťky 40 cm z kačírku</t>
  </si>
  <si>
    <t>https://podminky.urs.cz/item/CS_URS_2024_01/936009123</t>
  </si>
  <si>
    <t>936104211</t>
  </si>
  <si>
    <t>Montáž odpadkového koše do betonové patky</t>
  </si>
  <si>
    <t>672343350</t>
  </si>
  <si>
    <t>https://podminky.urs.cz/item/CS_URS_2024_01/936104211</t>
  </si>
  <si>
    <t>936124112</t>
  </si>
  <si>
    <t>Montáž lavičky stabilní parkové se zabetonováním noh</t>
  </si>
  <si>
    <t>-1724026231</t>
  </si>
  <si>
    <t>Montáž lavičky parkové stabilní se zabetonováním noh</t>
  </si>
  <si>
    <t>https://podminky.urs.cz/item/CS_URS_2024_01/936124112</t>
  </si>
  <si>
    <t>945412111</t>
  </si>
  <si>
    <t>Teleskopická hydraulická montážní plošina výška zdvihu do 8 m</t>
  </si>
  <si>
    <t>den</t>
  </si>
  <si>
    <t>-1529570104</t>
  </si>
  <si>
    <t>Teleskopická hydraulická montážní plošina na samohybném podvozku, s otočným košem výšky zdvihu do 8 m</t>
  </si>
  <si>
    <t>https://podminky.urs.cz/item/CS_URS_2024_01/945412111</t>
  </si>
  <si>
    <t>945412112</t>
  </si>
  <si>
    <t>Teleskopická hydraulická montážní plošina výška zdvihu do 21 m</t>
  </si>
  <si>
    <t>1527791772</t>
  </si>
  <si>
    <t>Teleskopická hydraulická montážní plošina na samohybném podvozku, s otočným košem výšky zdvihu do 21 m</t>
  </si>
  <si>
    <t>https://podminky.urs.cz/item/CS_URS_2024_01/945412112</t>
  </si>
  <si>
    <t>96600111R</t>
  </si>
  <si>
    <t>Odstranění prvku dětského hřiště</t>
  </si>
  <si>
    <t>150229780</t>
  </si>
  <si>
    <t>966001211</t>
  </si>
  <si>
    <t>Odstranění lavičky stabilní zabetonované</t>
  </si>
  <si>
    <t>890172704</t>
  </si>
  <si>
    <t>Odstranění lavičky parkové stabilní zabetonované</t>
  </si>
  <si>
    <t>https://podminky.urs.cz/item/CS_URS_2024_01/966001211</t>
  </si>
  <si>
    <t>966001311</t>
  </si>
  <si>
    <t>Odstranění odpadkového koše s betonovou patkou</t>
  </si>
  <si>
    <t>1835164119</t>
  </si>
  <si>
    <t>https://podminky.urs.cz/item/CS_URS_2024_01/966001311</t>
  </si>
  <si>
    <t>914511111</t>
  </si>
  <si>
    <t>Montáž sloupku dopravních značek délky do 3,5 m s betonovým základem</t>
  </si>
  <si>
    <t>-1974729030</t>
  </si>
  <si>
    <t>Montáž sloupku dopravních značek délky do 3,5 m do betonového základu</t>
  </si>
  <si>
    <t>https://podminky.urs.cz/item/CS_URS_2024_01/914511111</t>
  </si>
  <si>
    <t>915111121</t>
  </si>
  <si>
    <t>Vodorovné dopravní značení dělící čáry přerušované š 125 mm základní bílá barva</t>
  </si>
  <si>
    <t>996539859</t>
  </si>
  <si>
    <t>Vodorovné dopravní značení stříkané barvou dělící čára šířky 125 mm přerušovaná bílá základní</t>
  </si>
  <si>
    <t>https://podminky.urs.cz/item/CS_URS_2024_01/915111121</t>
  </si>
  <si>
    <t>915221111</t>
  </si>
  <si>
    <t>Vodorovné dopravní značení vodící čáry souvislé š 250 mm bílý plast</t>
  </si>
  <si>
    <t>2078844954</t>
  </si>
  <si>
    <t>Vodorovné dopravní značení stříkaným plastem vodící čára bílá šířky 250 mm souvislá základní</t>
  </si>
  <si>
    <t>https://podminky.urs.cz/item/CS_URS_2024_01/915221111</t>
  </si>
  <si>
    <t>915231111</t>
  </si>
  <si>
    <t>Vodorovné dopravní značení přechody pro chodce, šipky, symboly bílý plast</t>
  </si>
  <si>
    <t>1045410768</t>
  </si>
  <si>
    <t>Vodorovné dopravní značení stříkaným plastem přechody pro chodce, šipky, symboly nápisy bílé základní</t>
  </si>
  <si>
    <t>https://podminky.urs.cz/item/CS_URS_2024_01/915231111</t>
  </si>
  <si>
    <t>915611111</t>
  </si>
  <si>
    <t>Předznačení vodorovného liniového značení</t>
  </si>
  <si>
    <t>554681920</t>
  </si>
  <si>
    <t>Předznačení pro vodorovné značení stříkané barvou nebo prováděné z nátěrových hmot liniové dělicí čáry, vodicí proužky</t>
  </si>
  <si>
    <t>https://podminky.urs.cz/item/CS_URS_2024_01/915611111</t>
  </si>
  <si>
    <t>916131213</t>
  </si>
  <si>
    <t>Osazení silničního obrubníku betonového stojatého s boční opěrou do lože z betonu prostého</t>
  </si>
  <si>
    <t>-133012575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</si>
  <si>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</si>
  <si>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</si>
  <si>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9*5</t>
  </si>
  <si>
    <t>59217032</t>
  </si>
  <si>
    <t>obrubník silniční betonový 1000x150x150mm</t>
  </si>
  <si>
    <t>-482646234</t>
  </si>
  <si>
    <t>79*1,05 'Přepočtené koeficientem množství</t>
  </si>
  <si>
    <t>59217029</t>
  </si>
  <si>
    <t>obrubník silniční betonový nájezdový 1000x150x150mm</t>
  </si>
  <si>
    <t>306326021</t>
  </si>
  <si>
    <t>5,71428571428571*1,05 'Přepočtené koeficientem množství</t>
  </si>
  <si>
    <t>916111112</t>
  </si>
  <si>
    <t>Osazení obruby z velkých kostek bez boční opěry do lože z betonu prostého</t>
  </si>
  <si>
    <t>-783830919</t>
  </si>
  <si>
    <t>Osazení silniční obruby z dlažebních kostek v jedné řadě s ložem tl. přes 50 do 100 mm, s vyplněním a zatřením spár cementovou maltou z velkých kostek bez boční opěry, do lože z betonu prostého</t>
  </si>
  <si>
    <t>https://podminky.urs.cz/item/CS_URS_2024_01/916111112</t>
  </si>
  <si>
    <t>916231213</t>
  </si>
  <si>
    <t>Osazení chodníkového obrubníku betonového stojatého s boční opěrou do lože z betonu prostého</t>
  </si>
  <si>
    <t>-1135917692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</si>
  <si>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</si>
  <si>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</si>
  <si>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59217017</t>
  </si>
  <si>
    <t>obrubník betonový chodníkový 1000x100x250mm</t>
  </si>
  <si>
    <t>-1870595199</t>
  </si>
  <si>
    <t>10,7843137254902*1,02 'Přepočtené koeficientem množství</t>
  </si>
  <si>
    <t>916331112</t>
  </si>
  <si>
    <t>Osazení zahradního obrubníku betonového do lože z betonu s boční opěrou</t>
  </si>
  <si>
    <t>375117618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</si>
  <si>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</si>
  <si>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</si>
  <si>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59217001</t>
  </si>
  <si>
    <t>obrubník zahradní betonový 1000x50x250mm</t>
  </si>
  <si>
    <t>815006756</t>
  </si>
  <si>
    <t>919125111</t>
  </si>
  <si>
    <t>Těsnění svislé spáry mezi živičným krytem a ostatními prvky samolepicí asfaltovou páskou š 35 mm</t>
  </si>
  <si>
    <t>-1070227799</t>
  </si>
  <si>
    <t>Těsnění svislé spáry mezi živičným krytem a ostatními prvky asfaltovou páskou samolepicí šířky 35 mm tl. 8 mm</t>
  </si>
  <si>
    <t>https://podminky.urs.cz/item/CS_URS_2024_01/919125111</t>
  </si>
  <si>
    <t>107*2</t>
  </si>
  <si>
    <t>919735113</t>
  </si>
  <si>
    <t>Řezání stávajícího živičného krytu hl přes 100 do 150 mm</t>
  </si>
  <si>
    <t>1298519621</t>
  </si>
  <si>
    <t>Řezání stávajícího živičného krytu nebo podkladu hloubky přes 100 do 150 mm</t>
  </si>
  <si>
    <t>https://podminky.urs.cz/item/CS_URS_2024_01/919735113</t>
  </si>
  <si>
    <t>112*2*2</t>
  </si>
  <si>
    <t>963015141</t>
  </si>
  <si>
    <t>Demontáž prefabrikovaných krycích desek kanálů, šachet nebo žump do hmotnosti 0,5 t</t>
  </si>
  <si>
    <t>-1774522772</t>
  </si>
  <si>
    <t>Demontáž prefabrikovaných krycích desek kanálů, šachet nebo žump hmotnosti do 0,5 t</t>
  </si>
  <si>
    <t>https://podminky.urs.cz/item/CS_URS_2024_01/963015141</t>
  </si>
  <si>
    <t>966003822</t>
  </si>
  <si>
    <t>Rozebrání oplocení bez příčníků s dřevěnými sloupky z tyčoviny</t>
  </si>
  <si>
    <t>-1998738512</t>
  </si>
  <si>
    <t>Rozebrání dřevěného oplocení se sloupky osové vzdálenosti do 4,00 m, výšky do 2,50 m, osazených do hloubky 1,00 m bez příčníků, s dřevěnými sloupky z tyčoviny</t>
  </si>
  <si>
    <t>https://podminky.urs.cz/item/CS_URS_2024_01/966003822</t>
  </si>
  <si>
    <t>966005211</t>
  </si>
  <si>
    <t>Rozebrání a odstranění silničního zábradlí se sloupky osazenými do říms nebo krycích desek</t>
  </si>
  <si>
    <t>261485840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</si>
  <si>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</si>
  <si>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https://podminky.urs.cz/item/CS_URS_2024_01/966005211</t>
  </si>
  <si>
    <t>966006211</t>
  </si>
  <si>
    <t>Odstranění svislých dopravních značek ze sloupů, sloupků nebo konzol</t>
  </si>
  <si>
    <t>-686364767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</si>
  <si>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</si>
  <si>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</si>
  <si>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977151119</t>
  </si>
  <si>
    <t>Jádrové vrty diamantovými korunkami do stavebních materiálů D přes 100 do 110 mm</t>
  </si>
  <si>
    <t>-1648789694</t>
  </si>
  <si>
    <t>Jádrové vrty diamantovými korunkami do stavebních materiálů (železobetonu, betonu, cihel, obkladů, dlažeb, kamene) průměru přes 100 do 110 mm</t>
  </si>
  <si>
    <t>https://podminky.urs.cz/item/CS_URS_2024_01/977151119</t>
  </si>
  <si>
    <t>977151122</t>
  </si>
  <si>
    <t>Jádrové vrty diamantovými korunkami do stavebních materiálů D přes 120 do 130 mm</t>
  </si>
  <si>
    <t>767727830</t>
  </si>
  <si>
    <t>Jádrové vrty diamantovými korunkami do stavebních materiálů (železobetonu, betonu, cihel, obkladů, dlažeb, kamene) průměru přes 120 do 130 mm</t>
  </si>
  <si>
    <t>https://podminky.urs.cz/item/CS_URS_2024_01/977151122</t>
  </si>
  <si>
    <t>977151123</t>
  </si>
  <si>
    <t>Jádrové vrty diamantovými korunkami do stavebních materiálů D přes 130 do 150 mm</t>
  </si>
  <si>
    <t>37870353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</si>
  <si>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</si>
  <si>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</si>
  <si>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977151124</t>
  </si>
  <si>
    <t>Jádrové vrty diamantovými korunkami do stavebních materiálů D přes 150 do 180 mm</t>
  </si>
  <si>
    <t>-524381846</t>
  </si>
  <si>
    <t>Jádrové vrty diamantovými korunkami do stavebních materiálů (železobetonu, betonu, cihel, obkladů, dlažeb, kamene) průměru přes 150 do 180 mm</t>
  </si>
  <si>
    <t>https://podminky.urs.cz/item/CS_URS_2024_01/977151124</t>
  </si>
  <si>
    <t>977151125</t>
  </si>
  <si>
    <t>Jádrové vrty diamantovými korunkami do stavebních materiálů D přes 180 do 200 mm</t>
  </si>
  <si>
    <t>53219649</t>
  </si>
  <si>
    <t>Jádrové vrty diamantovými korunkami do stavebních materiálů (železobetonu, betonu, cihel, obkladů, dlažeb, kamene) průměru přes 180 do 200 mm</t>
  </si>
  <si>
    <t>https://podminky.urs.cz/item/CS_URS_2024_01/977151125</t>
  </si>
  <si>
    <t>977151127</t>
  </si>
  <si>
    <t>Jádrové vrty diamantovými korunkami do stavebních materiálů D přes 225 do 250 mm</t>
  </si>
  <si>
    <t>155694791</t>
  </si>
  <si>
    <t>Jádrové vrty diamantovými korunkami do stavebních materiálů (železobetonu, betonu, cihel, obkladů, dlažeb, kamene) průměru přes 225 do 250 mm</t>
  </si>
  <si>
    <t>https://podminky.urs.cz/item/CS_URS_2024_01/977151127</t>
  </si>
  <si>
    <t>977151128</t>
  </si>
  <si>
    <t>Jádrové vrty diamantovými korunkami do stavebních materiálů D přes 250 do 300 mm</t>
  </si>
  <si>
    <t>-1810691767</t>
  </si>
  <si>
    <t>Jádrové vrty diamantovými korunkami do stavebních materiálů (železobetonu, betonu, cihel, obkladů, dlažeb, kamene) průměru přes 250 do 300 mm</t>
  </si>
  <si>
    <t>https://podminky.urs.cz/item/CS_URS_2024_01/977151128</t>
  </si>
  <si>
    <t>977151131</t>
  </si>
  <si>
    <t>Jádrové vrty diamantovými korunkami do stavebních materiálů D přes 350 do 400 mm</t>
  </si>
  <si>
    <t>803528495</t>
  </si>
  <si>
    <t>Jádrové vrty diamantovými korunkami do stavebních materiálů (železobetonu, betonu, cihel, obkladů, dlažeb, kamene) průměru přes 350 do 400 mm</t>
  </si>
  <si>
    <t>https://podminky.urs.cz/item/CS_URS_2024_01/977151131</t>
  </si>
  <si>
    <t>977151132</t>
  </si>
  <si>
    <t>Jádrové vrty diamantovými korunkami do stavebních materiálů D přes 400 do 450 mm</t>
  </si>
  <si>
    <t>-49661469</t>
  </si>
  <si>
    <t>Jádrové vrty diamantovými korunkami do stavebních materiálů (železobetonu, betonu, cihel, obkladů, dlažeb, kamene) průměru přes 400 do 450 mm</t>
  </si>
  <si>
    <t>https://podminky.urs.cz/item/CS_URS_2024_01/977151132</t>
  </si>
  <si>
    <t>977151134</t>
  </si>
  <si>
    <t>Jádrové vrty diamantovými korunkami do stavebních materiálů D přes 500 do 550 mm</t>
  </si>
  <si>
    <t>-643486852</t>
  </si>
  <si>
    <t>Jádrové vrty diamantovými korunkami do stavebních materiálů (železobetonu, betonu, cihel, obkladů, dlažeb, kamene) průměru přes 500 do 550 mm</t>
  </si>
  <si>
    <t>https://podminky.urs.cz/item/CS_URS_2024_01/977151134</t>
  </si>
  <si>
    <t>977151135</t>
  </si>
  <si>
    <t>Jádrové vrty diamantovými korunkami do stavebních materiálů D přes 550 do 600 mm</t>
  </si>
  <si>
    <t>-1690428441</t>
  </si>
  <si>
    <t>Jádrové vrty diamantovými korunkami do stavebních materiálů (železobetonu, betonu, cihel, obkladů, dlažeb, kamene) průměru přes 550 do 600 mm</t>
  </si>
  <si>
    <t>https://podminky.urs.cz/item/CS_URS_2024_01/977151135</t>
  </si>
  <si>
    <t>979021113</t>
  </si>
  <si>
    <t>Očištění vybouraných obrubníků a krajníků silničních při překopech inženýrských sítí</t>
  </si>
  <si>
    <t>321764660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</si>
  <si>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</si>
  <si>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https://podminky.urs.cz/item/CS_URS_2024_01/979021113</t>
  </si>
  <si>
    <t>979054451</t>
  </si>
  <si>
    <t>Očištění vybouraných zámkových dlaždic s původním spárováním z kameniva těženého</t>
  </si>
  <si>
    <t>-1353316206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</si>
  <si>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</si>
  <si>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https://podminky.urs.cz/item/CS_URS_2024_01/979054451</t>
  </si>
  <si>
    <t>979071011</t>
  </si>
  <si>
    <t>Očištění dlažebních kostek velkých s původním spárováním kamenivem těženým při překopech inženýrských sítí</t>
  </si>
  <si>
    <t>-1155130298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</si>
  <si>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</si>
  <si>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https://podminky.urs.cz/item/CS_URS_2024_01/979071011</t>
  </si>
  <si>
    <t>979094441</t>
  </si>
  <si>
    <t>Očištění vybouraných silničních dílců s původním spárováním z kameniva těženého</t>
  </si>
  <si>
    <t>837873027</t>
  </si>
  <si>
    <t>Očištění vybouraných prvků komunikací od spojovacího materiálu s odklizením a uložením očištěných hmot a spojovacího materiálu na skládku na vzdálenost do 10 m silničních dílců s původním vyplněním spár kamenivem těženým</t>
  </si>
  <si>
    <t>https://podminky.urs.cz/item/CS_URS_2024_01/979094441</t>
  </si>
  <si>
    <t>997006512</t>
  </si>
  <si>
    <t>Vodorovné doprava suti s naložením a složením na skládku přes 100 m do 1 km</t>
  </si>
  <si>
    <t>-1771949871</t>
  </si>
  <si>
    <t>Vodorovná doprava suti na skládku s naložením na dopravní prostředek a složením přes 100 m do 1 km</t>
  </si>
  <si>
    <t>https://podminky.urs.cz/item/CS_URS_2024_01/997006512</t>
  </si>
  <si>
    <t>997006519</t>
  </si>
  <si>
    <t>Příplatek k vodorovnému přemístění suti na skládku ZKD 1 km přes 1 km</t>
  </si>
  <si>
    <t>-779317005</t>
  </si>
  <si>
    <t>Vodorovná doprava suti na skládku Příplatek k ceně -6512 za každý další i započatý 1 km</t>
  </si>
  <si>
    <t>https://podminky.urs.cz/item/CS_URS_2024_01/997006519</t>
  </si>
  <si>
    <t>2030,153*15 'Přepočtené koeficientem množství</t>
  </si>
  <si>
    <t>997221862</t>
  </si>
  <si>
    <t>Poplatek za uložení na recyklační skládce (skládkovné) stavebního odpadu z armovaného betonu pod kódem 17 01 01</t>
  </si>
  <si>
    <t>-36453126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</si>
  <si>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</si>
  <si>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</si>
  <si>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997221873</t>
  </si>
  <si>
    <t>Poplatek za uložení na recyklační skládce (skládkovné) stavebního odpadu zeminy a kamení zatříděného do Katalogu odpadů pod kódem 17 05 04</t>
  </si>
  <si>
    <t>-1199062257</t>
  </si>
  <si>
    <t>https://podminky.urs.cz/item/CS_URS_2024_01/997221873</t>
  </si>
  <si>
    <t>997221875</t>
  </si>
  <si>
    <t>Poplatek za uložení na recyklační skládce (skládkovné) stavebního odpadu asfaltového bez obsahu dehtu zatříděného do Katalogu odpadů pod kódem 17 03 02</t>
  </si>
  <si>
    <t>-662461665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</si>
  <si>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</si>
  <si>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</si>
  <si>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998</t>
  </si>
  <si>
    <t>Přesun hmot</t>
  </si>
  <si>
    <t>998144471</t>
  </si>
  <si>
    <t>Přesun hmot pro montované betonové nádrže, jímky a zásobníky v do 25 m</t>
  </si>
  <si>
    <t>1971038928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</si>
  <si>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</si>
  <si>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https://podminky.urs.cz/item/CS_URS_2024_01/998144471</t>
  </si>
  <si>
    <t>998223011</t>
  </si>
  <si>
    <t>Přesun hmot pro pozemní komunikace s krytem dlážděným</t>
  </si>
  <si>
    <t>1776764745</t>
  </si>
  <si>
    <t>Přesun hmot pro pozemní komunikace s krytem dlážděným dopravní vzdálenost do 200 m jakékoliv délky objektu</t>
  </si>
  <si>
    <t>https://podminky.urs.cz/item/CS_URS_2024_01/998223011</t>
  </si>
  <si>
    <t>998225111</t>
  </si>
  <si>
    <t>Přesun hmot pro pozemní komunikace s krytem z kamene, monolitickým betonovým nebo živičným</t>
  </si>
  <si>
    <t>1701770818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</si>
  <si>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</si>
  <si>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</si>
  <si>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998226011</t>
  </si>
  <si>
    <t>Přesun hmot pro pozemní komunikace a letiště s krytem montovaným z ŽB dílců</t>
  </si>
  <si>
    <t>-1479343188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</si>
  <si>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</si>
  <si>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https://podminky.urs.cz/item/CS_URS_2024_01/998226011</t>
  </si>
  <si>
    <t>711</t>
  </si>
  <si>
    <t>Izolace proti vodě, vlhkosti a plynům</t>
  </si>
  <si>
    <t>711191001</t>
  </si>
  <si>
    <t>Provedení adhezního můstku na vodorovné ploše</t>
  </si>
  <si>
    <t>-240816277</t>
  </si>
  <si>
    <t>Provedení nátěru adhezního můstku na ploše vodorovné V</t>
  </si>
  <si>
    <t>https://podminky.urs.cz/item/CS_URS_2024_01/711191001</t>
  </si>
  <si>
    <t>711191011</t>
  </si>
  <si>
    <t>Provedení adhezního můstku na svislé ploše</t>
  </si>
  <si>
    <t>733582600</t>
  </si>
  <si>
    <t>Provedení nátěru adhezního můstku na ploše svislé S</t>
  </si>
  <si>
    <t>https://podminky.urs.cz/item/CS_URS_2024_01/711191011</t>
  </si>
  <si>
    <t>58581220</t>
  </si>
  <si>
    <t>adhezní můstek pod izolační a vyrovnávací lepící hmoty</t>
  </si>
  <si>
    <t>1805864010</t>
  </si>
  <si>
    <t>100*6</t>
  </si>
  <si>
    <t>711111052</t>
  </si>
  <si>
    <t>Provedení izolace proti zemní vlhkosti vodorovné za studena 2x nátěr tekutou lepenkou</t>
  </si>
  <si>
    <t>-606606009</t>
  </si>
  <si>
    <t>Provedení izolace proti zemní vlhkosti natěradly a tmely za studena na ploše vodorovné V dvojnásobným nátěrem tekutou lepenkou</t>
  </si>
  <si>
    <t>https://podminky.urs.cz/item/CS_URS_2024_01/711111052</t>
  </si>
  <si>
    <t>711112052</t>
  </si>
  <si>
    <t>Provedení izolace proti zemní vlhkosti svislé za studena 2x nátěr tekutou lepenkou</t>
  </si>
  <si>
    <t>-1469102305</t>
  </si>
  <si>
    <t>Provedení izolace proti zemní vlhkosti natěradly a tmely za studena na ploše svislé S dvojnásobným nátěrem tekutou lepenkou</t>
  </si>
  <si>
    <t>https://podminky.urs.cz/item/CS_URS_2024_01/711112052</t>
  </si>
  <si>
    <t>24551030</t>
  </si>
  <si>
    <t>stěrka hydroizolační dvousložková cemento-polymerová vlákny vyztužená proti zemní vlhkosti</t>
  </si>
  <si>
    <t>-1683956033</t>
  </si>
  <si>
    <t>200*1,5</t>
  </si>
  <si>
    <t>998711102</t>
  </si>
  <si>
    <t>Přesun hmot tonážní pro izolace proti vodě, vlhkosti a plynům v objektech v přes 6 do 12 m</t>
  </si>
  <si>
    <t>1156635813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</si>
  <si>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</si>
  <si>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https://podminky.urs.cz/item/CS_URS_2024_01/998711102</t>
  </si>
  <si>
    <t>712</t>
  </si>
  <si>
    <t>Povlakové krytiny</t>
  </si>
  <si>
    <t>712340832</t>
  </si>
  <si>
    <t>Odstranění povlakové krytiny střech do 10° z pásů NAIP přitavených v plné ploše dvouvrstvé</t>
  </si>
  <si>
    <t>-406376579</t>
  </si>
  <si>
    <t>Odstranění povlakové krytiny střech plochých do 10° z přitavených pásů NAIP v plné ploše dvouvrstvé</t>
  </si>
  <si>
    <t>https://podminky.urs.cz/item/CS_URS_2024_01/712340832</t>
  </si>
  <si>
    <t>777</t>
  </si>
  <si>
    <t>Podlahy lité</t>
  </si>
  <si>
    <t>777131111</t>
  </si>
  <si>
    <t>Penetrační epoxidový nátěr podlahy plněný pískem</t>
  </si>
  <si>
    <t>-213780585</t>
  </si>
  <si>
    <t>Penetrační nátěr podlahy epoxidový předem plněný pískem</t>
  </si>
  <si>
    <t>https://podminky.urs.cz/item/CS_URS_2024_01/777131111</t>
  </si>
  <si>
    <t>4,5*2</t>
  </si>
  <si>
    <t>777611121</t>
  </si>
  <si>
    <t>Krycí epoxidový průmyslový nátěr podlahy</t>
  </si>
  <si>
    <t>-1512383615</t>
  </si>
  <si>
    <t>Krycí nátěr podlahy průmyslový epoxidový</t>
  </si>
  <si>
    <t>https://podminky.urs.cz/item/CS_URS_2024_01/777611121</t>
  </si>
  <si>
    <t>21-M</t>
  </si>
  <si>
    <t>Elektromontáže</t>
  </si>
  <si>
    <t>210204011R</t>
  </si>
  <si>
    <t>Montáž stožárů osvětlení ocelových samostatně stojících délky do 12 m</t>
  </si>
  <si>
    <t>173839410</t>
  </si>
  <si>
    <t>Zabezpečení stožárů osvětlení samostatně stojících ocelových, délky do 12 m</t>
  </si>
  <si>
    <t>210204032</t>
  </si>
  <si>
    <t>Montáž stožárů osvětlení kompozitních samostatně stojících délky přes 8 do 10 m</t>
  </si>
  <si>
    <t>115308100</t>
  </si>
  <si>
    <t>Montáž stožárů osvětlení samostatně stojících kompozitních, délky přes 8 do 10 m</t>
  </si>
  <si>
    <t>https://podminky.urs.cz/item/CS_URS_2024_01/210204032</t>
  </si>
  <si>
    <t>218204011</t>
  </si>
  <si>
    <t>Demontáž stožárů osvětlení ocelových samostatně stojících délky do 12 m</t>
  </si>
  <si>
    <t>-1429589781</t>
  </si>
  <si>
    <t>Demontáž stožárů osvětlení ocelových samostatně stojících, délky do 12 m</t>
  </si>
  <si>
    <t>https://podminky.urs.cz/item/CS_URS_2024_01/218204011</t>
  </si>
  <si>
    <t>468051131</t>
  </si>
  <si>
    <t>Bourání základu železobetonového při elektromontážích</t>
  </si>
  <si>
    <t>CS ÚRS 2024 02</t>
  </si>
  <si>
    <t>-745383103</t>
  </si>
  <si>
    <t>Bourání základu železobetonového</t>
  </si>
  <si>
    <t>https://podminky.urs.cz/item/CS_URS_2024_02/468051131</t>
  </si>
  <si>
    <t>D8.2 - OPS</t>
  </si>
  <si>
    <t>D8.2.X.1a - Výměníkové stanice - strojní a stavební část</t>
  </si>
  <si>
    <t xml:space="preserve">    722 - Zdravotechnika - vnitřní vodovod</t>
  </si>
  <si>
    <t xml:space="preserve">    724 - Zdravotechnika - strojní vybavení</t>
  </si>
  <si>
    <t xml:space="preserve">    732 - Ústřední vytápění - strojovny</t>
  </si>
  <si>
    <t xml:space="preserve">    762 - Konstrukce tesařské</t>
  </si>
  <si>
    <t xml:space="preserve">    765 - Krytina skládaná</t>
  </si>
  <si>
    <t xml:space="preserve">    784 - Dokončovací práce - malby a tapety</t>
  </si>
  <si>
    <t>VRN - Vedlejší rozpočtové náklady</t>
  </si>
  <si>
    <t xml:space="preserve">    VRN4 - Inženýrská činnost</t>
  </si>
  <si>
    <t>278381135</t>
  </si>
  <si>
    <t>Základy pod technologická zařízení půdorysné plochy přes 0,09 do 0,25 m2 z betonu prostého tř. C 20/25</t>
  </si>
  <si>
    <t>-1250985347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</si>
  <si>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20/25</t>
  </si>
  <si>
    <t>https://podminky.urs.cz/item/CS_URS_2024_01/278381135</t>
  </si>
  <si>
    <t>611325402</t>
  </si>
  <si>
    <t>Oprava vnitřní vápenocementové hrubé omítky stropů v rozsahu plochy přes 10 do 30 %</t>
  </si>
  <si>
    <t>1157607456</t>
  </si>
  <si>
    <t>Oprava vápenocementové omítky vnitřních ploch hrubé, tloušťky do 20 mm stropů, v rozsahu opravované plochy přes 10 do 30%</t>
  </si>
  <si>
    <t>https://podminky.urs.cz/item/CS_URS_2024_01/611325402</t>
  </si>
  <si>
    <t>-1362173096</t>
  </si>
  <si>
    <t>632452411</t>
  </si>
  <si>
    <t>Doplnění cementového potěru hlazeného pl přes 1 do 4 m2 tl do 10 mm</t>
  </si>
  <si>
    <t>1088999787</t>
  </si>
  <si>
    <t>Doplnění cementového potěru na mazaninách a betonových podkladech (s dodáním hmot), hlazeného dřevěným nebo ocelovým hladítkem, plochy jednotlivě přes 1 m2 do 4 m2 a tl. do 10 mm</t>
  </si>
  <si>
    <t>https://podminky.urs.cz/item/CS_URS_2024_01/632452411</t>
  </si>
  <si>
    <t xml:space="preserve">Poznámka k položce:_x000d_
30% plochy_x000d_
</t>
  </si>
  <si>
    <t>549*0,3 'Přepočtené koeficientem množství</t>
  </si>
  <si>
    <t>961044111</t>
  </si>
  <si>
    <t>Bourání základů z betonu prostého</t>
  </si>
  <si>
    <t>-1667314894</t>
  </si>
  <si>
    <t>https://podminky.urs.cz/item/CS_URS_2024_01/961044111</t>
  </si>
  <si>
    <t>971042241</t>
  </si>
  <si>
    <t>Vybourání otvorů v betonových příčkách a zdech pl do 0,0225 m2 tl do 300 mm</t>
  </si>
  <si>
    <t>984869859</t>
  </si>
  <si>
    <t>Vybourání otvorů v betonových příčkách a zdech základových nebo nadzákladových plochy do 0,0225 m2, tl. do 300 mm</t>
  </si>
  <si>
    <t>https://podminky.urs.cz/item/CS_URS_2024_01/971042241</t>
  </si>
  <si>
    <t>971042331</t>
  </si>
  <si>
    <t>Vybourání otvorů v betonových příčkách a zdech pl do 0,09 m2 tl do 150 mm</t>
  </si>
  <si>
    <t>-1421592184</t>
  </si>
  <si>
    <t>Vybourání otvorů v betonových příčkách a zdech základových nebo nadzákladových plochy do 0,09 m2, tl. do 150 mm</t>
  </si>
  <si>
    <t>https://podminky.urs.cz/item/CS_URS_2024_01/971042331</t>
  </si>
  <si>
    <t>971042341</t>
  </si>
  <si>
    <t>Vybourání otvorů v betonových příčkách a zdech pl do 0,09 m2 tl do 300 mm</t>
  </si>
  <si>
    <t>-1380986443</t>
  </si>
  <si>
    <t>Vybourání otvorů v betonových příčkách a zdech základových nebo nadzákladových plochy do 0,09 m2, tl. do 300 mm</t>
  </si>
  <si>
    <t>https://podminky.urs.cz/item/CS_URS_2024_01/971042341</t>
  </si>
  <si>
    <t>997013112</t>
  </si>
  <si>
    <t>Vnitrostaveništní doprava suti a vybouraných hmot pro budovy v přes 6 do 9 m</t>
  </si>
  <si>
    <t>401405148</t>
  </si>
  <si>
    <t>Vnitrostaveništní doprava suti a vybouraných hmot vodorovně do 50 m s naložením základní pro budovy a haly výšky přes 6 do 9 m</t>
  </si>
  <si>
    <t>https://podminky.urs.cz/item/CS_URS_2024_01/997013112</t>
  </si>
  <si>
    <t>997013501</t>
  </si>
  <si>
    <t>Odvoz suti a vybouraných hmot na skládku nebo meziskládku do 1 km se složením</t>
  </si>
  <si>
    <t>-103862570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</si>
  <si>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</si>
  <si>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</si>
  <si>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</si>
  <si>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</si>
  <si>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858562134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</si>
  <si>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</si>
  <si>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</si>
  <si>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1679115672</t>
  </si>
  <si>
    <t>997013861</t>
  </si>
  <si>
    <t>Poplatek za uložení stavebního odpadu na recyklační skládce (skládkovné) z prostého betonu kód odpadu 17 01 01</t>
  </si>
  <si>
    <t>-1912121182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</si>
  <si>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</si>
  <si>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</si>
  <si>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998011002</t>
  </si>
  <si>
    <t>Přesun hmot pro budovy zděné v přes 6 do 12 m</t>
  </si>
  <si>
    <t>-1320584318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</si>
  <si>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</si>
  <si>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</si>
  <si>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712333305</t>
  </si>
  <si>
    <t>Provedení povlakové krytiny střech do 10° pásy mechanicky kotvené do trapézového plechu nebo dřeva tl TI přes 140 do 200 mm v počtu kotev přes 7 do 8 kusů/m2</t>
  </si>
  <si>
    <t>-336879481</t>
  </si>
  <si>
    <t>Provedení povlakové krytiny střech plochých do 10° z mechanicky kotvených asfaltových pásů včetně položení asfaltového pásu a natavení v přesahu, kotvené do trapézového plechu nebo dřeva přes tepelnou izolaci tl. přes 140 do 200 mm v počtu kotev přes 7 do 8 kusů/m2</t>
  </si>
  <si>
    <t>https://podminky.urs.cz/item/CS_URS_2024_01/712333305</t>
  </si>
  <si>
    <t>62855001</t>
  </si>
  <si>
    <t>pás asfaltový natavitelný modifikovaný SBS s vložkou z polyesterové rohože a spalitelnou PE fólií nebo jemnozrnným minerálním posypem na horním povrchu tl 4,0mm</t>
  </si>
  <si>
    <t>-181497085</t>
  </si>
  <si>
    <t>30*1,1655 'Přepočtené koeficientem množství</t>
  </si>
  <si>
    <t>-1802094961</t>
  </si>
  <si>
    <t>998712102</t>
  </si>
  <si>
    <t>Přesun hmot tonážní pro krytiny povlakové v objektech v přes 6 do 12 m</t>
  </si>
  <si>
    <t>-592321564</t>
  </si>
  <si>
    <t>Přesun hmot pro povlakové krytiny stanovený z hmotnosti přesunovaného materiálu vodorovná dopravní vzdálenost do 50 m základní v objektech výšky přes 6 do 12 m</t>
  </si>
  <si>
    <t>https://podminky.urs.cz/item/CS_URS_2024_01/998712102</t>
  </si>
  <si>
    <t>713140863</t>
  </si>
  <si>
    <t>Odstranění tepelné izolace střech nadstřešní lepené z polystyrenu suchého tl přes 100 mm</t>
  </si>
  <si>
    <t>285120773</t>
  </si>
  <si>
    <t>Odstranění tepelné izolace střech plochých z rohoží, pásů, dílců, desek, bloků nadstřešních izolací připevněných lepením z polystyrenu suchého, tloušťka izolace přes 100 mm</t>
  </si>
  <si>
    <t>https://podminky.urs.cz/item/CS_URS_2024_01/713140863</t>
  </si>
  <si>
    <t>713141135</t>
  </si>
  <si>
    <t>Montáž izolace tepelné střech plochých lepené za studena bodově 1 vrstva rohoží, pásů, dílců, desek</t>
  </si>
  <si>
    <t>-1449819149</t>
  </si>
  <si>
    <t>Montáž tepelné izolace střech plochých rohožemi, pásy, deskami, dílci, bloky (izolační materiál ve specifikaci) přilepenými za studena jednovrstvá bodově</t>
  </si>
  <si>
    <t>https://podminky.urs.cz/item/CS_URS_2024_01/713141135</t>
  </si>
  <si>
    <t>28372208</t>
  </si>
  <si>
    <t>deska EPS 100 kašírovaná asfaltovým pásem V60 S35 λ=0,037 tl 180mm</t>
  </si>
  <si>
    <t>-327772505</t>
  </si>
  <si>
    <t>30*1,05 'Přepočtené koeficientem množství</t>
  </si>
  <si>
    <t>713300813</t>
  </si>
  <si>
    <t>Izolace tepelné odstranění oplechování bombírovaných čel</t>
  </si>
  <si>
    <t>542171547</t>
  </si>
  <si>
    <t>Odstranění tepelné izolace těles povrchové úpravy oplechování bombírovaných čel</t>
  </si>
  <si>
    <t>https://podminky.urs.cz/item/CS_URS_2024_01/713300813</t>
  </si>
  <si>
    <t>713300822</t>
  </si>
  <si>
    <t>Izolace tepelné odstranění pásů nebo folií z těles plochy tvarové</t>
  </si>
  <si>
    <t>-100294693</t>
  </si>
  <si>
    <t>Odstranění tepelné izolace těles povrchové úpravy pásy nebo fólie ploch tvarových</t>
  </si>
  <si>
    <t>https://podminky.urs.cz/item/CS_URS_2024_01/713300822</t>
  </si>
  <si>
    <t>1200*0,15 'Přepočtené koeficientem množství</t>
  </si>
  <si>
    <t>713420813</t>
  </si>
  <si>
    <t>Odstranění izolace tepelné potrubí rohožemi bez úpravy v pletivu spojenými drátem tl přes 50 mm</t>
  </si>
  <si>
    <t>1100560021</t>
  </si>
  <si>
    <t>Odstranění tepelné izolace potrubí, ohybů, armatur a přírub rohožemi v pletivu bez povrchové úpravy spojených ocelovým drátem potrubí, tloušťka izolace přes 50 mm</t>
  </si>
  <si>
    <t>https://podminky.urs.cz/item/CS_URS_2024_01/713420813</t>
  </si>
  <si>
    <t>43687651</t>
  </si>
  <si>
    <t>54524772</t>
  </si>
  <si>
    <t>1747919218</t>
  </si>
  <si>
    <t xml:space="preserve">Snímatelné izolační pouzdro na armaturu  DN125, do 150 stupňů</t>
  </si>
  <si>
    <t>-1458351073</t>
  </si>
  <si>
    <t>642893104</t>
  </si>
  <si>
    <t>R.AUV200</t>
  </si>
  <si>
    <t>Snímatelné izolační pouzdro na armaturu DN200, do 150 stupňů</t>
  </si>
  <si>
    <t>1074933024</t>
  </si>
  <si>
    <t>R.AUV250</t>
  </si>
  <si>
    <t>Snímatelné izolační pouzdro na armaturu, DN250, do 150 stupňů</t>
  </si>
  <si>
    <t>57536379</t>
  </si>
  <si>
    <t>R.AKK15</t>
  </si>
  <si>
    <t>Snímatelné izolační pouzdro na armaturu, DN15, do 150 stupňů</t>
  </si>
  <si>
    <t>-1070163800</t>
  </si>
  <si>
    <t>RAKK20</t>
  </si>
  <si>
    <t>Snímatelné izolační pouzdro na armaturu, DN20, do 150 stupňů</t>
  </si>
  <si>
    <t>-1277562436</t>
  </si>
  <si>
    <t>-21366751</t>
  </si>
  <si>
    <t>1572141095</t>
  </si>
  <si>
    <t>2079046575</t>
  </si>
  <si>
    <t>394544342</t>
  </si>
  <si>
    <t>883999844</t>
  </si>
  <si>
    <t>1578472763</t>
  </si>
  <si>
    <t>IZP 250-140</t>
  </si>
  <si>
    <t>pouzdro potrubní izolační 140mm / DN250</t>
  </si>
  <si>
    <t>1653030656</t>
  </si>
  <si>
    <t>pouzdro potrubní izolační 120mm / DN150</t>
  </si>
  <si>
    <t>1158493623</t>
  </si>
  <si>
    <t>5,2*1,1 'Přepočtené koeficientem množství</t>
  </si>
  <si>
    <t>IZP 200-120</t>
  </si>
  <si>
    <t>pouzdro potrubní izolační 120mm / DN200</t>
  </si>
  <si>
    <t>1292733362</t>
  </si>
  <si>
    <t>111,7*1,1 'Přepočtené koeficientem množství</t>
  </si>
  <si>
    <t>IZP 65-100</t>
  </si>
  <si>
    <t>pouzdro potrubní izolační 100mm / DN65</t>
  </si>
  <si>
    <t>251528902</t>
  </si>
  <si>
    <t>42,1*1,1 'Přepočtené koeficientem množství</t>
  </si>
  <si>
    <t>IZP50-100</t>
  </si>
  <si>
    <t>pouzdro potrubní izolační 100mm / DN50</t>
  </si>
  <si>
    <t>-729967277</t>
  </si>
  <si>
    <t>IZP 80-100</t>
  </si>
  <si>
    <t>pouzdro potrubní izolační 100mm / DN80</t>
  </si>
  <si>
    <t>-858121601</t>
  </si>
  <si>
    <t>-1429912233</t>
  </si>
  <si>
    <t>100,8*1,1 'Přepočtené koeficientem množství</t>
  </si>
  <si>
    <t>IZP 125-100</t>
  </si>
  <si>
    <t>pouzdro potrubní izolační 100mm / DN125</t>
  </si>
  <si>
    <t>275436782</t>
  </si>
  <si>
    <t>130*1,1 'Přepočtené koeficientem množství</t>
  </si>
  <si>
    <t>935055547</t>
  </si>
  <si>
    <t>IZP 80-50</t>
  </si>
  <si>
    <t>pouzdro potrubní izolační 50mm / DN80</t>
  </si>
  <si>
    <t>1020479394</t>
  </si>
  <si>
    <t>24*1,1 'Přepočtené koeficientem množství</t>
  </si>
  <si>
    <t>IZP 100-60</t>
  </si>
  <si>
    <t xml:space="preserve">pouzdro potrubní izolační  115/60mm</t>
  </si>
  <si>
    <t>1581398900</t>
  </si>
  <si>
    <t>82,7*1,1 'Přepočtené koeficientem množství</t>
  </si>
  <si>
    <t>IZP 80-60</t>
  </si>
  <si>
    <t>pouzdro potrubní izolační 89/60mm</t>
  </si>
  <si>
    <t>1913746108</t>
  </si>
  <si>
    <t>71,5+59,1</t>
  </si>
  <si>
    <t>130,6*1,1 'Přepočtené koeficientem množství</t>
  </si>
  <si>
    <t>IZP 65-60</t>
  </si>
  <si>
    <t xml:space="preserve">pouzdro potrubní izolační  77/60mm</t>
  </si>
  <si>
    <t>606652702</t>
  </si>
  <si>
    <t>30,1*1,1 'Přepočtené koeficientem množství</t>
  </si>
  <si>
    <t>IZP 150-60</t>
  </si>
  <si>
    <t>pouzdro potrubní izolační 159/60mm</t>
  </si>
  <si>
    <t>697670408</t>
  </si>
  <si>
    <t>pouzdro potrubní izolační ) 159/60mm</t>
  </si>
  <si>
    <t>IZP 80-80</t>
  </si>
  <si>
    <t>pouzdro potrubní izolační 89/80mm</t>
  </si>
  <si>
    <t>345815282</t>
  </si>
  <si>
    <t>40,2*1,1 'Přepočtené koeficientem množství</t>
  </si>
  <si>
    <t>IZP 65-80</t>
  </si>
  <si>
    <t>pouzdro potrubní izolační 77/80mm</t>
  </si>
  <si>
    <t>-1774184563</t>
  </si>
  <si>
    <t>IZP 125-80</t>
  </si>
  <si>
    <t xml:space="preserve">pouzdro potrubní izolační  133/80mm</t>
  </si>
  <si>
    <t>1513881359</t>
  </si>
  <si>
    <t>35*1,1 'Přepočtené koeficientem množství</t>
  </si>
  <si>
    <t>IZP50-60</t>
  </si>
  <si>
    <t>pouzdro potrubní izolační 60 mm / DN50</t>
  </si>
  <si>
    <t>759959401</t>
  </si>
  <si>
    <t>109*1,1 'Přepočtené koeficientem množství</t>
  </si>
  <si>
    <t>IZP65-50</t>
  </si>
  <si>
    <t>pouzdro potrubní izolační 50 mm / DN65</t>
  </si>
  <si>
    <t>-753252897</t>
  </si>
  <si>
    <t>24,5*1,1 'Přepočtené koeficientem množství</t>
  </si>
  <si>
    <t>-1423995194</t>
  </si>
  <si>
    <t>39,7*1,1 'Přepočtené koeficientem množství</t>
  </si>
  <si>
    <t>-1068560864</t>
  </si>
  <si>
    <t>61,1*1,1 'Přepočtené koeficientem množství</t>
  </si>
  <si>
    <t>-659826859</t>
  </si>
  <si>
    <t>12*1,1 'Přepočtené koeficientem množství</t>
  </si>
  <si>
    <t>IZP25-50</t>
  </si>
  <si>
    <t xml:space="preserve">pouzdro potrubní izolační  34/50mm</t>
  </si>
  <si>
    <t>-476499336</t>
  </si>
  <si>
    <t>28,3+8,4</t>
  </si>
  <si>
    <t>36,7*1,1 'Přepočtené koeficientem množství</t>
  </si>
  <si>
    <t>998713101</t>
  </si>
  <si>
    <t>Přesun hmot tonážní pro izolace tepelné v objektech v do 6 m</t>
  </si>
  <si>
    <t>-1307880899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</si>
  <si>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</si>
  <si>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</si>
  <si>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998713102</t>
  </si>
  <si>
    <t>Přesun hmot tonážní pro izolace tepelné v objektech v přes 6 do 12 m</t>
  </si>
  <si>
    <t>-1285815281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</si>
  <si>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</si>
  <si>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https://podminky.urs.cz/item/CS_URS_2024_01/998713102</t>
  </si>
  <si>
    <t>-1111225040</t>
  </si>
  <si>
    <t>998713194</t>
  </si>
  <si>
    <t>Příplatek k přesunu hmot tonážnímu pro izolace tepelné za zvětšený přesun do 1000 m</t>
  </si>
  <si>
    <t>-1024806581</t>
  </si>
  <si>
    <t>Přesun hmot pro izolace tepelné stanovený z hmotnosti přesunovaného materiálu vodorovná dopravní vzdálenost do 50 m Příplatek k cenám za zvětšený přesun přes vymezenou vodorovnou dopravní vzdálenost do 1000 m</t>
  </si>
  <si>
    <t>https://podminky.urs.cz/item/CS_URS_2024_01/998713194</t>
  </si>
  <si>
    <t>998713199</t>
  </si>
  <si>
    <t>Příplatek k přesunu hmot tonážnímu pro izolace tepelné za zvětšený přesun ZKD 1000 m</t>
  </si>
  <si>
    <t>1130453672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</si>
  <si>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</si>
  <si>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https://podminky.urs.cz/item/CS_URS_2024_01/998713199</t>
  </si>
  <si>
    <t>722</t>
  </si>
  <si>
    <t>Zdravotechnika - vnitřní vodovod</t>
  </si>
  <si>
    <t>28654152</t>
  </si>
  <si>
    <t>nátrubek PPR D 63mm</t>
  </si>
  <si>
    <t>-421944403</t>
  </si>
  <si>
    <t>28654154</t>
  </si>
  <si>
    <t>nátrubek PPR D 75mm</t>
  </si>
  <si>
    <t>1551284529</t>
  </si>
  <si>
    <t>28654157</t>
  </si>
  <si>
    <t>nátrubek PPR D 110mm</t>
  </si>
  <si>
    <t>247669980</t>
  </si>
  <si>
    <t>28654150</t>
  </si>
  <si>
    <t>nátrubek PPR D 50mm</t>
  </si>
  <si>
    <t>-1534737650</t>
  </si>
  <si>
    <t>28654146</t>
  </si>
  <si>
    <t>nátrubek PPR D 32mm</t>
  </si>
  <si>
    <t>-1689973466</t>
  </si>
  <si>
    <t>28654203</t>
  </si>
  <si>
    <t>redukce PPR vnitřní/vnější PPR D 40x32mm</t>
  </si>
  <si>
    <t>709073869</t>
  </si>
  <si>
    <t>28654219</t>
  </si>
  <si>
    <t>redukce PPR vnitřní/vnější PPR D 90x75mm</t>
  </si>
  <si>
    <t>-1705463333</t>
  </si>
  <si>
    <t>28654215</t>
  </si>
  <si>
    <t>redukce PPR vnitřní/vnější PPR D 75x63mm</t>
  </si>
  <si>
    <t>1937441785</t>
  </si>
  <si>
    <t>28654202</t>
  </si>
  <si>
    <t>redukce PPR vnitřní/vnější PPR D 40x25mm</t>
  </si>
  <si>
    <t>1157195053</t>
  </si>
  <si>
    <t>28654201</t>
  </si>
  <si>
    <t>redukce PPR vnitřní/vnější PPR D 32x25mm</t>
  </si>
  <si>
    <t>-500328046</t>
  </si>
  <si>
    <t>28654211</t>
  </si>
  <si>
    <t>redukce PPR vnitřní/vnější PPR D 63x40mm</t>
  </si>
  <si>
    <t>-1792551600</t>
  </si>
  <si>
    <t>28654209</t>
  </si>
  <si>
    <t>redukce PPR vnitřní/vnější PPR D 63x32mm</t>
  </si>
  <si>
    <t>-1778336037</t>
  </si>
  <si>
    <t>28654199</t>
  </si>
  <si>
    <t>redukce PPR vnitřní/vnější PPR D 32x20mm</t>
  </si>
  <si>
    <t>-1265941279</t>
  </si>
  <si>
    <t>28654205</t>
  </si>
  <si>
    <t>redukce PPR vnitřní/vnější PPR D 50x32mm</t>
  </si>
  <si>
    <t>1357128542</t>
  </si>
  <si>
    <t>28654197</t>
  </si>
  <si>
    <t>redukce PPR vnitřní/vnější PPR D 25x20mm</t>
  </si>
  <si>
    <t>1654187471</t>
  </si>
  <si>
    <t>28654171</t>
  </si>
  <si>
    <t>redukce PPR hrdlová D 20x16mm</t>
  </si>
  <si>
    <t>1348290501</t>
  </si>
  <si>
    <t>28654170</t>
  </si>
  <si>
    <t>redukce PPR hrdlová D 25x20mm</t>
  </si>
  <si>
    <t>236255243</t>
  </si>
  <si>
    <t>28654363R</t>
  </si>
  <si>
    <t>příruba volná k lemovému nákružku z polypropylénu 32</t>
  </si>
  <si>
    <t>1546507743</t>
  </si>
  <si>
    <t>28654363</t>
  </si>
  <si>
    <t>příruba volná k lemovému nákružku z polypropylénu 40</t>
  </si>
  <si>
    <t>-506183594</t>
  </si>
  <si>
    <t>28654368</t>
  </si>
  <si>
    <t>příruba volná k lemovému nákružku z polypropylénu 90</t>
  </si>
  <si>
    <t>1296630609</t>
  </si>
  <si>
    <t>28654364</t>
  </si>
  <si>
    <t>příruba volná k lemovému nákružku z polypropylénu 50</t>
  </si>
  <si>
    <t>2093435787</t>
  </si>
  <si>
    <t>28654367</t>
  </si>
  <si>
    <t>příruba volná k lemovému nákružku z polypropylénu 75</t>
  </si>
  <si>
    <t>171053402</t>
  </si>
  <si>
    <t>28653130R</t>
  </si>
  <si>
    <t>nákružek lemový PPR 32mm</t>
  </si>
  <si>
    <t>-1831582496</t>
  </si>
  <si>
    <t>nákružek lemový PE 100 SDR11 32mm</t>
  </si>
  <si>
    <t>R1.FF801010W</t>
  </si>
  <si>
    <t>Lemový nákružek PE100 SDR11 50</t>
  </si>
  <si>
    <t>43922587</t>
  </si>
  <si>
    <t>R2.FF485526W</t>
  </si>
  <si>
    <t>Lemový nákružek PE100 SDR11 75</t>
  </si>
  <si>
    <t>-1798295336</t>
  </si>
  <si>
    <t>R3.FF485527W</t>
  </si>
  <si>
    <t>Lemový nákružek PE100 SDR11 90</t>
  </si>
  <si>
    <t>1505887887</t>
  </si>
  <si>
    <t>722176113</t>
  </si>
  <si>
    <t>Montáž potrubí plastové spojované svary polyfuzně D přes 20 do 25 mm</t>
  </si>
  <si>
    <t>1124379059</t>
  </si>
  <si>
    <t>Montáž potrubí z plastových trub svařovaných polyfuzně D přes 20 do 25 mm</t>
  </si>
  <si>
    <t>https://podminky.urs.cz/item/CS_URS_2024_01/722176113</t>
  </si>
  <si>
    <t>28615105</t>
  </si>
  <si>
    <t>trubka tlaková PPR řada PN 10 25x2,3x4000mm</t>
  </si>
  <si>
    <t>-21102979</t>
  </si>
  <si>
    <t>87*1,1 'Přepočtené koeficientem množství</t>
  </si>
  <si>
    <t>722176114</t>
  </si>
  <si>
    <t>Montáž potrubí plastové spojované svary polyfuzně D přes 22 do 32 mm</t>
  </si>
  <si>
    <t>659682898</t>
  </si>
  <si>
    <t>Montáž potrubí z plastových trub svařovaných polyfuzně D přes 25 do 32 mm</t>
  </si>
  <si>
    <t>https://podminky.urs.cz/item/CS_URS_2024_01/722176114</t>
  </si>
  <si>
    <t>28615109</t>
  </si>
  <si>
    <t>trubka tlaková PPR řada PN 10 32x2,9x4000mm</t>
  </si>
  <si>
    <t>-1520967846</t>
  </si>
  <si>
    <t>15,4*1,1 'Přepočtené koeficientem množství</t>
  </si>
  <si>
    <t>722176115</t>
  </si>
  <si>
    <t>Montáž potrubí plastové spojované svary polyfuzně D přes 32 do 40 mm</t>
  </si>
  <si>
    <t>1851279179</t>
  </si>
  <si>
    <t>Montáž potrubí z plastových trub svařovaných polyfuzně D přes 32 do 40 mm</t>
  </si>
  <si>
    <t>https://podminky.urs.cz/item/CS_URS_2024_01/722176115</t>
  </si>
  <si>
    <t>28615111</t>
  </si>
  <si>
    <t>trubka tlaková PPR řada PN 10 40x3,7x4000mm</t>
  </si>
  <si>
    <t>2052872815</t>
  </si>
  <si>
    <t>15,3*1,1 'Přepočtené koeficientem množství</t>
  </si>
  <si>
    <t>722176117</t>
  </si>
  <si>
    <t>Montáž potrubí plastové spojované svary polyfuzně D přes 50 do 63 mm</t>
  </si>
  <si>
    <t>1573717450</t>
  </si>
  <si>
    <t>Montáž potrubí z plastových trub svařovaných polyfuzně D přes 50 do 63 mm</t>
  </si>
  <si>
    <t>https://podminky.urs.cz/item/CS_URS_2024_01/722176117</t>
  </si>
  <si>
    <t>28615118</t>
  </si>
  <si>
    <t>trubka tlaková PPR řada PN 10 63x5,8x4000mm</t>
  </si>
  <si>
    <t>-1099089045</t>
  </si>
  <si>
    <t>19,2*1,1 'Přepočtené koeficientem množství</t>
  </si>
  <si>
    <t>722176118</t>
  </si>
  <si>
    <t>Montáž potrubí plastové spojované svary polyfuzně D přes 63 do 75 mm</t>
  </si>
  <si>
    <t>-1302086151</t>
  </si>
  <si>
    <t>Montáž potrubí z plastových trub svařovaných polyfuzně D přes 63 do 75 mm</t>
  </si>
  <si>
    <t>https://podminky.urs.cz/item/CS_URS_2024_01/722176118</t>
  </si>
  <si>
    <t>28615120</t>
  </si>
  <si>
    <t>trubka tlaková PPR řada PN 10 75x6,8x4000mm</t>
  </si>
  <si>
    <t>-1085664373</t>
  </si>
  <si>
    <t>30,7*1,1 'Přepočtené koeficientem množství</t>
  </si>
  <si>
    <t>722182012</t>
  </si>
  <si>
    <t>Podpůrný žlab pro potrubí D 25</t>
  </si>
  <si>
    <t>-1293619982</t>
  </si>
  <si>
    <t>Podpůrný žlab pro potrubí průměru D 25</t>
  </si>
  <si>
    <t>https://podminky.urs.cz/item/CS_URS_2024_01/722182012</t>
  </si>
  <si>
    <t>722182013</t>
  </si>
  <si>
    <t>Podpůrný žlab pro potrubí D 32</t>
  </si>
  <si>
    <t>1378727182</t>
  </si>
  <si>
    <t>Podpůrný žlab pro potrubí průměru D 32</t>
  </si>
  <si>
    <t>https://podminky.urs.cz/item/CS_URS_2024_01/722182013</t>
  </si>
  <si>
    <t>722182014</t>
  </si>
  <si>
    <t>Podpůrný žlab pro potrubí D 40</t>
  </si>
  <si>
    <t>1487140310</t>
  </si>
  <si>
    <t>Podpůrný žlab pro potrubí průměru D 40</t>
  </si>
  <si>
    <t>https://podminky.urs.cz/item/CS_URS_2024_01/722182014</t>
  </si>
  <si>
    <t>722182016</t>
  </si>
  <si>
    <t>Podpůrný žlab pro potrubí D 63</t>
  </si>
  <si>
    <t>-1096261176</t>
  </si>
  <si>
    <t>Podpůrný žlab pro potrubí průměru D 63</t>
  </si>
  <si>
    <t>https://podminky.urs.cz/item/CS_URS_2024_01/722182016</t>
  </si>
  <si>
    <t>722182017</t>
  </si>
  <si>
    <t>Podpůrný žlab pro potrubí D 75</t>
  </si>
  <si>
    <t>1877471154</t>
  </si>
  <si>
    <t>Podpůrný žlab pro potrubí průměru D 75</t>
  </si>
  <si>
    <t>https://podminky.urs.cz/item/CS_URS_2024_01/722182017</t>
  </si>
  <si>
    <t>722181221</t>
  </si>
  <si>
    <t>Ochrana vodovodního potrubí přilepenými termoizolačními trubicemi z PE tl přes 6 do 9 mm DN do 22 mm</t>
  </si>
  <si>
    <t>-714605624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</si>
  <si>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</si>
  <si>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https://podminky.urs.cz/item/CS_URS_2024_01/722181221</t>
  </si>
  <si>
    <t>722181242</t>
  </si>
  <si>
    <t>Ochrana vodovodního potrubí přilepenými termoizolačními trubicemi z PE tl přes 13 do 20 mm DN přes 22 do 45 mm</t>
  </si>
  <si>
    <t>1815327017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</si>
  <si>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</si>
  <si>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https://podminky.urs.cz/item/CS_URS_2024_01/722181242</t>
  </si>
  <si>
    <t>722181243</t>
  </si>
  <si>
    <t>Ochrana vodovodního potrubí přilepenými termoizolačními trubicemi z PE tl přes 13 do 20 mm DN přes 45 do 63 mm</t>
  </si>
  <si>
    <t>265832725</t>
  </si>
  <si>
    <t>Ochrana potrubí termoizolačními trubicemi z pěnového polyetylenu PE přilepenými v příčných a podélných spojích, tloušťky izolace přes 13 do 20 mm, vnitřního průměru izolace DN přes 45 do 63 mm</t>
  </si>
  <si>
    <t>https://podminky.urs.cz/item/CS_URS_2024_01/722181243</t>
  </si>
  <si>
    <t>722181251</t>
  </si>
  <si>
    <t>Ochrana vodovodního potrubí přilepenými termoizolačními trubicemi z PE tl přes 20 do 25 mm DN do 22 mm</t>
  </si>
  <si>
    <t>-199571078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</si>
  <si>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</si>
  <si>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https://podminky.urs.cz/item/CS_URS_2024_01/722181251</t>
  </si>
  <si>
    <t>722181253</t>
  </si>
  <si>
    <t>Ochrana vodovodního potrubí přilepenými termoizolačními trubicemi z PE tl přes 20 do 25 mm DN přes 45 do 63 mm</t>
  </si>
  <si>
    <t>1100702357</t>
  </si>
  <si>
    <t>Ochrana potrubí termoizolačními trubicemi z pěnového polyetylenu PE přilepenými v příčných a podélných spojích, tloušťky izolace přes 20 do 25 mm, vnitřního průměru izolace DN přes 45 do 63 mm</t>
  </si>
  <si>
    <t>https://podminky.urs.cz/item/CS_URS_2024_01/722181253</t>
  </si>
  <si>
    <t>722181255</t>
  </si>
  <si>
    <t>Ochrana vodovodního potrubí přilepenými termoizolačními trubicemi z PE tl přes 20 do 25 mm DN přes 89 do 110 mm</t>
  </si>
  <si>
    <t>1392043554</t>
  </si>
  <si>
    <t>Ochrana potrubí termoizolačními trubicemi z pěnového polyetylenu PE přilepenými v příčných a podélných spojích, tloušťky izolace přes 20 do 25 mm, vnitřního průměru izolace DN přes 89 do 110 mm</t>
  </si>
  <si>
    <t>https://podminky.urs.cz/item/CS_URS_2024_01/722181255</t>
  </si>
  <si>
    <t>722181256</t>
  </si>
  <si>
    <t>Ochrana vodovodního potrubí přilepenými termoizolačními trubicemi z PE tl přes 20 do 25 mm DN přes 110 mm</t>
  </si>
  <si>
    <t>-1333477802</t>
  </si>
  <si>
    <t>Ochrana potrubí termoizolačními trubicemi z pěnového polyetylenu PE přilepenými v příčných a podélných spojích, tloušťky izolace přes 20 do 25 mm, vnitřního průměru izolace DN přes 110 mm</t>
  </si>
  <si>
    <t>https://podminky.urs.cz/item/CS_URS_2024_01/722181256</t>
  </si>
  <si>
    <t>722219102</t>
  </si>
  <si>
    <t>Montáž armatur vodovodních přírubových DN 50 ostatní typ</t>
  </si>
  <si>
    <t>527306584</t>
  </si>
  <si>
    <t>Armatury přírubové montáž vodovodních armatur přírubových ostatních typů DN 50</t>
  </si>
  <si>
    <t>https://podminky.urs.cz/item/CS_URS_2024_01/722219102</t>
  </si>
  <si>
    <t>44981604</t>
  </si>
  <si>
    <t>ventil přítokový hydrantový 2" PN25 se spojkou pro nástěnný hydrant C52</t>
  </si>
  <si>
    <t>-563590869</t>
  </si>
  <si>
    <t>FZ-140</t>
  </si>
  <si>
    <t>Změkčovací filtr - pro úpravu tvrdosti vody - 140</t>
  </si>
  <si>
    <t>-9060560</t>
  </si>
  <si>
    <t>Poznámka k položce:_x000d_
Dod+Mont.</t>
  </si>
  <si>
    <t>722220231</t>
  </si>
  <si>
    <t>Přechodka dGK PPR PN 20 D 20 x G 1/2" s kovovým vnitřním závitem</t>
  </si>
  <si>
    <t>-291681387</t>
  </si>
  <si>
    <t>Armatury s jedním závitem přechodové tvarovky PPR, PN 20 (SDR 6) s kovovým závitem vnitřním přechodky dGK D 20 x G 1/2"</t>
  </si>
  <si>
    <t>https://podminky.urs.cz/item/CS_URS_2024_01/722220231</t>
  </si>
  <si>
    <t>722220232</t>
  </si>
  <si>
    <t>Přechodka dGK PPR PN 20 D 25 x G 3/4" s kovovým vnitřním závitem</t>
  </si>
  <si>
    <t>-2001197928</t>
  </si>
  <si>
    <t>Armatury s jedním závitem přechodové tvarovky PPR, PN 20 (SDR 6) s kovovým závitem vnitřním přechodky dGK D 25 x G 3/4"</t>
  </si>
  <si>
    <t>https://podminky.urs.cz/item/CS_URS_2024_01/722220232</t>
  </si>
  <si>
    <t>722220233</t>
  </si>
  <si>
    <t>Přechodka dGK PPR PN 20 D 32 x G 1" s kovovým vnitřním závitem</t>
  </si>
  <si>
    <t>1786784266</t>
  </si>
  <si>
    <t>Armatury s jedním závitem přechodové tvarovky PPR, PN 20 (SDR 6) s kovovým závitem vnitřním přechodky dGK D 32 x G 1"</t>
  </si>
  <si>
    <t>https://podminky.urs.cz/item/CS_URS_2024_01/722220233</t>
  </si>
  <si>
    <t>722220234</t>
  </si>
  <si>
    <t>Přechodka dGK PPR PN 20 D 40 x G 5/4" s kovovým vnitřním závitem</t>
  </si>
  <si>
    <t>2007199522</t>
  </si>
  <si>
    <t>Armatury s jedním závitem přechodové tvarovky PPR, PN 20 (SDR 6) s kovovým závitem vnitřním přechodky dGK D 40 x G 5/4"</t>
  </si>
  <si>
    <t>https://podminky.urs.cz/item/CS_URS_2024_01/722220234</t>
  </si>
  <si>
    <t>722220235</t>
  </si>
  <si>
    <t>Přechodka dGK PPR PN 20 D 50 x G 6/4" s kovovým vnitřním závitem</t>
  </si>
  <si>
    <t>178628669</t>
  </si>
  <si>
    <t>Armatury s jedním závitem přechodové tvarovky PPR, PN 20 (SDR 6) s kovovým závitem vnitřním přechodky dGK D 50 x G 6/4"</t>
  </si>
  <si>
    <t>https://podminky.urs.cz/item/CS_URS_2024_01/722220235</t>
  </si>
  <si>
    <t>722220236</t>
  </si>
  <si>
    <t>Přechodka dGK PPR PN 20 D 63 x G 2" s kovovým vnitřním závitem</t>
  </si>
  <si>
    <t>1270483052</t>
  </si>
  <si>
    <t>Armatury s jedním závitem přechodové tvarovky PPR, PN 20 (SDR 6) s kovovým závitem vnitřním přechodky dGK D 63 x G 2"</t>
  </si>
  <si>
    <t>https://podminky.urs.cz/item/CS_URS_2024_01/722220236</t>
  </si>
  <si>
    <t>722220237</t>
  </si>
  <si>
    <t>Přechodka dGK PPR PN 20 D 75 x G 2 1/2" s kovovým vnitřním závitem</t>
  </si>
  <si>
    <t>510113604</t>
  </si>
  <si>
    <t>Armatury s jedním závitem přechodové tvarovky PPR, PN 20 (SDR 6) s kovovým závitem vnitřním přechodky dGK D 75 x G 2 1/2"</t>
  </si>
  <si>
    <t>https://podminky.urs.cz/item/CS_URS_2024_01/722220237</t>
  </si>
  <si>
    <t>722231073</t>
  </si>
  <si>
    <t>Ventil zpětný mosazný G 3/4" PN 10 do 110°C se dvěma závity</t>
  </si>
  <si>
    <t>-1574633373</t>
  </si>
  <si>
    <t>Armatury se dvěma závity ventily zpětné mosazné PN 10 do 110°C G 3/4"</t>
  </si>
  <si>
    <t>https://podminky.urs.cz/item/CS_URS_2024_01/722231073</t>
  </si>
  <si>
    <t>722231074</t>
  </si>
  <si>
    <t>Ventil zpětný mosazný G 1" PN 10 do 110°C se dvěma závity</t>
  </si>
  <si>
    <t>-914796523</t>
  </si>
  <si>
    <t>Armatury se dvěma závity ventily zpětné mosazné PN 10 do 110°C G 1"</t>
  </si>
  <si>
    <t>https://podminky.urs.cz/item/CS_URS_2024_01/722231074</t>
  </si>
  <si>
    <t>722231075</t>
  </si>
  <si>
    <t>Ventil zpětný mosazný G 5/4" PN 10 do 110°C se dvěma závity</t>
  </si>
  <si>
    <t>2036047689</t>
  </si>
  <si>
    <t>Armatury se dvěma závity ventily zpětné mosazné PN 10 do 110°C G 5/4"</t>
  </si>
  <si>
    <t>https://podminky.urs.cz/item/CS_URS_2024_01/722231075</t>
  </si>
  <si>
    <t>722231076</t>
  </si>
  <si>
    <t>Ventil zpětný mosazný G 6/4" PN 10 do 110°C se dvěma závity</t>
  </si>
  <si>
    <t>-1975847515</t>
  </si>
  <si>
    <t>Armatury se dvěma závity ventily zpětné mosazné PN 10 do 110°C G 6/4"</t>
  </si>
  <si>
    <t>https://podminky.urs.cz/item/CS_URS_2024_01/722231076</t>
  </si>
  <si>
    <t>722231077</t>
  </si>
  <si>
    <t>Ventil zpětný mosazný G 2" PN 10 do 110°C se dvěma závity</t>
  </si>
  <si>
    <t>1665530826</t>
  </si>
  <si>
    <t>Armatury se dvěma závity ventily zpětné mosazné PN 10 do 110°C G 2"</t>
  </si>
  <si>
    <t>https://podminky.urs.cz/item/CS_URS_2024_01/722231077</t>
  </si>
  <si>
    <t>722231078</t>
  </si>
  <si>
    <t>Ventil zpětný mosazný G 2 1/2" PN 10 do 110°C se dvěma závity</t>
  </si>
  <si>
    <t>-1003580967</t>
  </si>
  <si>
    <t>Armatury se dvěma závity ventily zpětné mosazné PN 10 do 110°C G 2 1/2"</t>
  </si>
  <si>
    <t>https://podminky.urs.cz/item/CS_URS_2024_01/722231078</t>
  </si>
  <si>
    <t>722231080</t>
  </si>
  <si>
    <t>Ventil zpětný mosazný G 4" PN 10 do 110°C se dvěma závity</t>
  </si>
  <si>
    <t>-1805135167</t>
  </si>
  <si>
    <t>Armatury se dvěma závity ventily zpětné mosazné PN 10 do 110°C G 4"</t>
  </si>
  <si>
    <t>https://podminky.urs.cz/item/CS_URS_2024_01/722231080</t>
  </si>
  <si>
    <t>722231141</t>
  </si>
  <si>
    <t>Ventil závitový pojistný rohový G 1/2"</t>
  </si>
  <si>
    <t>1819681285</t>
  </si>
  <si>
    <t>Armatury se dvěma závity ventily pojistné rohové G 1/2"</t>
  </si>
  <si>
    <t>https://podminky.urs.cz/item/CS_URS_2024_01/722231141</t>
  </si>
  <si>
    <t>722231144</t>
  </si>
  <si>
    <t>Ventil závitový pojistný rohový G 5/4"</t>
  </si>
  <si>
    <t>-771051684</t>
  </si>
  <si>
    <t>Armatury se dvěma závity ventily pojistné rohové G 5/4"</t>
  </si>
  <si>
    <t>https://podminky.urs.cz/item/CS_URS_2024_01/722231144</t>
  </si>
  <si>
    <t>7222311R</t>
  </si>
  <si>
    <t>Ventil závitový pojistný rohový G 6/4"</t>
  </si>
  <si>
    <t>-2095690908</t>
  </si>
  <si>
    <t>722232044</t>
  </si>
  <si>
    <t>Kohout kulový přímý G 3/4" PN 42 do 185°C vnitřní závit</t>
  </si>
  <si>
    <t>1954248327</t>
  </si>
  <si>
    <t>Armatury se dvěma závity kulové kohouty PN 42 do 185 °C přímé vnitřní závit G 3/4"</t>
  </si>
  <si>
    <t>https://podminky.urs.cz/item/CS_URS_2024_01/722232044</t>
  </si>
  <si>
    <t>Poznámka k položce:_x000d_
Nerez</t>
  </si>
  <si>
    <t>722232045</t>
  </si>
  <si>
    <t>Kohout kulový přímý G 1" PN 42 do 185°C vnitřní závit</t>
  </si>
  <si>
    <t>-677229400</t>
  </si>
  <si>
    <t>Armatury se dvěma závity kulové kohouty PN 42 do 185 °C přímé vnitřní závit G 1"</t>
  </si>
  <si>
    <t>https://podminky.urs.cz/item/CS_URS_2024_01/722232045</t>
  </si>
  <si>
    <t>722232046</t>
  </si>
  <si>
    <t>Kohout kulový přímý G 5/4" PN 42 do 185°C vnitřní závit</t>
  </si>
  <si>
    <t>-2005092885</t>
  </si>
  <si>
    <t>Armatury se dvěma závity kulové kohouty PN 42 do 185 °C přímé vnitřní závit G 5/4"</t>
  </si>
  <si>
    <t>https://podminky.urs.cz/item/CS_URS_2024_01/722232046</t>
  </si>
  <si>
    <t>722232047</t>
  </si>
  <si>
    <t>Kohout kulový přímý G 6/4" PN 42 do 185°C vnitřní závit</t>
  </si>
  <si>
    <t>889432975</t>
  </si>
  <si>
    <t>Armatury se dvěma závity kulové kohouty PN 42 do 185 °C přímé vnitřní závit G 6/4"</t>
  </si>
  <si>
    <t>https://podminky.urs.cz/item/CS_URS_2024_01/722232047</t>
  </si>
  <si>
    <t>722232048</t>
  </si>
  <si>
    <t>Kohout kulový přímý G 2" PN 42 do 185°C vnitřní závit</t>
  </si>
  <si>
    <t>269695610</t>
  </si>
  <si>
    <t>Armatury se dvěma závity kulové kohouty PN 42 do 185 °C přímé vnitřní závit G 2"</t>
  </si>
  <si>
    <t>https://podminky.urs.cz/item/CS_URS_2024_01/722232048</t>
  </si>
  <si>
    <t>722232049</t>
  </si>
  <si>
    <t>Kohout kulový přímý G 2 1/2" PN 42 do 185°C vnitřní závit</t>
  </si>
  <si>
    <t>-2017047863</t>
  </si>
  <si>
    <t>Armatury se dvěma závity kulové kohouty PN 42 do 185 °C přímé vnitřní závit G 2 1/2"</t>
  </si>
  <si>
    <t>https://podminky.urs.cz/item/CS_URS_2024_01/722232049</t>
  </si>
  <si>
    <t>722232050</t>
  </si>
  <si>
    <t>Kohout kulový přímý G 3" PN 42 do 185°C vnitřní závit</t>
  </si>
  <si>
    <t>1734689079</t>
  </si>
  <si>
    <t>Armatury se dvěma závity kulové kohouty PN 42 do 185 °C přímé vnitřní závit G 3"</t>
  </si>
  <si>
    <t>https://podminky.urs.cz/item/CS_URS_2024_01/722232050</t>
  </si>
  <si>
    <t>722232051</t>
  </si>
  <si>
    <t>Kohout kulový přímý G 4" PN 42 do 185°C vnitřní závit</t>
  </si>
  <si>
    <t>-1905503683</t>
  </si>
  <si>
    <t>Armatury se dvěma závity kulové kohouty PN 42 do 185 °C přímé vnitřní závit G 4"</t>
  </si>
  <si>
    <t>https://podminky.urs.cz/item/CS_URS_2024_01/722232051</t>
  </si>
  <si>
    <t>722234264</t>
  </si>
  <si>
    <t>Filtr mosazný G 3/4" PN 20 do 80°C s 2x vnitřním závitem</t>
  </si>
  <si>
    <t>-1718160710</t>
  </si>
  <si>
    <t>Armatury se dvěma závity filtry mosazný PN 20 do 80 °C G 3/4"</t>
  </si>
  <si>
    <t>https://podminky.urs.cz/item/CS_URS_2024_01/722234264</t>
  </si>
  <si>
    <t>722234266</t>
  </si>
  <si>
    <t>Filtr mosazný G 5/4" PN 20 do 80°C s 2x vnitřním závitem</t>
  </si>
  <si>
    <t>601389160</t>
  </si>
  <si>
    <t>Armatury se dvěma závity filtry mosazný PN 20 do 80 °C G 5/4"</t>
  </si>
  <si>
    <t>https://podminky.urs.cz/item/CS_URS_2024_01/722234266</t>
  </si>
  <si>
    <t>722234268R1</t>
  </si>
  <si>
    <t>Filtr mosazný G 2 1/2" PN 20 do 80°C s 2x vnitřním závitem</t>
  </si>
  <si>
    <t>890138930</t>
  </si>
  <si>
    <t>Armatury se dvěma závity filtry mosazný PN 20 do 80 °C G 2"</t>
  </si>
  <si>
    <t>722234268R2</t>
  </si>
  <si>
    <t>Filtr mosazný G 4" PN 20 do 80°C s 2x vnitřním závitem</t>
  </si>
  <si>
    <t>1703368983</t>
  </si>
  <si>
    <t>722234271</t>
  </si>
  <si>
    <t>Filtr bronzový G 4" PN 16 do 120°C s 2x vnitřním závitem</t>
  </si>
  <si>
    <t>-1080935437</t>
  </si>
  <si>
    <t>Armatury se dvěma závity filtry bronzový PN 16 do 120 °C G 4"</t>
  </si>
  <si>
    <t>https://podminky.urs.cz/item/CS_URS_2024_01/722234271</t>
  </si>
  <si>
    <t>722262227</t>
  </si>
  <si>
    <t>Vodoměr závitový jednovtokový suchoběžný dálkový odečet do 40°C G 3/4"x 130 R100 Qn 4,0 m3/h horizont</t>
  </si>
  <si>
    <t>1897590089</t>
  </si>
  <si>
    <t>Vodoměry pro vodu do 40°C závitové horizontální jednovtokové suchoběžné pro dálkový odečet G 3/4" x 130 mm Qn 4,0 R100</t>
  </si>
  <si>
    <t>https://podminky.urs.cz/item/CS_URS_2024_01/722262227</t>
  </si>
  <si>
    <t>722263210</t>
  </si>
  <si>
    <t>Vodoměr závitový jednovtokový suchoběžný dálkový odečet do 100°C G 3/4"x 130 R100 Qn 4,0 m3/h horizont</t>
  </si>
  <si>
    <t>-1057176134</t>
  </si>
  <si>
    <t>Vodoměry pro vodu do 100°C závitové horizontální jednovtokové suchoběžné pro dálkový odečet G 3/4"x 130 mm Qn 4,0 R100</t>
  </si>
  <si>
    <t>https://podminky.urs.cz/item/CS_URS_2024_01/722263210</t>
  </si>
  <si>
    <t>722263215</t>
  </si>
  <si>
    <t>Vodoměr závitový vícevtokový mokroběžný do 100°C G 6/4"x 300 mm Qn 10 m3/h horizontální</t>
  </si>
  <si>
    <t>-479203802</t>
  </si>
  <si>
    <t>Vodoměry pro vodu do 100°C závitové horizontální vícevtokové mokroběžné G 6/4"x 300 mm Qn 10</t>
  </si>
  <si>
    <t>https://podminky.urs.cz/item/CS_URS_2024_01/722263215</t>
  </si>
  <si>
    <t>722263R1</t>
  </si>
  <si>
    <t xml:space="preserve">Vodoměr Qp=40m³/h,  30°C, vč. připojovacího materiálu, impulzní výstup, DN50</t>
  </si>
  <si>
    <t>1958461993</t>
  </si>
  <si>
    <t>Vodoměr Qp=40m³/h, 30°C, vč. připojovacího materiálu, impulzní výstup, DN50</t>
  </si>
  <si>
    <t>722263R2</t>
  </si>
  <si>
    <t>Vodoměr Qp=63m³/h, 30°C, vč. připojovacího materiálu, impulzní výstup, DN65</t>
  </si>
  <si>
    <t>-698155071</t>
  </si>
  <si>
    <t>Qp=63m³/h, 30°C, vč. připojovacího materiálu, impulzní výstup, DN65</t>
  </si>
  <si>
    <t>R</t>
  </si>
  <si>
    <t>Automatická dopouštěcí sestava se systémovým oddělovačem BA typu, Y-filtrem a uzavíracím ventilem (3/4”)</t>
  </si>
  <si>
    <t>-120941338</t>
  </si>
  <si>
    <t>28654004</t>
  </si>
  <si>
    <t>koleno 90° PPR pro rozvod pitné a teplé užitkové vody D 25mm</t>
  </si>
  <si>
    <t>2095310856</t>
  </si>
  <si>
    <t>28654006</t>
  </si>
  <si>
    <t>koleno 90° PPR pro rozvod pitné a teplé užitkové vody D 32mm</t>
  </si>
  <si>
    <t>22455431</t>
  </si>
  <si>
    <t>28654008</t>
  </si>
  <si>
    <t>koleno 90° PPR pro rozvod pitné a teplé užitkové vody D 40mm</t>
  </si>
  <si>
    <t>-1683984983</t>
  </si>
  <si>
    <t>28654012</t>
  </si>
  <si>
    <t>koleno 90° PPR pro rozvod pitné a teplé užitkové vody D 63mm</t>
  </si>
  <si>
    <t>1650335356</t>
  </si>
  <si>
    <t>28654013</t>
  </si>
  <si>
    <t>koleno 90° PPR pro rozvod pitné a teplé užitkové vody D 75mm</t>
  </si>
  <si>
    <t>1209947704</t>
  </si>
  <si>
    <t>28654078</t>
  </si>
  <si>
    <t>T-kus jednoznačný PPR D 40mm</t>
  </si>
  <si>
    <t>107093632</t>
  </si>
  <si>
    <t>28654076</t>
  </si>
  <si>
    <t>T-kus jednoznačný PPR D 32mm</t>
  </si>
  <si>
    <t>-1102068749</t>
  </si>
  <si>
    <t>28654072</t>
  </si>
  <si>
    <t>T-kus jednoznačný PPR D 20mm</t>
  </si>
  <si>
    <t>-265955243</t>
  </si>
  <si>
    <t>28654080</t>
  </si>
  <si>
    <t>T-kus jednoznačný PPR D 50mm</t>
  </si>
  <si>
    <t>-426943484</t>
  </si>
  <si>
    <t>28654082</t>
  </si>
  <si>
    <t>T-kus jednoznačný PPR D 63mm</t>
  </si>
  <si>
    <t>-573284086</t>
  </si>
  <si>
    <t>28654084</t>
  </si>
  <si>
    <t>T-kus jednoznačný PPR D 75mm</t>
  </si>
  <si>
    <t>-2001324673</t>
  </si>
  <si>
    <t>28654074</t>
  </si>
  <si>
    <t>T-kus jednoznačný PPR D 25mm</t>
  </si>
  <si>
    <t>606424701</t>
  </si>
  <si>
    <t>28654110</t>
  </si>
  <si>
    <t>T-kus redukovaný PPR D 40x25x40mm</t>
  </si>
  <si>
    <t>1206646797</t>
  </si>
  <si>
    <t>28654112</t>
  </si>
  <si>
    <t>T-kus redukovaný PPR D 40x32x40mm</t>
  </si>
  <si>
    <t>1631409958</t>
  </si>
  <si>
    <t>722213115</t>
  </si>
  <si>
    <t>Klapka přírubová zpětná DN 100 PN 16 do 200°C samočinná</t>
  </si>
  <si>
    <t>-9901102</t>
  </si>
  <si>
    <t>Armatury přírubové zpětné klapky samočinné PN 16 do 200°C (L 10 117 616) DN 100</t>
  </si>
  <si>
    <t>https://podminky.urs.cz/item/CS_URS_2024_01/722213115</t>
  </si>
  <si>
    <t>722213116</t>
  </si>
  <si>
    <t>Klapka přírubová zpětná DN 125 PN 16 do 200°C samočinná</t>
  </si>
  <si>
    <t>1384595495</t>
  </si>
  <si>
    <t>Armatury přírubové zpětné klapky samočinné PN 16 do 200°C (L 10 117 616) DN 125</t>
  </si>
  <si>
    <t>https://podminky.urs.cz/item/CS_URS_2024_01/722213116</t>
  </si>
  <si>
    <t>998722101</t>
  </si>
  <si>
    <t>Přesun hmot tonážní pro vnitřní vodovod v objektech v do 6 m</t>
  </si>
  <si>
    <t>1853982711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</si>
  <si>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</si>
  <si>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</si>
  <si>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PV-32-0,9</t>
  </si>
  <si>
    <t xml:space="preserve">Pojistný ventil závitový G 5/4", mat.  mosaz, o.p = 0,9MPa</t>
  </si>
  <si>
    <t>345824465</t>
  </si>
  <si>
    <t>Pojistný ventil závitový G 5/4", mat. mosaz, o.p = 0,9MPa</t>
  </si>
  <si>
    <t>PV-40-0,9</t>
  </si>
  <si>
    <t xml:space="preserve">Pojistný ventil závitový G 6/4", mat.  mosaz, o.p = 0,9MPa</t>
  </si>
  <si>
    <t>1791345864</t>
  </si>
  <si>
    <t>Pojistný ventil závitový G 6/4", mat. mosaz, o.p = 0,9MPa</t>
  </si>
  <si>
    <t>724</t>
  </si>
  <si>
    <t>Zdravotechnika - strojní vybavení</t>
  </si>
  <si>
    <t>724246012</t>
  </si>
  <si>
    <t>Čerpadlo dávkovací proporcionální G 1" výkon 0-4 l/h s nádrží a impulzním vodoměrem</t>
  </si>
  <si>
    <t>782646090</t>
  </si>
  <si>
    <t>Zařízení pro úpravu vody dávkovací čerpadla proporcionální s nádrží a impulzním vodoměrem výkon 0-4 l/h, jednotlivé dávky 0,36 m3 G 1"</t>
  </si>
  <si>
    <t>https://podminky.urs.cz/item/CS_URS_2024_01/724246012</t>
  </si>
  <si>
    <t>732</t>
  </si>
  <si>
    <t>Ústřední vytápění - strojovny</t>
  </si>
  <si>
    <t>732219348</t>
  </si>
  <si>
    <t>Montáž ohříváku vody stojatého PN 1,6/1,0 o obsahu 4000 litrů</t>
  </si>
  <si>
    <t>-1235081852</t>
  </si>
  <si>
    <t>Montáž ohříváků vody zásobníkových stojatých PN 1,6/1,0 o obsahu 4 000 l</t>
  </si>
  <si>
    <t>https://podminky.urs.cz/item/CS_URS_2024_01/732219348</t>
  </si>
  <si>
    <t>732219351</t>
  </si>
  <si>
    <t>Montáž ohříváku vody stojatého PN 1,6/1,0 o obsahu 10000 litrů</t>
  </si>
  <si>
    <t>-859951821</t>
  </si>
  <si>
    <t>Montáž ohříváků vody zásobníkových stojatých PN 1,6/1,0 o obsahu 10 000 l</t>
  </si>
  <si>
    <t>https://podminky.urs.cz/item/CS_URS_2024_01/732219351</t>
  </si>
  <si>
    <t>732221813</t>
  </si>
  <si>
    <t>Demontáž výměníku tepla protiproudového s vložkou tvaru U pl výměníku přes 6,3 do 16,0 m2</t>
  </si>
  <si>
    <t>1620611270</t>
  </si>
  <si>
    <t>Demontáž výměníků tepla protiproudových s vložkami tvaru U o v. pl. přes 6,3 do 16,0 m2</t>
  </si>
  <si>
    <t>https://podminky.urs.cz/item/CS_URS_2024_01/732221813</t>
  </si>
  <si>
    <t>732231003</t>
  </si>
  <si>
    <t>Akumulační nádrž bez přípravy TUV bez výměníku PN 10 o objemu 250 l, nerez</t>
  </si>
  <si>
    <t>-1481649548</t>
  </si>
  <si>
    <t>https://podminky.urs.cz/item/CS_URS_2024_01/732231003</t>
  </si>
  <si>
    <t>732320814</t>
  </si>
  <si>
    <t>Demontáž nádrže beztlaké nebo tlakové odpojení od rozvodů potrubí obsah přes 200 do 500 l</t>
  </si>
  <si>
    <t>2067535413</t>
  </si>
  <si>
    <t>Demontáž nádrží beztlakých nebo tlakových odpojení od rozvodů potrubí nádrže o obsahu přes 200 do 500 l</t>
  </si>
  <si>
    <t>https://podminky.urs.cz/item/CS_URS_2024_01/732320814</t>
  </si>
  <si>
    <t>732320815</t>
  </si>
  <si>
    <t>Demontáž nádrže beztlaké nebo tlakové odpojení od rozvodů potrubí obsah přes 500 do 1000 l</t>
  </si>
  <si>
    <t>1939045532</t>
  </si>
  <si>
    <t>Demontáž nádrží beztlakých nebo tlakových odpojení od rozvodů potrubí nádrže o obsahu přes 500 do 1 000 l</t>
  </si>
  <si>
    <t>https://podminky.urs.cz/item/CS_URS_2024_01/732320815</t>
  </si>
  <si>
    <t>732320817</t>
  </si>
  <si>
    <t>Demontáž nádrže beztlaké nebo tlakové odpojení od rozvodů potrubí obsah přes 2000 do 3000 l</t>
  </si>
  <si>
    <t>649491341</t>
  </si>
  <si>
    <t>Demontáž nádrží beztlakých nebo tlakových odpojení od rozvodů potrubí nádrže o obsahu přes 2 000 do 3 000 l</t>
  </si>
  <si>
    <t>https://podminky.urs.cz/item/CS_URS_2024_01/732320817</t>
  </si>
  <si>
    <t>732320818</t>
  </si>
  <si>
    <t>Demontáž nádrže beztlaké nebo tlakové odpojení od rozvodů potrubí obsah přes 3000 do 5000 l</t>
  </si>
  <si>
    <t>-915092102</t>
  </si>
  <si>
    <t>Demontáž nádrží beztlakých nebo tlakových odpojení od rozvodů potrubí nádrže o obsahu přes 3 000 do 5 000 l</t>
  </si>
  <si>
    <t>https://podminky.urs.cz/item/CS_URS_2024_01/732320818</t>
  </si>
  <si>
    <t>732320819</t>
  </si>
  <si>
    <t>Demontáž nádrže beztlaké nebo tlakové odpojení od rozvodů potrubí obsah přes 5000 do 7000 l</t>
  </si>
  <si>
    <t>-788230024</t>
  </si>
  <si>
    <t>Demontáž nádrží beztlakých nebo tlakových odpojení od rozvodů potrubí nádrže o obsahu přes 5 000 do 7 000 l</t>
  </si>
  <si>
    <t>https://podminky.urs.cz/item/CS_URS_2024_01/732320819</t>
  </si>
  <si>
    <t>732320821</t>
  </si>
  <si>
    <t>Demontáž nádrže beztlaké nebo tlakové odpojení od rozvodů potrubí obsah přes 7000 do 10000 l</t>
  </si>
  <si>
    <t>-1795340091</t>
  </si>
  <si>
    <t>Demontáž nádrží beztlakých nebo tlakových odpojení od rozvodů potrubí nádrže o obsahu přes 7 000 do 10 000 l</t>
  </si>
  <si>
    <t>https://podminky.urs.cz/item/CS_URS_2024_01/732320821</t>
  </si>
  <si>
    <t>732324813</t>
  </si>
  <si>
    <t>Demontáž nádrže beztlaké nebo tlakové vypuštění vody z nádrže obsah přes 100 do 200 l</t>
  </si>
  <si>
    <t>-1929059862</t>
  </si>
  <si>
    <t>Demontáž nádrží beztlakých nebo tlakových vypuštění vody z nádrží o obsahu přes 100 do 200 l</t>
  </si>
  <si>
    <t>https://podminky.urs.cz/item/CS_URS_2024_01/732324813</t>
  </si>
  <si>
    <t>732324815</t>
  </si>
  <si>
    <t>Demontáž nádrže beztlaké nebo tlakové vypuštění vody z nádrže obsah přes 500 do 1000 l</t>
  </si>
  <si>
    <t>-246283444</t>
  </si>
  <si>
    <t>Demontáž nádrží beztlakých nebo tlakových vypuštění vody z nádrží o obsahu přes 500 do 1 000 l</t>
  </si>
  <si>
    <t>https://podminky.urs.cz/item/CS_URS_2024_01/732324815</t>
  </si>
  <si>
    <t>732324817</t>
  </si>
  <si>
    <t>Demontáž nádrže beztlaké nebo tlakové vypuštění vody z nádrže obsah přes 2000 do 3000 l</t>
  </si>
  <si>
    <t>1008887572</t>
  </si>
  <si>
    <t>Demontáž nádrží beztlakých nebo tlakových vypuštění vody z nádrží o obsahu přes 2 000 do 3 000 l</t>
  </si>
  <si>
    <t>https://podminky.urs.cz/item/CS_URS_2024_01/732324817</t>
  </si>
  <si>
    <t>732324818</t>
  </si>
  <si>
    <t>Demontáž nádrže beztlaké nebo tlakové vypuštění vody z nádrže obsah přes 3000 do 5000 l</t>
  </si>
  <si>
    <t>2126118392</t>
  </si>
  <si>
    <t>Demontáž nádrží beztlakých nebo tlakových vypuštění vody z nádrží o obsahu přes 3 000 do 5 000 l</t>
  </si>
  <si>
    <t>https://podminky.urs.cz/item/CS_URS_2024_01/732324818</t>
  </si>
  <si>
    <t>732324819</t>
  </si>
  <si>
    <t>Demontáž nádrže beztlaké nebo tlakové vypuštění vody z nádrže obsah přes 5000 do 7000 l</t>
  </si>
  <si>
    <t>-1790862283</t>
  </si>
  <si>
    <t>Demontáž nádrží beztlakých nebo tlakových vypuštění vody z nádrží o obsahu přes 5 000 do 7 000 l</t>
  </si>
  <si>
    <t>https://podminky.urs.cz/item/CS_URS_2024_01/732324819</t>
  </si>
  <si>
    <t>732324821</t>
  </si>
  <si>
    <t>Demontáž nádrže beztlaké nebo tlakové vypuštění vody z nádrže obsah přes 7000 do 10000 l</t>
  </si>
  <si>
    <t>309682123</t>
  </si>
  <si>
    <t>Demontáž nádrží beztlakých nebo tlakových vypuštění vody z nádrží o obsahu přes 7 000 do 10 000 l</t>
  </si>
  <si>
    <t>https://podminky.urs.cz/item/CS_URS_2024_01/732324821</t>
  </si>
  <si>
    <t>732420813</t>
  </si>
  <si>
    <t>Demontáž čerpadla oběhového spirálního DN 50</t>
  </si>
  <si>
    <t>2071248998</t>
  </si>
  <si>
    <t>Demontáž čerpadel oběhových spirálních (do potrubí) DN 50</t>
  </si>
  <si>
    <t>https://podminky.urs.cz/item/CS_URS_2024_01/732420813</t>
  </si>
  <si>
    <t>732420814</t>
  </si>
  <si>
    <t>Demontáž čerpadla oběhového spirálního DN 65</t>
  </si>
  <si>
    <t>-2086633688</t>
  </si>
  <si>
    <t>Demontáž čerpadel oběhových spirálních (do potrubí) DN 65</t>
  </si>
  <si>
    <t>https://podminky.urs.cz/item/CS_URS_2024_01/732420814</t>
  </si>
  <si>
    <t>732420815</t>
  </si>
  <si>
    <t>Demontáž čerpadla oběhového spirálního DN 80</t>
  </si>
  <si>
    <t>1094378360</t>
  </si>
  <si>
    <t>Demontáž čerpadel oběhových spirálních (do potrubí) DN 80</t>
  </si>
  <si>
    <t>https://podminky.urs.cz/item/CS_URS_2024_01/732420815</t>
  </si>
  <si>
    <t>732420816</t>
  </si>
  <si>
    <t>Demontáž čerpadla oběhového spirálního DN 100</t>
  </si>
  <si>
    <t>492450643</t>
  </si>
  <si>
    <t>Demontáž čerpadel oběhových spirálních (do potrubí) DN 100</t>
  </si>
  <si>
    <t>https://podminky.urs.cz/item/CS_URS_2024_01/732420816</t>
  </si>
  <si>
    <t>732420817</t>
  </si>
  <si>
    <t>Demontáž čerpadla oběhového spirálního DN 125</t>
  </si>
  <si>
    <t>1925888493</t>
  </si>
  <si>
    <t>Demontáž čerpadel oběhových spirálních (do potrubí) DN 125</t>
  </si>
  <si>
    <t>https://podminky.urs.cz/item/CS_URS_2024_01/732420817</t>
  </si>
  <si>
    <t>AN-3000</t>
  </si>
  <si>
    <t>Akumulační nádrž bez přípravy TUV bez výměníku PN10 o objemu 2000 l, nerez</t>
  </si>
  <si>
    <t>1691155642</t>
  </si>
  <si>
    <t>AN-5000</t>
  </si>
  <si>
    <t>Akumulační nádrž bez přípravy TUV bez výměníku PN10 o objemu 5000 l, nerez</t>
  </si>
  <si>
    <t>909904134</t>
  </si>
  <si>
    <t>732331616</t>
  </si>
  <si>
    <t>Nádoba tlaková expanzní pro topnou a chladicí soustavu s membránou závitové připojení PN 0,6 o objemu 50 l</t>
  </si>
  <si>
    <t>460176228</t>
  </si>
  <si>
    <t>Nádoby expanzní tlakové pro topné a chladicí soustavy s membránou bez pojistného ventilu se závitovým připojením PN 0,6 o objemu 50 l</t>
  </si>
  <si>
    <t>https://podminky.urs.cz/item/CS_URS_2024_01/732331616</t>
  </si>
  <si>
    <t>732331617</t>
  </si>
  <si>
    <t>Nádoba tlaková expanzní pro topnou a chladicí soustavu s membránou závitové připojení PN 0,6 o objemu 80 l</t>
  </si>
  <si>
    <t>-403811233</t>
  </si>
  <si>
    <t>Nádoby expanzní tlakové pro topné a chladicí soustavy s membránou bez pojistného ventilu se závitovým připojením PN 0,6 o objemu 80 l</t>
  </si>
  <si>
    <t>https://podminky.urs.cz/item/CS_URS_2024_01/732331617</t>
  </si>
  <si>
    <t>732331627</t>
  </si>
  <si>
    <t>Nádoba tlaková expanzní pro topnou a chladicí soustavu s membránou závitové připojení PN 0,6 o objemu 800 l</t>
  </si>
  <si>
    <t>-1930406343</t>
  </si>
  <si>
    <t>Nádoby expanzní tlakové pro topné a chladicí soustavy s membránou bez pojistného ventilu se závitovým připojením PN 0,6 o objemu 800 l</t>
  </si>
  <si>
    <t>https://podminky.urs.cz/item/CS_URS_2024_01/732331627</t>
  </si>
  <si>
    <t>732331628</t>
  </si>
  <si>
    <t>Nádoba tlaková expanzní pro topnou a chladicí soustavu s membránou závitové připojení PN 0,6 o objemu 1000 l</t>
  </si>
  <si>
    <t>2004373225</t>
  </si>
  <si>
    <t>Nádoby expanzní tlakové pro topné a chladicí soustavy s membránou bez pojistného ventilu se závitovým připojením PN 0,6 o objemu 1000 l</t>
  </si>
  <si>
    <t>https://podminky.urs.cz/item/CS_URS_2024_01/732331628</t>
  </si>
  <si>
    <t>732332422</t>
  </si>
  <si>
    <t>Přídavná expanzní nádoba PN 0,6 o obj 300 l pro čerpadlové automaty</t>
  </si>
  <si>
    <t>99029833</t>
  </si>
  <si>
    <t>Expanzní automaty čerpadlové přídavné expanzní nádoby PN 0,6 o objemu 300 l</t>
  </si>
  <si>
    <t>https://podminky.urs.cz/item/CS_URS_2024_01/732332422</t>
  </si>
  <si>
    <t>732332423</t>
  </si>
  <si>
    <t>Přídavná expanzní nádoba PN 0,6 o obj 400 l pro čerpadlové automaty</t>
  </si>
  <si>
    <t>1511102387</t>
  </si>
  <si>
    <t>Expanzní automaty čerpadlové přídavné expanzní nádoby PN 0,6 o objemu 400 l</t>
  </si>
  <si>
    <t>https://podminky.urs.cz/item/CS_URS_2024_01/732332423</t>
  </si>
  <si>
    <t>732332426</t>
  </si>
  <si>
    <t>Přídavná expanzní nádoba PN 0,6 o obj 800 l pro čerpadlové automaty</t>
  </si>
  <si>
    <t>1792114245</t>
  </si>
  <si>
    <t>Expanzní automaty čerpadlové přídavné expanzní nádoby PN 0,6 o objemu 800 l</t>
  </si>
  <si>
    <t>https://podminky.urs.cz/item/CS_URS_2024_01/732332426</t>
  </si>
  <si>
    <t>732332427</t>
  </si>
  <si>
    <t>Přídavná expanzní nádoba PN 0,6 o obj 1000 l pro čerpadlové automaty</t>
  </si>
  <si>
    <t>-991435877</t>
  </si>
  <si>
    <t>Expanzní automaty čerpadlové přídavné expanzní nádoby PN 0,6 o objemu 1000 l</t>
  </si>
  <si>
    <t>https://podminky.urs.cz/item/CS_URS_2024_01/732332427</t>
  </si>
  <si>
    <t>732332428</t>
  </si>
  <si>
    <t>Přídavná expanzní nádoba PN 0,6 o obj 1500 l pro čerpadlové automaty</t>
  </si>
  <si>
    <t>1300263689</t>
  </si>
  <si>
    <t>Expanzní automaty čerpadlové přídavné expanzní nádoby PN 0,6 o objemu 1500 l</t>
  </si>
  <si>
    <t>https://podminky.urs.cz/item/CS_URS_2024_01/732332428</t>
  </si>
  <si>
    <t>732332511</t>
  </si>
  <si>
    <t>Řídící jednotka základní nádoby 2-1/60 PN 1,0 napětí 230 V s jedním čerpadlem</t>
  </si>
  <si>
    <t>1681091502</t>
  </si>
  <si>
    <t>Expanzní automaty čerpadlové řídící jednotky základních nádob s jedním čerpadlem PN 1,0 230 V 2-1/60</t>
  </si>
  <si>
    <t>https://podminky.urs.cz/item/CS_URS_2024_01/732332511</t>
  </si>
  <si>
    <t>732421202R</t>
  </si>
  <si>
    <t>Čerpadlo cirkulační, závitové	nerezové, Q=1m³/h - P=80kPa, 50 Hz - 1x 230V - 180 W, s integrovanou regulací otáček	PN10	DN25</t>
  </si>
  <si>
    <t>974521264</t>
  </si>
  <si>
    <t xml:space="preserve">Čerpadlo cirkulační, závitové	nerezové, Q=1m³/h - P=80kPa, 50 Hz - 1x 230V - 180 W, s integrovanou regulací otáček	PN10	DN25
</t>
  </si>
  <si>
    <t>732421202R1</t>
  </si>
  <si>
    <t>Čerpadlo nabíjení TV, závitové	nerezové, Q=1,3m³/h - P=40kPa, 50 Hz - 1x 230V - 100 W, s integrovanou regulací otáček	PN10	DN25	</t>
  </si>
  <si>
    <t>-1478141679</t>
  </si>
  <si>
    <t>Čerpadlo nabíjení TV, závitové	nerezové, Q=1,3m³/h - P=40kPa, 50 Hz - 1x 230V - 100 W, s integrovanou regulací otáček	PN10	DN25</t>
  </si>
  <si>
    <t>732422203R1</t>
  </si>
  <si>
    <t>Čerpadlo cirkulační, přírubové	nerezové, Q=6,5m3/h, P=140kPa, s integrovanou regulací otáček, 1x230, 550W,PN10,DN32</t>
  </si>
  <si>
    <t>-839037531</t>
  </si>
  <si>
    <t xml:space="preserve">Čerpadlo cirkulační, přírubové	nerezové, Q=6,5m3/h, P=140kPa, s integrovanou regulací otáček, 1x230, 550W,PN10,DN32
</t>
  </si>
  <si>
    <t>732422214R</t>
  </si>
  <si>
    <t xml:space="preserve">Čerpadlo cirkulační, přírubové	nerezové, nerezové, Q=8m3/h, P=250kPa,  s externím řízením otáček - 1500W	PN10	DN40	</t>
  </si>
  <si>
    <t>1709728106</t>
  </si>
  <si>
    <t>Čerpadlo cirkulační, přírubové	nerezové, nerezové, Q=8m3/h, P=250kPa, s externím řízením otáček - 1500W	PN10	DN40	</t>
  </si>
  <si>
    <t>732422214RR2</t>
  </si>
  <si>
    <t>Čerpadlo cirkulační, přírubové	nerezové, nerezové, Q=5,9m³/h - P=105kPa, 50 Hz - 1x 230V - 615W, s integrovaným měničem otáček</t>
  </si>
  <si>
    <t>1012338471</t>
  </si>
  <si>
    <t>Čerpadlo cirkulační, přírubové	nerezové, nerezové, Q=5,9m³/h - P=105kPa, 50 Hz - 1x 230V - 615W, s integrovaným měničem otáček	</t>
  </si>
  <si>
    <t>732422216R5</t>
  </si>
  <si>
    <t>Čerpadlo cirkulace	nerezové, Q=32,2m³/h - P=250kPa, 50 Hz - 3x 400V - 5500W	PN10	DN80</t>
  </si>
  <si>
    <t>-1477258891</t>
  </si>
  <si>
    <t xml:space="preserve">Čerpadlo cirkulace	nerezové, Q=32,2m³/h - P=250kPa, 50 Hz - 3x 400V - 5500W	PN10	DN80
</t>
  </si>
  <si>
    <t>732422236R1</t>
  </si>
  <si>
    <t>Cirkulační čerpadlo	Q=30m³/h - P=340kPa, 50 Hz - 3x 400V - 5500W, PN16,DN65</t>
  </si>
  <si>
    <t>1530809466</t>
  </si>
  <si>
    <t>732422531R1</t>
  </si>
  <si>
    <t xml:space="preserve">Čerpadlo nabíjení TV, přírubové	nerezové, Q=18m3/h, P=40kPa,  s integrovanou regulací otáček - 615W	PN10	DN40</t>
  </si>
  <si>
    <t>2023866656</t>
  </si>
  <si>
    <t xml:space="preserve">Čerpadlo nabíjení TV, přírubové	nerezové, Q=18m3/h, P=40kPa, s integrovanou regulací otáček - 615W	PN10	DN40
</t>
  </si>
  <si>
    <t>https://podminky.urs.cz/item/CS_URS_2024_01/732422531R1</t>
  </si>
  <si>
    <t>732422252</t>
  </si>
  <si>
    <t>Čerpadlo teplovodní mokroběžné přírubové Q=69,0m³/h - P=205kPa, 50 Hz - 3x 400V - 7500 W jednodílné pro vytápění, PN16, DN100</t>
  </si>
  <si>
    <t>-52734377</t>
  </si>
  <si>
    <t>https://podminky.urs.cz/item/CS_URS_2024_01/732422252</t>
  </si>
  <si>
    <t>732422531R2</t>
  </si>
  <si>
    <t>Čerpadlo nabíjení TV, přírubové	nerezové, Q=8m³/h - P=55kPa, 50 Hz - 1x 230V - 300 W, s integrovanou regulací otáček	PN10	DN40</t>
  </si>
  <si>
    <t>-199374776</t>
  </si>
  <si>
    <t xml:space="preserve">Čerpadlo nabíjení TV, přírubové	nerezové, Q=8m³/h - P=55kPa, 50 Hz - 1x 230V - 300 W, s integrovanou regulací otáček	PN10	DN40
</t>
  </si>
  <si>
    <t>732422532R</t>
  </si>
  <si>
    <t>Čerpadlo nabíjecí	nerezové, Q=34m3/h, P=40kPa, s integrovanou regulací otáček - 750W	PN10	DN65</t>
  </si>
  <si>
    <t>1402169985</t>
  </si>
  <si>
    <t xml:space="preserve">Čerpadlo nabíjecí	nerezové, Q=34m3/h, P=40kPa, s integrovanou regulací otáček - 750W	PN10	DN65
</t>
  </si>
  <si>
    <t>https://podminky.urs.cz/item/CS_URS_2024_01/732422532R</t>
  </si>
  <si>
    <t>7324225R</t>
  </si>
  <si>
    <t>Čerpadlo ÚT přírubové	Q=37,5m³/h - P=155kPa, 50 Hz - 3x 380V - 3000 W	PN10	DN65</t>
  </si>
  <si>
    <t>152151702</t>
  </si>
  <si>
    <t xml:space="preserve">Čerpadlo ÚT přírubové	Q=37,5m³/h - P=155kPa, 50 Hz - 3x 380V - 3000 W	PN10	DN65
</t>
  </si>
  <si>
    <t>7324225R1</t>
  </si>
  <si>
    <t>Čerpadlo ÚT přírubové	Q=28m³/h - P=185kPa, 50 Hz - 3x 400V - 4000 W	PN10	DN65</t>
  </si>
  <si>
    <t>-1522871113</t>
  </si>
  <si>
    <t xml:space="preserve">Čerpadlo ÚT přírubové	Q=28m³/h - P=185kPa, 50 Hz - 3x 400V - 4000 W	PN10	DN65
</t>
  </si>
  <si>
    <t>732422R2</t>
  </si>
  <si>
    <t>Čerpadlo ÚT přírubové	Q=17,2m³/h - P=130kPa, 50 Hz - 3x 400V -1500 W	PN16	DN50	1</t>
  </si>
  <si>
    <t>-83487120</t>
  </si>
  <si>
    <t xml:space="preserve">Čerpadlo ÚT přírubové	Q=17,2m³/h - P=130kPa, 50 Hz - 3x 400V -1500 W	PN16	DN50	1
</t>
  </si>
  <si>
    <t>732422R21</t>
  </si>
  <si>
    <t>Čerpadlo ÚT přírubové	Q=94,7m³/h - P=135kPa, 50 Hz - 3x 400V - 5500 W	PN10	DN100</t>
  </si>
  <si>
    <t>757586034</t>
  </si>
  <si>
    <t xml:space="preserve">Čerpadlo ÚT přírubové	Q=94,7m³/h - P=135kPa, 50 Hz - 3x 400V - 5500 W	PN10	DN100
</t>
  </si>
  <si>
    <t>732422R22</t>
  </si>
  <si>
    <t>Čerpadlo ÚT přírubové	Q=86,1m³/h - P=275kPa, 50 Hz - 3x380V - 15000 W	PN16	DN80</t>
  </si>
  <si>
    <t>-1244440062</t>
  </si>
  <si>
    <t>732422R3</t>
  </si>
  <si>
    <t xml:space="preserve">Čerpadlo oběhové ÚT, přírubové	nerezové, Q=7m3/h, H=75m,  s integrovanou regulací otáček	PN10	DN40</t>
  </si>
  <si>
    <t>974867804</t>
  </si>
  <si>
    <t xml:space="preserve">Čerpadlo oběhové ÚT, přírubové	nerezové, Q=7m3/h, H=75m, s integrovanou regulací otáček	PN10	DN40
</t>
  </si>
  <si>
    <t>732422R4</t>
  </si>
  <si>
    <t xml:space="preserve">Čerpadlo oběhové teplovod, přírubové	nerezové, Q=10m3/h, H=120m,  s integrovanou regulací otáček	PN10	DN40</t>
  </si>
  <si>
    <t>2079352073</t>
  </si>
  <si>
    <t xml:space="preserve">Čerpadlo oběhové teplovod, přírubové	nerezové, Q=10m3/h, H=120m, s integrovanou regulací otáček	PN10	DN40
</t>
  </si>
  <si>
    <t>VSD-300-500</t>
  </si>
  <si>
    <t>Montáž výměníku tepla deskového do 500kW</t>
  </si>
  <si>
    <t>-1030041090</t>
  </si>
  <si>
    <t>Montáž výměníků tepla stavebnicových s pevnými trubkovnicemi, DN 150/2,0 m o v. pl. 1,6 m2 vodorovně 2 čl. - 3,2 m2</t>
  </si>
  <si>
    <t>VDN-500</t>
  </si>
  <si>
    <t>Výměník deskový celonerezový, letovaný nerezem, 500kW, vč. tepelné izolace a nosné konstrukce, PN25 / PN25,DN50 / DN50</t>
  </si>
  <si>
    <t>-1125362693</t>
  </si>
  <si>
    <t>VDN-400</t>
  </si>
  <si>
    <t>Výměník deskový celonerezový, letovaný nerezem, 400kW, vč. tepelné izolace a nosné konstrukce, PN25 / PN25,DN50 / DN50</t>
  </si>
  <si>
    <t>-1263904373</t>
  </si>
  <si>
    <t>VDN-340</t>
  </si>
  <si>
    <t>Výměník deskový celonerezový, letovaný nerezem, 340kW, vč. tepelné izolace a nosné konstrukce, PN25 / PN25,DN50 / DN50</t>
  </si>
  <si>
    <t>1219798683</t>
  </si>
  <si>
    <t>VDN-60</t>
  </si>
  <si>
    <t>Výměník deskový celonerezový, letovaný nerezem, 60kW, vč. tepelné izolace a nosné konstrukce, PN25 / PN25,DN20 / DN20</t>
  </si>
  <si>
    <t>-668820149</t>
  </si>
  <si>
    <t>VD-500</t>
  </si>
  <si>
    <t>Výměník deskový letovaný, 500kW, vč. tepelné izolace a nosné konstrukce, PN25 / PN25,DN80 / DN80</t>
  </si>
  <si>
    <t>1126252238</t>
  </si>
  <si>
    <t>VD-440</t>
  </si>
  <si>
    <t>Výměník deskový letovaný, 440kW, vč. tepelné izolace a nosné konstrukce, PN25 / PN25,DN80 / DN80</t>
  </si>
  <si>
    <t>1869589795</t>
  </si>
  <si>
    <t>VD-370</t>
  </si>
  <si>
    <t>Výměník deskový letovaný, 370kW, vč. tepelné izolace a nosné konstrukce, PN25 / PN25,DN80 / DN80</t>
  </si>
  <si>
    <t>-1563194156</t>
  </si>
  <si>
    <t>VD-265</t>
  </si>
  <si>
    <t>Výměník deskový letovaný, 265kW, vč. tepelné izolace a nosné konstrukce, PN25 / PN25,DN50 / DN50</t>
  </si>
  <si>
    <t>-1150517737</t>
  </si>
  <si>
    <t>VD-300</t>
  </si>
  <si>
    <t>Výměník deskový letovaný, 300kW, vč. tepelné izolace a nosné konstrukce, PN25 / PN25,DN50 / DN50</t>
  </si>
  <si>
    <t>-2134444304</t>
  </si>
  <si>
    <t>VSD-500-1000</t>
  </si>
  <si>
    <t>Montáž výměníku tepla deskového 500-1000kW</t>
  </si>
  <si>
    <t>-1315124862</t>
  </si>
  <si>
    <t>VDN-585</t>
  </si>
  <si>
    <t xml:space="preserve">Výměník  celonerezový, letovaný nerezem, 585kW, vč. tepelné izolace a nosné konstrukce, PN25 / PN25,DN50 / DN50</t>
  </si>
  <si>
    <t>294611800</t>
  </si>
  <si>
    <t>VD-740</t>
  </si>
  <si>
    <t>Výměník deskový letovaný, 740kW, vč. tepelné izolace a nosné konstrukce, PN25 / PN25,DN80 / DN80</t>
  </si>
  <si>
    <t>-1318932837</t>
  </si>
  <si>
    <t>VD-670</t>
  </si>
  <si>
    <t>Výměník deskový letovaný, 670kW, vč. tepelné izolace a nosné konstrukce, PN25 / PN25,DN80 / DN80</t>
  </si>
  <si>
    <t>-617828496</t>
  </si>
  <si>
    <t>VD-800</t>
  </si>
  <si>
    <t>Výměník deskový letovaný, 800kW, vč. tepelné izolace a nosné konstrukce, PN25 / PN25,DN80 / DN80</t>
  </si>
  <si>
    <t>1180433597</t>
  </si>
  <si>
    <t>998732101</t>
  </si>
  <si>
    <t>Přesun hmot tonážní pro strojovny v objektech v do 6 m</t>
  </si>
  <si>
    <t>-1439114441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</si>
  <si>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</si>
  <si>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</si>
  <si>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733120819</t>
  </si>
  <si>
    <t>Demontáž potrubí ocelového hladkého D přes 38 do 60,3</t>
  </si>
  <si>
    <t>-275039000</t>
  </si>
  <si>
    <t>Demontáž potrubí z trubek ocelových hladkých Ø přes 38 do 60,3</t>
  </si>
  <si>
    <t>https://podminky.urs.cz/item/CS_URS_2024_01/733120819</t>
  </si>
  <si>
    <t>733120832</t>
  </si>
  <si>
    <t>Demontáž potrubí ocelového hladkého D přes 89 do 133</t>
  </si>
  <si>
    <t>2065558600</t>
  </si>
  <si>
    <t>Demontáž potrubí z trubek ocelových hladkých Ø přes 89 do 133</t>
  </si>
  <si>
    <t>https://podminky.urs.cz/item/CS_URS_2024_01/733120832</t>
  </si>
  <si>
    <t>733120839</t>
  </si>
  <si>
    <t>Demontáž potrubí ocelového hladkého D 219</t>
  </si>
  <si>
    <t>775226799</t>
  </si>
  <si>
    <t>Demontáž potrubí z trubek ocelových hladkých Ø 219</t>
  </si>
  <si>
    <t>https://podminky.urs.cz/item/CS_URS_2024_01/733120839</t>
  </si>
  <si>
    <t>733120843</t>
  </si>
  <si>
    <t>Demontáž potrubí ocelového hladkého D 324</t>
  </si>
  <si>
    <t>-1659000477</t>
  </si>
  <si>
    <t>Demontáž potrubí z trubek ocelových hladkých Ø 324</t>
  </si>
  <si>
    <t>https://podminky.urs.cz/item/CS_URS_2024_01/733120843</t>
  </si>
  <si>
    <t>522152005</t>
  </si>
  <si>
    <t>34,4*1,1 'Přepočtené koeficientem množství</t>
  </si>
  <si>
    <t>918707450</t>
  </si>
  <si>
    <t>137,4*1,1 'Přepočtené koeficientem množství</t>
  </si>
  <si>
    <t>-1209406357</t>
  </si>
  <si>
    <t>116,6*1,1 'Přepočtené koeficientem množství</t>
  </si>
  <si>
    <t>1255072949</t>
  </si>
  <si>
    <t>48,3*1,1 'Přepočtené koeficientem množství</t>
  </si>
  <si>
    <t>-329196038</t>
  </si>
  <si>
    <t>115,4*1,1 'Přepočtené koeficientem množství</t>
  </si>
  <si>
    <t>1722508720</t>
  </si>
  <si>
    <t>158*1,1 'Přepočtené koeficientem množství</t>
  </si>
  <si>
    <t>-128929704</t>
  </si>
  <si>
    <t>126*1,1 'Přepočtené koeficientem množství</t>
  </si>
  <si>
    <t>-20948067</t>
  </si>
  <si>
    <t>133,5*1,1 'Přepočtené koeficientem množství</t>
  </si>
  <si>
    <t>1900370594</t>
  </si>
  <si>
    <t>187,6*1,1 'Přepočtené koeficientem množství</t>
  </si>
  <si>
    <t>-1729193741</t>
  </si>
  <si>
    <t>126,9*1,1 'Přepočtené koeficientem množství</t>
  </si>
  <si>
    <t>-2166820</t>
  </si>
  <si>
    <t>40*1,1 'Přepočtené koeficientem množství</t>
  </si>
  <si>
    <t>71911589</t>
  </si>
  <si>
    <t>100,4*1,1 'Přepočtené koeficientem množství</t>
  </si>
  <si>
    <t>Potrubí ocelové hladké bezešvé v kotelnách nebo strojovnách spojované svařováním D 273x7,0 mm</t>
  </si>
  <si>
    <t>-2085663218</t>
  </si>
  <si>
    <t>Potrubí z trubek ocelových hladkých spojovaných svařováním černých bezešvých v kotelnách a strojovnách Ø 273/7,0</t>
  </si>
  <si>
    <t>1957641399</t>
  </si>
  <si>
    <t>734100811</t>
  </si>
  <si>
    <t>Demontáž armatury přírubové se dvěma přírubami DN do 50</t>
  </si>
  <si>
    <t>-1990166437</t>
  </si>
  <si>
    <t>Demontáž armatur přírubových se dvěma přírubami do DN 50</t>
  </si>
  <si>
    <t>https://podminky.urs.cz/item/CS_URS_2024_01/734100811</t>
  </si>
  <si>
    <t>734100812</t>
  </si>
  <si>
    <t>Demontáž armatury přírubové se dvěma přírubami DN přes 50 do 100</t>
  </si>
  <si>
    <t>1147692368</t>
  </si>
  <si>
    <t>Demontáž armatur přírubových se dvěma přírubami přes 50 do DN 100</t>
  </si>
  <si>
    <t>https://podminky.urs.cz/item/CS_URS_2024_01/734100812</t>
  </si>
  <si>
    <t>734100813</t>
  </si>
  <si>
    <t>Demontáž armatury přírubové se dvěma přírubami DN přes 100 do 150</t>
  </si>
  <si>
    <t>-1957945472</t>
  </si>
  <si>
    <t>Demontáž armatur přírubových se dvěma přírubami přes 100 do DN 150</t>
  </si>
  <si>
    <t>https://podminky.urs.cz/item/CS_URS_2024_01/734100813</t>
  </si>
  <si>
    <t>734100814</t>
  </si>
  <si>
    <t>Demontáž armatury přírubové se dvěma přírubami DN přes 150 do 200</t>
  </si>
  <si>
    <t>2049893032</t>
  </si>
  <si>
    <t>Demontáž armatur přírubových se dvěma přírubami přes 150 do DN 200</t>
  </si>
  <si>
    <t>https://podminky.urs.cz/item/CS_URS_2024_01/734100814</t>
  </si>
  <si>
    <t>734109211</t>
  </si>
  <si>
    <t>Montáž armatury přírubové se dvěma přírubami PN 16 DN 15</t>
  </si>
  <si>
    <t>-1790999806</t>
  </si>
  <si>
    <t>Montáž armatur přírubových se dvěma přírubami PN 16 DN 15</t>
  </si>
  <si>
    <t>https://podminky.urs.cz/item/CS_URS_2024_01/734109211</t>
  </si>
  <si>
    <t>734109212R</t>
  </si>
  <si>
    <t>Montáž armatury přírubové se dvěma přírubami PN 16 DN 20</t>
  </si>
  <si>
    <t>1834806678</t>
  </si>
  <si>
    <t>734109212</t>
  </si>
  <si>
    <t>Montáž armatury přírubové se dvěma přírubami PN 16 DN 25</t>
  </si>
  <si>
    <t>-126027141</t>
  </si>
  <si>
    <t>Montáž armatur přírubových se dvěma přírubami PN 16 DN 25</t>
  </si>
  <si>
    <t>https://podminky.urs.cz/item/CS_URS_2024_01/734109212</t>
  </si>
  <si>
    <t>734109213</t>
  </si>
  <si>
    <t>Montáž armatury přírubové se dvěma přírubami PN 16 DN 40</t>
  </si>
  <si>
    <t>2095480199</t>
  </si>
  <si>
    <t>Montáž armatur přírubových se dvěma přírubami PN 16 DN 40</t>
  </si>
  <si>
    <t>https://podminky.urs.cz/item/CS_URS_2024_01/734109213</t>
  </si>
  <si>
    <t>734109214</t>
  </si>
  <si>
    <t>Montáž armatury přírubové se dvěma přírubami PN 16 DN 50</t>
  </si>
  <si>
    <t>22129946</t>
  </si>
  <si>
    <t>Montáž armatur přírubových se dvěma přírubami PN 16 DN 50</t>
  </si>
  <si>
    <t>https://podminky.urs.cz/item/CS_URS_2024_01/734109214</t>
  </si>
  <si>
    <t>-1441921321</t>
  </si>
  <si>
    <t>734109215</t>
  </si>
  <si>
    <t>Montáž armatury přírubové se dvěma přírubami PN 16 DN 65</t>
  </si>
  <si>
    <t>1900182160</t>
  </si>
  <si>
    <t>Montáž armatur přírubových se dvěma přírubami PN 16 DN 65</t>
  </si>
  <si>
    <t>https://podminky.urs.cz/item/CS_URS_2024_01/734109215</t>
  </si>
  <si>
    <t>734109216</t>
  </si>
  <si>
    <t>Montáž armatury přírubové se dvěma přírubami PN 16 DN 80</t>
  </si>
  <si>
    <t>-1426167748</t>
  </si>
  <si>
    <t>Montáž armatur přírubových se dvěma přírubami PN 16 DN 80</t>
  </si>
  <si>
    <t>https://podminky.urs.cz/item/CS_URS_2024_01/734109216</t>
  </si>
  <si>
    <t>734109217</t>
  </si>
  <si>
    <t>Montáž armatury přírubové se dvěma přírubami PN 16 DN 100</t>
  </si>
  <si>
    <t>-488571938</t>
  </si>
  <si>
    <t>Montáž armatur přírubových se dvěma přírubami PN 16 DN 100</t>
  </si>
  <si>
    <t>https://podminky.urs.cz/item/CS_URS_2024_01/734109217</t>
  </si>
  <si>
    <t>734109218</t>
  </si>
  <si>
    <t>Montáž armatury přírubové se dvěma přírubami PN 16 DN 125</t>
  </si>
  <si>
    <t>-671877847</t>
  </si>
  <si>
    <t>Montáž armatur přírubových se dvěma přírubami PN 16 DN 125</t>
  </si>
  <si>
    <t>https://podminky.urs.cz/item/CS_URS_2024_01/734109218</t>
  </si>
  <si>
    <t>734109219</t>
  </si>
  <si>
    <t>Montáž armatury přírubové se dvěma přírubami PN 16 DN 150</t>
  </si>
  <si>
    <t>-1307217905</t>
  </si>
  <si>
    <t>Montáž armatur přírubových se dvěma přírubami PN 16 DN 150</t>
  </si>
  <si>
    <t>https://podminky.urs.cz/item/CS_URS_2024_01/734109219</t>
  </si>
  <si>
    <t>734109220</t>
  </si>
  <si>
    <t>Montáž armatury přírubové se dvěma přírubami PN 16 DN 200</t>
  </si>
  <si>
    <t>-1573603034</t>
  </si>
  <si>
    <t>Montáž armatur přírubových se dvěma přírubami PN 16 DN 200</t>
  </si>
  <si>
    <t>https://podminky.urs.cz/item/CS_URS_2024_01/734109220</t>
  </si>
  <si>
    <t>734109223</t>
  </si>
  <si>
    <t>Montáž armatury přírubové se dvěma přírubami PN 16 DN 32</t>
  </si>
  <si>
    <t>-1762491605</t>
  </si>
  <si>
    <t>Montáž armatur přírubových se dvěma přírubami PN 16 DN 32</t>
  </si>
  <si>
    <t>https://podminky.urs.cz/item/CS_URS_2024_01/734109223</t>
  </si>
  <si>
    <t>734121314</t>
  </si>
  <si>
    <t>Ventil přírubový zpětný samočinný přímý DN 50 PN 16 do 300°C do vodorovného potrubí</t>
  </si>
  <si>
    <t>-628912378</t>
  </si>
  <si>
    <t>Ventily zpětné přírubové samočinné přímé do vodorovného potrubí PN 16 do 300°C (Z 16 117 616) DN 50</t>
  </si>
  <si>
    <t>https://podminky.urs.cz/item/CS_URS_2024_01/734121314</t>
  </si>
  <si>
    <t>734121316</t>
  </si>
  <si>
    <t>Ventil přírubový zpětný samočinný přímý DN 65 PN 16 do 300°C do vodorovného potrubí</t>
  </si>
  <si>
    <t>-1514254303</t>
  </si>
  <si>
    <t>Ventily zpětné přírubové samočinné přímé do vodorovného potrubí PN 16 do 300°C (Z 16 117 616) DN 65</t>
  </si>
  <si>
    <t>https://podminky.urs.cz/item/CS_URS_2024_01/734121316</t>
  </si>
  <si>
    <t>734121317</t>
  </si>
  <si>
    <t>Ventil přírubový zpětný samočinný přímý DN 80 PN 16 do 300°C do vodorovného potrubí</t>
  </si>
  <si>
    <t>-508243058</t>
  </si>
  <si>
    <t>Ventily zpětné přírubové samočinné přímé do vodorovného potrubí PN 16 do 300°C (Z 16 117 616) DN 80</t>
  </si>
  <si>
    <t>https://podminky.urs.cz/item/CS_URS_2024_01/734121317</t>
  </si>
  <si>
    <t>734121321</t>
  </si>
  <si>
    <t>Ventil přírubový zpětný samočinný přímý DN 125 PN 16 do 300°C do vodorovného potrubí</t>
  </si>
  <si>
    <t>-1190046200</t>
  </si>
  <si>
    <t>Ventily zpětné přírubové samočinné přímé do vodorovného potrubí PN 16 do 300°C (Z 16 117 616) DN 125</t>
  </si>
  <si>
    <t>https://podminky.urs.cz/item/CS_URS_2024_01/734121321</t>
  </si>
  <si>
    <t>734121322</t>
  </si>
  <si>
    <t>Ventil přírubový zpětný samočinný přímý DN 150 PN 16 do 300°C do vodorovného potrubí</t>
  </si>
  <si>
    <t>-2132778955</t>
  </si>
  <si>
    <t>Ventily zpětné přírubové samočinné přímé do vodorovného potrubí PN 16 do 300°C (Z 16 117 616) DN 150</t>
  </si>
  <si>
    <t>https://podminky.urs.cz/item/CS_URS_2024_01/734121322</t>
  </si>
  <si>
    <t>7341346R1</t>
  </si>
  <si>
    <t>Ventil přírubový pojistný DN 32 PN 16 do 200°C mat. EN-JL1040, o.p. = 0,7MPa</t>
  </si>
  <si>
    <t>1282195726</t>
  </si>
  <si>
    <t>7341346R2</t>
  </si>
  <si>
    <t>Ventil přírubový pojistný DN 40 PN 16 do 200°C mat. EN-JL1040, o.p. = 0,7MPa</t>
  </si>
  <si>
    <t>526231361</t>
  </si>
  <si>
    <t>7341346R5</t>
  </si>
  <si>
    <t>Ventil přírubový pojistný DN 50 PN 16 do 200°C mat. EN-JL1040, o.p. = 0,7MPa</t>
  </si>
  <si>
    <t>-485503430</t>
  </si>
  <si>
    <t>7341346R3</t>
  </si>
  <si>
    <t>Ventil přírubový pojistný DN 20 PN 16 do 200°C mat. EN-JL1040, o.p. = 0,7MPa</t>
  </si>
  <si>
    <t>437089764</t>
  </si>
  <si>
    <t>7341346R4</t>
  </si>
  <si>
    <t>Ventil přírubový pojistný DN 25 PN 16 do 200°C mat. EN-JL1040, o.p. = 0,7MPa</t>
  </si>
  <si>
    <t>1312907589</t>
  </si>
  <si>
    <t>734163426</t>
  </si>
  <si>
    <t>Filtr DN 50 PN 16 do 300°C z uhlíkové oceli s vypouštěcí zátkou</t>
  </si>
  <si>
    <t>675272166</t>
  </si>
  <si>
    <t>Filtry z uhlíkové oceli s čístícím víkem nebo vypouštěcí zátkou PN 16 do 300°C DN 50</t>
  </si>
  <si>
    <t>https://podminky.urs.cz/item/CS_URS_2024_01/734163426</t>
  </si>
  <si>
    <t>734163427</t>
  </si>
  <si>
    <t>Filtr DN 65 PN 16 do 300°C z uhlíkové oceli s vypouštěcí zátkou</t>
  </si>
  <si>
    <t>943824782</t>
  </si>
  <si>
    <t>Filtry z uhlíkové oceli s čístícím víkem nebo vypouštěcí zátkou PN 16 do 300°C DN 65</t>
  </si>
  <si>
    <t>https://podminky.urs.cz/item/CS_URS_2024_01/734163427</t>
  </si>
  <si>
    <t>734163428</t>
  </si>
  <si>
    <t>Filtr DN 80 PN 16 do 300°C z uhlíkové oceli s vypouštěcí zátkou</t>
  </si>
  <si>
    <t>-24416398</t>
  </si>
  <si>
    <t>Filtry z uhlíkové oceli s čístícím víkem nebo vypouštěcí zátkou PN 16 do 300°C DN 80</t>
  </si>
  <si>
    <t>https://podminky.urs.cz/item/CS_URS_2024_01/734163428</t>
  </si>
  <si>
    <t>734163429</t>
  </si>
  <si>
    <t>Filtr DN 100 PN 16 do 300°C z uhlíkové oceli s vypouštěcí zátkou</t>
  </si>
  <si>
    <t>1624235850</t>
  </si>
  <si>
    <t>Filtry z uhlíkové oceli s čístícím víkem nebo vypouštěcí zátkou PN 16 do 300°C DN 100</t>
  </si>
  <si>
    <t>https://podminky.urs.cz/item/CS_URS_2024_01/734163429</t>
  </si>
  <si>
    <t>734163430</t>
  </si>
  <si>
    <t>Filtr DN 125 PN 16 do 300°C z uhlíkové oceli s vypouštěcí zátkou</t>
  </si>
  <si>
    <t>525506310</t>
  </si>
  <si>
    <t>Filtry z uhlíkové oceli s čístícím víkem nebo vypouštěcí zátkou PN 16 do 300°C DN 125</t>
  </si>
  <si>
    <t>https://podminky.urs.cz/item/CS_URS_2024_01/734163430</t>
  </si>
  <si>
    <t>734163431</t>
  </si>
  <si>
    <t>Filtr DN 150 PN 16 do 300°C z uhlíkové oceli s vypouštěcí zátkou</t>
  </si>
  <si>
    <t>1682778031</t>
  </si>
  <si>
    <t>Filtry z uhlíkové oceli s čístícím víkem nebo vypouštěcí zátkou PN 16 do 300°C DN 150</t>
  </si>
  <si>
    <t>https://podminky.urs.cz/item/CS_URS_2024_01/734163431</t>
  </si>
  <si>
    <t>734163452R</t>
  </si>
  <si>
    <t>Filtr DN 200 PN 16 do 400°C z uhlíkové oceli s vypouštěcí přírubou</t>
  </si>
  <si>
    <t>578222600</t>
  </si>
  <si>
    <t>Filtry z uhlíkové oceli s čístícím víkem nebo vypouštěcí zátkou PN 16 do 400°C DN 200</t>
  </si>
  <si>
    <t>734173221R</t>
  </si>
  <si>
    <t>Spoj přírubový PN 10/I do 200°C DN 125</t>
  </si>
  <si>
    <t>-893721693</t>
  </si>
  <si>
    <t>Mezikusy, přírubové spoje přírubové spoje PN 6/I, 200°C DN 125</t>
  </si>
  <si>
    <t>734173411</t>
  </si>
  <si>
    <t>Spoj přírubový PN 16/I do 200°C DN 15</t>
  </si>
  <si>
    <t>1239207317</t>
  </si>
  <si>
    <t>Mezikusy, přírubové spoje přírubové spoje PN 16/I, 200°C DN 15</t>
  </si>
  <si>
    <t>https://podminky.urs.cz/item/CS_URS_2024_01/734173411</t>
  </si>
  <si>
    <t>1442806851</t>
  </si>
  <si>
    <t>Spoj přírubový PN 16/I do 200°C DN 20</t>
  </si>
  <si>
    <t>1011804981</t>
  </si>
  <si>
    <t>-1583697664</t>
  </si>
  <si>
    <t>734173413RN</t>
  </si>
  <si>
    <t>Spoj přírubový PN 16/I do 200°C DN 40, nerez</t>
  </si>
  <si>
    <t>1629078003</t>
  </si>
  <si>
    <t>734173413R</t>
  </si>
  <si>
    <t>-946584946</t>
  </si>
  <si>
    <t>812007926</t>
  </si>
  <si>
    <t>734173414RN</t>
  </si>
  <si>
    <t>Spoj přírubový PN 16/I do 200°C DN 50, nerez</t>
  </si>
  <si>
    <t>1474117067</t>
  </si>
  <si>
    <t>-1959612065</t>
  </si>
  <si>
    <t>734173416RN</t>
  </si>
  <si>
    <t>Spoj přírubový PN 16/I do 200°C DN 65, nerez</t>
  </si>
  <si>
    <t>179364586</t>
  </si>
  <si>
    <t>734173417</t>
  </si>
  <si>
    <t>Spoj přírubový PN 16/I do 200°C DN 80</t>
  </si>
  <si>
    <t>-194464616</t>
  </si>
  <si>
    <t>Mezikusy, přírubové spoje přírubové spoje PN 16/I, 200°C DN 80</t>
  </si>
  <si>
    <t>https://podminky.urs.cz/item/CS_URS_2024_01/734173417</t>
  </si>
  <si>
    <t>-1988186770</t>
  </si>
  <si>
    <t>734173418RN</t>
  </si>
  <si>
    <t>Spoj přírubový PN 16/I do 200°C DN 100, nerez</t>
  </si>
  <si>
    <t>-903348165</t>
  </si>
  <si>
    <t>734173421</t>
  </si>
  <si>
    <t>Spoj přírubový PN 16/I do 200°C DN 125</t>
  </si>
  <si>
    <t>775877319</t>
  </si>
  <si>
    <t>Mezikusy, přírubové spoje přírubové spoje PN 16/I, 200°C DN 125</t>
  </si>
  <si>
    <t>https://podminky.urs.cz/item/CS_URS_2024_01/734173421</t>
  </si>
  <si>
    <t>734173421RN</t>
  </si>
  <si>
    <t>Spoj přírubový PN 16/I do 200°C DN 125, nerez</t>
  </si>
  <si>
    <t>1299463895</t>
  </si>
  <si>
    <t>2093533842</t>
  </si>
  <si>
    <t>734173423</t>
  </si>
  <si>
    <t>Spoj přírubový PN 16/I do 200°C DN 200</t>
  </si>
  <si>
    <t>1834569521</t>
  </si>
  <si>
    <t>Mezikusy, přírubové spoje přírubové spoje PN 16/I, 200°C DN 200</t>
  </si>
  <si>
    <t>https://podminky.urs.cz/item/CS_URS_2024_01/734173423</t>
  </si>
  <si>
    <t>-1608255204</t>
  </si>
  <si>
    <t>-1572981082</t>
  </si>
  <si>
    <t>571346516</t>
  </si>
  <si>
    <t>-1080028650</t>
  </si>
  <si>
    <t>-332284837</t>
  </si>
  <si>
    <t>-1534279368</t>
  </si>
  <si>
    <t>2094464973</t>
  </si>
  <si>
    <t>734193214</t>
  </si>
  <si>
    <t>Klapka mezipřírubová uzavírací DN 50 PN 16 do 120°C disk nerezová ocel</t>
  </si>
  <si>
    <t>-1631057172</t>
  </si>
  <si>
    <t>Ostatní přírubové armatury klapky mezipřírubové uzavírací PN 16 do 120°C disk nerezová ocel DN 50</t>
  </si>
  <si>
    <t>https://podminky.urs.cz/item/CS_URS_2024_01/734193214</t>
  </si>
  <si>
    <t>734193215</t>
  </si>
  <si>
    <t>Klapka mezipřírubová uzavírací DN 65 PN 16 do 120°C disk nerezová ocel</t>
  </si>
  <si>
    <t>476352570</t>
  </si>
  <si>
    <t>Ostatní přírubové armatury klapky mezipřírubové uzavírací PN 16 do 120°C disk nerezová ocel DN 65</t>
  </si>
  <si>
    <t>https://podminky.urs.cz/item/CS_URS_2024_01/734193215</t>
  </si>
  <si>
    <t>734193216</t>
  </si>
  <si>
    <t>Klapka mezipřírubová uzavírací DN 80 PN 16 do 120°C disk nerezová ocel</t>
  </si>
  <si>
    <t>988233981</t>
  </si>
  <si>
    <t>Ostatní přírubové armatury klapky mezipřírubové uzavírací PN 16 do 120°C disk nerezová ocel DN 80</t>
  </si>
  <si>
    <t>https://podminky.urs.cz/item/CS_URS_2024_01/734193216</t>
  </si>
  <si>
    <t>734193217</t>
  </si>
  <si>
    <t xml:space="preserve">Klapka mezipřírubová uzavírací DN 100 PN 16 do 120°C disk nerezová ocel,  ovládání kolem s manuální převodovkou</t>
  </si>
  <si>
    <t>456624925</t>
  </si>
  <si>
    <t>Ostatní přírubové armatury klapky mezipřírubové uzavírací PN 16 do 120°C disk nerezová ocel DN 100, ovládání kolem s manuální převodovkou</t>
  </si>
  <si>
    <t>https://podminky.urs.cz/item/CS_URS_2024_01/734193217</t>
  </si>
  <si>
    <t>734193218</t>
  </si>
  <si>
    <t xml:space="preserve">Klapka mezipřírubová uzavírací DN 125 PN 16 do 120°C disk nerezová ocel,  ovládání kolem s manuální převodovkou</t>
  </si>
  <si>
    <t>1980614252</t>
  </si>
  <si>
    <t>Ostatní přírubové armatury klapky mezipřírubové uzavírací PN 16 do 120°C disk nerezová ocel DN 125, ovládání kolem s manuální převodovkou</t>
  </si>
  <si>
    <t>https://podminky.urs.cz/item/CS_URS_2024_01/734193218</t>
  </si>
  <si>
    <t>734193219</t>
  </si>
  <si>
    <t xml:space="preserve">Klapka mezipřírubová uzavírací DN 150 PN 16 do 120°C disk nerezová ocel,  ovládání kolem s manuální převodovkou</t>
  </si>
  <si>
    <t>-1419852196</t>
  </si>
  <si>
    <t xml:space="preserve">Ostatní přírubové armatury klapky mezipřírubové uzavírací PN 16 do 120°C disk nerezová ocel DN 150, ovládání kolem s manuální převodovkou
</t>
  </si>
  <si>
    <t>https://podminky.urs.cz/item/CS_URS_2024_01/734193219</t>
  </si>
  <si>
    <t>734193220</t>
  </si>
  <si>
    <t>Klapka mezipřírubová uzavírací DN 200 PN 16 do 120°C disk nerezová ocel</t>
  </si>
  <si>
    <t>31127620</t>
  </si>
  <si>
    <t>Ostatní přírubové armatury klapky mezipřírubové uzavírací PN 16 do 120°C disk nerezová ocel DN 200</t>
  </si>
  <si>
    <t>https://podminky.urs.cz/item/CS_URS_2024_01/734193220</t>
  </si>
  <si>
    <t>734411127</t>
  </si>
  <si>
    <t>Teploměr technický s pevným stonkem a jímkou zadní připojení průměr 100 mm délky 100 mm</t>
  </si>
  <si>
    <t>808304535</t>
  </si>
  <si>
    <t>Teploměry technické s pevným stonkem a jímkou zadní připojení (axiální) průměr 100 mm délka stonku 100 mm</t>
  </si>
  <si>
    <t>https://podminky.urs.cz/item/CS_URS_2024_01/734411127</t>
  </si>
  <si>
    <t>734411601</t>
  </si>
  <si>
    <t>Ochranná jímka se závitem do G 1</t>
  </si>
  <si>
    <t>-484360418</t>
  </si>
  <si>
    <t>Teploměry technické ochranné jímky se závitem do G 1</t>
  </si>
  <si>
    <t>https://podminky.urs.cz/item/CS_URS_2024_01/734411601</t>
  </si>
  <si>
    <t>734419111</t>
  </si>
  <si>
    <t>Montáž teploměrů s ochranným pouzdrem nebo pevným stonkem a jímkou</t>
  </si>
  <si>
    <t>-1529137903</t>
  </si>
  <si>
    <t>Teploměry technické montáž teploměrů s ochranným pouzdrem nebo s pevným stonkem a jímkou</t>
  </si>
  <si>
    <t>https://podminky.urs.cz/item/CS_URS_2024_01/734419111</t>
  </si>
  <si>
    <t>734421112</t>
  </si>
  <si>
    <t>Tlakoměr s pevným stonkem a zpětnou klapkou tlak 0-16 bar průměr 63 mm zadní připojení</t>
  </si>
  <si>
    <t>707590276</t>
  </si>
  <si>
    <t>Tlakoměry s pevným stonkem a zpětnou klapkou zadní připojení (axiální) tlaku 0-16 bar průměru 63 mm</t>
  </si>
  <si>
    <t>https://podminky.urs.cz/item/CS_URS_2024_01/734421112</t>
  </si>
  <si>
    <t>734494111</t>
  </si>
  <si>
    <t>Návarek s metrickým závitem M 12x1,5 délky do 220 mm</t>
  </si>
  <si>
    <t>-499627061</t>
  </si>
  <si>
    <t>Měřicí armatury návarky s metrickým závitem M 12x1,5 délky do 220 mm</t>
  </si>
  <si>
    <t>https://podminky.urs.cz/item/CS_URS_2024_01/734494111</t>
  </si>
  <si>
    <t>734494213</t>
  </si>
  <si>
    <t>Návarek s trubkovým závitem G 1/2</t>
  </si>
  <si>
    <t>486987592</t>
  </si>
  <si>
    <t>Měřicí armatury návarky s trubkovým závitem G 1/2</t>
  </si>
  <si>
    <t>https://podminky.urs.cz/item/CS_URS_2024_01/734494213</t>
  </si>
  <si>
    <t>106+62</t>
  </si>
  <si>
    <t>734499211</t>
  </si>
  <si>
    <t>Montáž návarku M 20x1,5</t>
  </si>
  <si>
    <t>-2120045775</t>
  </si>
  <si>
    <t>Měřicí armatury montáž návarků M 20 x 1,5</t>
  </si>
  <si>
    <t>https://podminky.urs.cz/item/CS_URS_2024_01/734499211</t>
  </si>
  <si>
    <t>734499212</t>
  </si>
  <si>
    <t>Montáž návarku M 27x2</t>
  </si>
  <si>
    <t>844979229</t>
  </si>
  <si>
    <t>Měřicí armatury montáž návarků M 27 x 2</t>
  </si>
  <si>
    <t>https://podminky.urs.cz/item/CS_URS_2024_01/734499212</t>
  </si>
  <si>
    <t>RV15-16-200</t>
  </si>
  <si>
    <t xml:space="preserve">Regulační ventil přírubový s pohonem, s havarijní funkcí  DN15-16</t>
  </si>
  <si>
    <t>kpl</t>
  </si>
  <si>
    <t>-1371703260</t>
  </si>
  <si>
    <t>Regulační ventil přírubový s pohonem, s havarijní funkcí DN15-16</t>
  </si>
  <si>
    <t>RV20-16-200</t>
  </si>
  <si>
    <t xml:space="preserve">Regulační ventil přírubový s pohonem, s havarijní funkcí  DN20-16</t>
  </si>
  <si>
    <t>1283729857</t>
  </si>
  <si>
    <t>Regulační ventil přírubový s pohonem, s havarijní funkcí DN20-16</t>
  </si>
  <si>
    <t>RV25-16-200</t>
  </si>
  <si>
    <t xml:space="preserve">Regulační ventil přírubový s pohonem, s havarijní funkcí  DN25-16</t>
  </si>
  <si>
    <t>-369647149</t>
  </si>
  <si>
    <t>Regulační ventil přírubový s pohonem, s havarijní funkcí DN25-16</t>
  </si>
  <si>
    <t>RV32-16-200</t>
  </si>
  <si>
    <t xml:space="preserve">Regulační ventil přírubový s pohonem, s havarijní funkcí  DN32-16</t>
  </si>
  <si>
    <t>1371601544</t>
  </si>
  <si>
    <t>RV40-16-200</t>
  </si>
  <si>
    <t xml:space="preserve">Regulační ventil přírubový s pohonem, s havarijní funkcí  DN40-16</t>
  </si>
  <si>
    <t>-1639400436</t>
  </si>
  <si>
    <t>RV50-16-200</t>
  </si>
  <si>
    <t xml:space="preserve">Regulační ventil přírubový s pohonem, s havarijní funkcí  DN50-16</t>
  </si>
  <si>
    <t>-1465482670</t>
  </si>
  <si>
    <t>1529887857</t>
  </si>
  <si>
    <t>427581286</t>
  </si>
  <si>
    <t>-1943560982</t>
  </si>
  <si>
    <t>1411608411</t>
  </si>
  <si>
    <t>380437557</t>
  </si>
  <si>
    <t>734109316</t>
  </si>
  <si>
    <t>Montáž armatury přírubové se dvěma přírubami PN 25-40 DN 80</t>
  </si>
  <si>
    <t>1395147367</t>
  </si>
  <si>
    <t>Montáž armatur přírubových se dvěma přírubami PN 25, 40 DN 80</t>
  </si>
  <si>
    <t>https://podminky.urs.cz/item/CS_URS_2024_01/734109316</t>
  </si>
  <si>
    <t>734109317</t>
  </si>
  <si>
    <t>Montáž armatury přírubové se dvěma přírubami PN 25-40 DN 100</t>
  </si>
  <si>
    <t>-967817005</t>
  </si>
  <si>
    <t>Montáž armatur přírubových se dvěma přírubami PN 25, 40 DN 100</t>
  </si>
  <si>
    <t>https://podminky.urs.cz/item/CS_URS_2024_01/734109317</t>
  </si>
  <si>
    <t>278256444</t>
  </si>
  <si>
    <t>734200822</t>
  </si>
  <si>
    <t>Demontáž armatury závitové se dvěma závity přes G 1/2 do G 1</t>
  </si>
  <si>
    <t>1212677504</t>
  </si>
  <si>
    <t>Demontáž armatur závitových se dvěma závity přes 1/2 do G 1</t>
  </si>
  <si>
    <t>https://podminky.urs.cz/item/CS_URS_2024_01/734200822</t>
  </si>
  <si>
    <t>734209113</t>
  </si>
  <si>
    <t>Montáž armatury závitové s dvěma závity G 1/2</t>
  </si>
  <si>
    <t>-1424024651</t>
  </si>
  <si>
    <t>Montáž závitových armatur se 2 závity G 1/2 (DN 15)</t>
  </si>
  <si>
    <t>https://podminky.urs.cz/item/CS_URS_2024_01/734209113</t>
  </si>
  <si>
    <t>734209114</t>
  </si>
  <si>
    <t>Montáž armatury závitové s dvěma závity G 3/4</t>
  </si>
  <si>
    <t>1572591697</t>
  </si>
  <si>
    <t>Montáž závitových armatur se 2 závity G 3/4 (DN 20)</t>
  </si>
  <si>
    <t>https://podminky.urs.cz/item/CS_URS_2024_01/734209114</t>
  </si>
  <si>
    <t>734209115</t>
  </si>
  <si>
    <t>Montáž armatury závitové s dvěma závity G 1</t>
  </si>
  <si>
    <t>-1046160543</t>
  </si>
  <si>
    <t>Montáž závitových armatur se 2 závity G 1 (DN 25)</t>
  </si>
  <si>
    <t>https://podminky.urs.cz/item/CS_URS_2024_01/734209115</t>
  </si>
  <si>
    <t>734209117</t>
  </si>
  <si>
    <t>Montáž armatury závitové s dvěma závity G 6/4</t>
  </si>
  <si>
    <t>-1995273066</t>
  </si>
  <si>
    <t>Montáž závitových armatur se 2 závity G 6/4 (DN 40)</t>
  </si>
  <si>
    <t>https://podminky.urs.cz/item/CS_URS_2024_01/734209117</t>
  </si>
  <si>
    <t>734291912</t>
  </si>
  <si>
    <t>Zpětná montáž ventilu závitového regulačního nebo kohoutu závitového přes G 1/2 do G 1</t>
  </si>
  <si>
    <t>2118006127</t>
  </si>
  <si>
    <t>Opravy armatur závitových zpětná montáž regulačních ventilů a kohoutů přes 1/2 do G 1</t>
  </si>
  <si>
    <t>https://podminky.urs.cz/item/CS_URS_2024_01/734291912</t>
  </si>
  <si>
    <t>42243026</t>
  </si>
  <si>
    <t>regulátor tlaku membránový s měřicí vsuvkou 5-30 kPa PN 25 T 120°C G 2"</t>
  </si>
  <si>
    <t>-1107661381</t>
  </si>
  <si>
    <t>42241005</t>
  </si>
  <si>
    <t>ventil vyvažovací a regulační vnější závit tlakově nezávislý PN 16 T 90°C 6/4"</t>
  </si>
  <si>
    <t>-1769900133</t>
  </si>
  <si>
    <t>734412112</t>
  </si>
  <si>
    <t>Měřič tepla kompaktní Qn 1,5 G 1/2</t>
  </si>
  <si>
    <t>-160233720</t>
  </si>
  <si>
    <t>Teploměry technické kompaktní měřiče tepla jmenovitý průtok Qn (m3/h) 1,5 1/2"</t>
  </si>
  <si>
    <t>https://podminky.urs.cz/item/CS_URS_2024_01/734412112</t>
  </si>
  <si>
    <t>734412113R</t>
  </si>
  <si>
    <t>Měřič tepla kompaktní Qn 6 G 1"</t>
  </si>
  <si>
    <t>1660390830</t>
  </si>
  <si>
    <t>MT100-100</t>
  </si>
  <si>
    <t xml:space="preserve">Měřič tepla přírubový ultrazvukový, Qp=100m³/h  DN100</t>
  </si>
  <si>
    <t>145870216</t>
  </si>
  <si>
    <t>Měřič tepla přírubový ultrazvukový, Qp=100m³/h DN100</t>
  </si>
  <si>
    <t>Poznámka k položce:_x000d_
Dodávka MaR</t>
  </si>
  <si>
    <t>MT10-25</t>
  </si>
  <si>
    <t xml:space="preserve">Měřič tepla přírubový ultrazvukový, Qp=6m³/h  DN25</t>
  </si>
  <si>
    <t>-8979541</t>
  </si>
  <si>
    <t>Měřič tepla přírubový ultrazvukový, Qp=6m³/h DN25</t>
  </si>
  <si>
    <t>MT10-40</t>
  </si>
  <si>
    <t xml:space="preserve">Měřič tepla přírubový ultrazvukový, Qp=10m³/h  DN40</t>
  </si>
  <si>
    <t>-134496094</t>
  </si>
  <si>
    <t>Měřič tepla přírubový ultrazvukový, Qp=10m³/h DN40</t>
  </si>
  <si>
    <t>MT15-50</t>
  </si>
  <si>
    <t xml:space="preserve">Měřič tepla přírubový ultrazvukový, Qp=15m³/h  DN50</t>
  </si>
  <si>
    <t>-2006997997</t>
  </si>
  <si>
    <t>Měřič tepla přírubový ultrazvukový, Qp=15m³/h DN50</t>
  </si>
  <si>
    <t>MT25-50</t>
  </si>
  <si>
    <t xml:space="preserve">Měřič tepla přírubový ultrazvukový, Qp=25m³/h  DN65</t>
  </si>
  <si>
    <t>214789874</t>
  </si>
  <si>
    <t>Měřič tepla přírubový ultrazvukový, Qp=25m³/h DN65</t>
  </si>
  <si>
    <t>MT40-80</t>
  </si>
  <si>
    <t xml:space="preserve">Měřič tepla přírubový ultrazvukový, Qp=40m³/h  DN80</t>
  </si>
  <si>
    <t>293128504</t>
  </si>
  <si>
    <t>Měřič tepla přírubový ultrazvukový, Qp=40m³/h DN80</t>
  </si>
  <si>
    <t>MT60-100</t>
  </si>
  <si>
    <t xml:space="preserve">Měřič tepla přírubový ultrazvukový, Qp=60m³/h  DN100</t>
  </si>
  <si>
    <t>-856007915</t>
  </si>
  <si>
    <t>Měřič tepla přírubový ultrazvukový, Qp=60m³/h DN100</t>
  </si>
  <si>
    <t>998734101</t>
  </si>
  <si>
    <t>Přesun hmot tonážní pro armatury v objektech v do 6 m</t>
  </si>
  <si>
    <t>2108973695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</si>
  <si>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</si>
  <si>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</si>
  <si>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762</t>
  </si>
  <si>
    <t>Konstrukce tesařské</t>
  </si>
  <si>
    <t>762341821</t>
  </si>
  <si>
    <t>Demontáž bednění střech z fošen</t>
  </si>
  <si>
    <t>-450248935</t>
  </si>
  <si>
    <t>Demontáž bednění a laťování bednění střech rovných, obloukových, sklonu do 60° se všemi nadstřešními konstrukcemi z fošen hrubých, hoblovaných</t>
  </si>
  <si>
    <t>https://podminky.urs.cz/item/CS_URS_2024_01/762341821</t>
  </si>
  <si>
    <t>762811100</t>
  </si>
  <si>
    <t>Montáž vrchního přesahovaného záklopu z hrubých prken</t>
  </si>
  <si>
    <t>-1762329583</t>
  </si>
  <si>
    <t>Záklop stropů montáž (materiál ve specifikaci) z prken hrubých vrchního přesahovaného</t>
  </si>
  <si>
    <t>https://podminky.urs.cz/item/CS_URS_2024_01/762811100</t>
  </si>
  <si>
    <t>60515111</t>
  </si>
  <si>
    <t>řezivo jehličnaté boční prkno 20-30mm</t>
  </si>
  <si>
    <t>-706088854</t>
  </si>
  <si>
    <t>Poznámka k položce:_x000d_
30%</t>
  </si>
  <si>
    <t>5*3*0,3*0,3</t>
  </si>
  <si>
    <t>762821932</t>
  </si>
  <si>
    <t>Vyřezání části stropního trámu průřezové pl řeziva přes 224 do 288 cm2 dl přes 3 do 5 m</t>
  </si>
  <si>
    <t>1947025659</t>
  </si>
  <si>
    <t>Vyřezání části stropního trámu průřezové plochy přes 224 do 288 cm2, délky vyřezané části trámu přes 3 do 5 m</t>
  </si>
  <si>
    <t>https://podminky.urs.cz/item/CS_URS_2024_01/762821932</t>
  </si>
  <si>
    <t>762822120</t>
  </si>
  <si>
    <t>Montáž stropního trámu z hraněného řeziva průřezové pl přes 144 do 288 cm2 s výměnami</t>
  </si>
  <si>
    <t>1509211075</t>
  </si>
  <si>
    <t>Montáž stropních trámů z hraněného a polohraněného řeziva s trámovými výměnami, průřezové plochy přes 144 do 288 cm2</t>
  </si>
  <si>
    <t>https://podminky.urs.cz/item/CS_URS_2024_01/762822120</t>
  </si>
  <si>
    <t>60512135</t>
  </si>
  <si>
    <t>hranol stavební řezivo průřezu do 288cm2 do dl 6m</t>
  </si>
  <si>
    <t>1721203028</t>
  </si>
  <si>
    <t>5*2*0,225</t>
  </si>
  <si>
    <t>998762102</t>
  </si>
  <si>
    <t>Přesun hmot tonážní pro kce tesařské v objektech v přes 6 do 12 m</t>
  </si>
  <si>
    <t>-2015595310</t>
  </si>
  <si>
    <t>Přesun hmot pro konstrukce tesařské stanovený z hmotnosti přesunovaného materiálu vodorovná dopravní vzdálenost do 50 m základní v objektech výšky přes 6 do 12 m</t>
  </si>
  <si>
    <t>https://podminky.urs.cz/item/CS_URS_2024_01/998762102</t>
  </si>
  <si>
    <t>765</t>
  </si>
  <si>
    <t>Krytina skládaná</t>
  </si>
  <si>
    <t>765191001</t>
  </si>
  <si>
    <t>Montáž pojistné hydroizolační nebo parotěsné fólie kladené ve sklonu do 20° lepením na bednění nebo izolaci</t>
  </si>
  <si>
    <t>677104044</t>
  </si>
  <si>
    <t>Montáž pojistné hydroizolační nebo parotěsné fólie kladené ve sklonu do 20° lepením (vodotěsné podstřeší) na bednění nebo tepelnou izolaci</t>
  </si>
  <si>
    <t>https://podminky.urs.cz/item/CS_URS_2024_01/765191001</t>
  </si>
  <si>
    <t>28329036</t>
  </si>
  <si>
    <t>fólie kontaktní difuzně propustná pro doplňkovou hydroizolační vrstvu, třívrstvá mikroporézní PP 150g/m2 s integrovanou samolepící páskou</t>
  </si>
  <si>
    <t>1707823673</t>
  </si>
  <si>
    <t>30*1,1 'Přepočtené koeficientem množství</t>
  </si>
  <si>
    <t>998765102</t>
  </si>
  <si>
    <t>Přesun hmot tonážní pro krytiny skládané v objektech v přes 6 do 12 m</t>
  </si>
  <si>
    <t>572032259</t>
  </si>
  <si>
    <t>Přesun hmot pro krytiny skládané stanovený z hmotnosti přesunovaného materiálu vodorovná dopravní vzdálenost do 50 m základní na objektech výšky přes 6 do 12 m</t>
  </si>
  <si>
    <t>https://podminky.urs.cz/item/CS_URS_2024_01/998765102</t>
  </si>
  <si>
    <t>767995111</t>
  </si>
  <si>
    <t>Montáž atypických zámečnických konstrukcí hm do 5 kg</t>
  </si>
  <si>
    <t>1263848624</t>
  </si>
  <si>
    <t>Montáž ostatních atypických zámečnických konstrukcí hmotnosti do 5 kg</t>
  </si>
  <si>
    <t>https://podminky.urs.cz/item/CS_URS_2024_01/767995111</t>
  </si>
  <si>
    <t>13010406</t>
  </si>
  <si>
    <t>úhelník ocelový rovnostranný jakost S235JR (11 375) 30x30x4mm</t>
  </si>
  <si>
    <t>1785860113</t>
  </si>
  <si>
    <t>4,984*1,05/1000</t>
  </si>
  <si>
    <t>13,528*1,05/1000</t>
  </si>
  <si>
    <t>16,02*1,05/1000</t>
  </si>
  <si>
    <t>21,04*1,05/1000</t>
  </si>
  <si>
    <t>998767102</t>
  </si>
  <si>
    <t>Přesun hmot tonážní pro zámečnické konstrukce v objektech v přes 6 do 12 m</t>
  </si>
  <si>
    <t>651194885</t>
  </si>
  <si>
    <t>Přesun hmot pro zámečnické konstrukce stanovený z hmotnosti přesunovaného materiálu vodorovná dopravní vzdálenost do 50 m základní v objektech výšky přes 6 do 12 m</t>
  </si>
  <si>
    <t>https://podminky.urs.cz/item/CS_URS_2024_01/998767102</t>
  </si>
  <si>
    <t>783933161</t>
  </si>
  <si>
    <t>Penetrační epoxidový nátěr pórovitých betonových podlah</t>
  </si>
  <si>
    <t>-2035696355</t>
  </si>
  <si>
    <t>Penetrační nátěr betonových podlah pórovitých ( např. z cihelné dlažby, betonu apod.) epoxidový</t>
  </si>
  <si>
    <t>https://podminky.urs.cz/item/CS_URS_2024_01/783933161</t>
  </si>
  <si>
    <t>783937163</t>
  </si>
  <si>
    <t>Krycí dvojnásobný epoxidový rozpouštědlový nátěr betonové podlahy</t>
  </si>
  <si>
    <t>1436198769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</si>
  <si>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</si>
  <si>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</si>
  <si>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</si>
  <si>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</si>
  <si>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784181101</t>
  </si>
  <si>
    <t>Základní akrylátová jednonásobná bezbarvá penetrace podkladu v místnostech v do 3,80 m</t>
  </si>
  <si>
    <t>-1519695409</t>
  </si>
  <si>
    <t>Penetrace podkladu jednonásobná základní akrylátová bezbarvá v místnostech výšky do 3,80 m</t>
  </si>
  <si>
    <t>https://podminky.urs.cz/item/CS_URS_2024_01/784181101</t>
  </si>
  <si>
    <t>784221001</t>
  </si>
  <si>
    <t>Jednonásobné bílé malby ze směsí za sucha dobře otěruvzdorných v místnostech do 3,80 m</t>
  </si>
  <si>
    <t>-2013913719</t>
  </si>
  <si>
    <t>Malby z malířských směsí otěruvzdorných za sucha jednonásobné, bílé za sucha otěruvzdorné dobře v místnostech výšky do 3,80 m</t>
  </si>
  <si>
    <t>https://podminky.urs.cz/item/CS_URS_2024_01/784221001</t>
  </si>
  <si>
    <t>230020627</t>
  </si>
  <si>
    <t>Zhotovení odbočky tř.11-13 D 22 mm, tl 2,6 mm</t>
  </si>
  <si>
    <t>1826231824</t>
  </si>
  <si>
    <t>Zhotovení odbočky tř. 11 až 13 Ø 22 mm, tl. 2,6 mm</t>
  </si>
  <si>
    <t>https://podminky.urs.cz/item/CS_URS_2024_01/230020627</t>
  </si>
  <si>
    <t>230020639</t>
  </si>
  <si>
    <t>Zhotovení odbočky tř.11-13 D 31,8 mm, tl 2,6 mm</t>
  </si>
  <si>
    <t>-989152111</t>
  </si>
  <si>
    <t>Zhotovení odbočky tř. 11 až 13 Ø 31,8 mm, tl. 2,6 mm</t>
  </si>
  <si>
    <t>https://podminky.urs.cz/item/CS_URS_2024_01/230020639</t>
  </si>
  <si>
    <t>230020645</t>
  </si>
  <si>
    <t>Zhotovení odbočky tř.11-13 D 38 mm, tl 2,9 mm</t>
  </si>
  <si>
    <t>-205768463</t>
  </si>
  <si>
    <t>Zhotovení odbočky tř. 11 až 13 Ø 38 mm, tl. 2,9 mm</t>
  </si>
  <si>
    <t>https://podminky.urs.cz/item/CS_URS_2024_01/230020645</t>
  </si>
  <si>
    <t>230020649</t>
  </si>
  <si>
    <t>Zhotovení odbočky tř.11-13 D 44,5 mm, tl 3,2 mm</t>
  </si>
  <si>
    <t>2107998332</t>
  </si>
  <si>
    <t>Zhotovení odbočky tř. 11 až 13 Ø 44,5 mm, tl. 3,2 mm</t>
  </si>
  <si>
    <t>https://podminky.urs.cz/item/CS_URS_2024_01/230020649</t>
  </si>
  <si>
    <t>230020654</t>
  </si>
  <si>
    <t>Zhotovení odbočky tř.11-13 D 57 mm, tl 2,6 mm</t>
  </si>
  <si>
    <t>314333700</t>
  </si>
  <si>
    <t>Zhotovení odbočky tř. 11 až 13 Ø 57 mm, tl. 2,6 mm</t>
  </si>
  <si>
    <t>https://podminky.urs.cz/item/CS_URS_2024_01/230020654</t>
  </si>
  <si>
    <t>230020662</t>
  </si>
  <si>
    <t>Zhotovení odbočky tř.11-13 D 60,3 mm, tl 2,9 mm</t>
  </si>
  <si>
    <t>-77336928</t>
  </si>
  <si>
    <t>Zhotovení odbočky tř. 11 až 13 Ø 60,3 mm, tl. 2,9 mm</t>
  </si>
  <si>
    <t>https://podminky.urs.cz/item/CS_URS_2024_01/230020662</t>
  </si>
  <si>
    <t>230020665</t>
  </si>
  <si>
    <t>Zhotovení odbočky tř.11-13 D 76 mm, tl 3,6 mm</t>
  </si>
  <si>
    <t>-177655033</t>
  </si>
  <si>
    <t>Zhotovení odbočky tř. 11 až 13 Ø 76 mm, tl. 3,6 mm</t>
  </si>
  <si>
    <t>https://podminky.urs.cz/item/CS_URS_2024_01/230020665</t>
  </si>
  <si>
    <t>230023008</t>
  </si>
  <si>
    <t>Montáž trubní díly přivařovací tř.11-13 do 10 kg D 22 mm tl 2,6 mm</t>
  </si>
  <si>
    <t>-455954420</t>
  </si>
  <si>
    <t>Montáž trubních dílů přivařovacích hmotnosti přes 3 do 10 kg tř. 11 až 13 Ø 22 mm, tl. 2,6 mm</t>
  </si>
  <si>
    <t>https://podminky.urs.cz/item/CS_URS_2024_01/230023008</t>
  </si>
  <si>
    <t>Pol16</t>
  </si>
  <si>
    <t xml:space="preserve">Kulový kohout přivařovací mat.  P235GH, ovládání pákou PN25 DN15</t>
  </si>
  <si>
    <t>1588233448</t>
  </si>
  <si>
    <t>Pol32</t>
  </si>
  <si>
    <t xml:space="preserve">Ventil tlakoměrový zkušební  AN 137517B.1, M20x1,5mm, PN 400, OCEL</t>
  </si>
  <si>
    <t>-1918697529</t>
  </si>
  <si>
    <t>Pol33</t>
  </si>
  <si>
    <t xml:space="preserve">Kondenzační smyčka kondenzační smyčka AN 137530B.1, zahnutá přivařovací, M20x1,5mm, OCEL 11523  M20x1,5</t>
  </si>
  <si>
    <t>-1660598423</t>
  </si>
  <si>
    <t>230023017</t>
  </si>
  <si>
    <t>Montáž trubní díly přivařovací tř.11-13 do 10 kg D 28 mm tl 2,6 mm</t>
  </si>
  <si>
    <t>1944167138</t>
  </si>
  <si>
    <t>Montáž trubních dílů přivařovacích hmotnosti přes 3 do 10 kg tř. 11 až 13 Ø 28 mm, tl. 2,6 mm</t>
  </si>
  <si>
    <t>https://podminky.urs.cz/item/CS_URS_2024_01/230023017</t>
  </si>
  <si>
    <t>KKP20-40</t>
  </si>
  <si>
    <t>Kulový kohout přivařovací, mat. P235GH, ovládání pákou PN40,DN20</t>
  </si>
  <si>
    <t>1944195408</t>
  </si>
  <si>
    <t>OBL20-90</t>
  </si>
  <si>
    <t xml:space="preserve">Oblouk 3D EN 10253-2, mat. P235GH  ø26.9x2.6 / 90°</t>
  </si>
  <si>
    <t>867442426</t>
  </si>
  <si>
    <t>TR20-20</t>
  </si>
  <si>
    <t>T-kus, EN 10253-2, mat. P235GH, ø26.9x2.6 / 26.9x2.6</t>
  </si>
  <si>
    <t>-15030717</t>
  </si>
  <si>
    <t>230023021</t>
  </si>
  <si>
    <t>Montáž trubní díly přivařovací tř.11-13 do 10 kg D 31,8 mm tl 2,9 mm</t>
  </si>
  <si>
    <t>-498367121</t>
  </si>
  <si>
    <t>Montáž trubních dílů přivařovacích hmotnosti přes 3 do 10 kg tř. 11 až 13 Ø 31,8 mm, tl. 2,9 mm</t>
  </si>
  <si>
    <t>https://podminky.urs.cz/item/CS_URS_2024_01/230023021</t>
  </si>
  <si>
    <t>-1608847872</t>
  </si>
  <si>
    <t>-2115292400</t>
  </si>
  <si>
    <t>RED25-15</t>
  </si>
  <si>
    <t xml:space="preserve">Redukce EN 10253-2, mat. P235GH  DN 25-15</t>
  </si>
  <si>
    <t>-1694660622</t>
  </si>
  <si>
    <t>RED25-20</t>
  </si>
  <si>
    <t xml:space="preserve">Redukce EN 10253-2, mat. P235GH  DN 25-20</t>
  </si>
  <si>
    <t>-483009816</t>
  </si>
  <si>
    <t>-61773573</t>
  </si>
  <si>
    <t>-1177617454</t>
  </si>
  <si>
    <t>1928125995</t>
  </si>
  <si>
    <t>KON32-90</t>
  </si>
  <si>
    <t>Oblouk 3D EN 10253-4, mat. 316, ø42.4x2.6 / 90°</t>
  </si>
  <si>
    <t>1140493818</t>
  </si>
  <si>
    <t>KON25-90</t>
  </si>
  <si>
    <t>Oblouk 3D EN 10253-4, mat. 316, ø33.7x2.6 / 90°</t>
  </si>
  <si>
    <t>-1194203867</t>
  </si>
  <si>
    <t>PRN32-16</t>
  </si>
  <si>
    <t>Příruba přivařovací s krkem nerez, mat. 316,DN32, PN16</t>
  </si>
  <si>
    <t>1792219732</t>
  </si>
  <si>
    <t>Příruba přivařovací s krkem nerez, mat. 316,DN50, PN16</t>
  </si>
  <si>
    <t>RED32-25</t>
  </si>
  <si>
    <t xml:space="preserve">Redukce EN 10253-2, mat. P235GH  DN 32-25</t>
  </si>
  <si>
    <t>1337033897</t>
  </si>
  <si>
    <t>RED32-20</t>
  </si>
  <si>
    <t xml:space="preserve">Redukce EN 10253-2, mat. P235GH  DN 32-20</t>
  </si>
  <si>
    <t>-551647698</t>
  </si>
  <si>
    <t>RED32-15</t>
  </si>
  <si>
    <t xml:space="preserve">Redukce EN 10253-2, mat. P235GH  DN 32-15</t>
  </si>
  <si>
    <t>1769219974</t>
  </si>
  <si>
    <t>REN32-20</t>
  </si>
  <si>
    <t>Redukce, EN 10253-4, mat. 316, DN32/20</t>
  </si>
  <si>
    <t>-189105651</t>
  </si>
  <si>
    <t>REN32-25</t>
  </si>
  <si>
    <t>Redukce, EN 10253-4, mat. 316, DN32/25</t>
  </si>
  <si>
    <t>-1306153328</t>
  </si>
  <si>
    <t>TRN32-20</t>
  </si>
  <si>
    <t>T-kus, redukovaný EN 10253-4, mat. 316, ø42.4x2.6 / 26.9x2.6</t>
  </si>
  <si>
    <t>923099870</t>
  </si>
  <si>
    <t>TN32-32</t>
  </si>
  <si>
    <t xml:space="preserve">T-kus,  EN 10253-4, mat. 316, ø42.4x2.6 / ø42.4x2.6</t>
  </si>
  <si>
    <t>901338130</t>
  </si>
  <si>
    <t>T32-32</t>
  </si>
  <si>
    <t xml:space="preserve">T-kus,  EN 10253-2, mat. P235GH6, ø42.4x2.6 / ø42.4x2.6</t>
  </si>
  <si>
    <t>1520395382</t>
  </si>
  <si>
    <t>-309984449</t>
  </si>
  <si>
    <t>418</t>
  </si>
  <si>
    <t>2031877806</t>
  </si>
  <si>
    <t>419</t>
  </si>
  <si>
    <t>-119417408</t>
  </si>
  <si>
    <t>420</t>
  </si>
  <si>
    <t>KON40-90</t>
  </si>
  <si>
    <t>Oblouk 3D EN 10253-4, mat. 316, ø48.3x2.6 / 90°</t>
  </si>
  <si>
    <t>1245419686</t>
  </si>
  <si>
    <t>421</t>
  </si>
  <si>
    <t>55283807</t>
  </si>
  <si>
    <t>dno klenuté S235JR 48,3x3mm DN 40</t>
  </si>
  <si>
    <t>1587374690</t>
  </si>
  <si>
    <t>422</t>
  </si>
  <si>
    <t>RED40-25</t>
  </si>
  <si>
    <t xml:space="preserve">Redukce EN 10253-2, mat. P235GH  DN40/25</t>
  </si>
  <si>
    <t>1038508160</t>
  </si>
  <si>
    <t>423</t>
  </si>
  <si>
    <t>T40-40</t>
  </si>
  <si>
    <t>T-kus, EN 10253-2, mat. P235GH, ø48.3x2.6 / 48.3x2.6</t>
  </si>
  <si>
    <t>-1787267957</t>
  </si>
  <si>
    <t>424</t>
  </si>
  <si>
    <t>230023039</t>
  </si>
  <si>
    <t>Montáž trubní díly přivařovací tř.11-13 do 10 kg D 57 mm tl 3,2 mm</t>
  </si>
  <si>
    <t>-76249104</t>
  </si>
  <si>
    <t>Montáž trubních dílů přivařovacích hmotnosti přes 3 do 10 kg tř. 11 až 13 Ø 57 mm, tl. 3,2 mm</t>
  </si>
  <si>
    <t>https://podminky.urs.cz/item/CS_URS_2024_01/230023039</t>
  </si>
  <si>
    <t>425</t>
  </si>
  <si>
    <t>-2099427176</t>
  </si>
  <si>
    <t>426</t>
  </si>
  <si>
    <t>1582687193</t>
  </si>
  <si>
    <t>427</t>
  </si>
  <si>
    <t>KON50-90</t>
  </si>
  <si>
    <t>Oblouk 3D EN 10253-4, mat. 316, ø60.3x2.9 / 90°</t>
  </si>
  <si>
    <t>1468611606</t>
  </si>
  <si>
    <t>428</t>
  </si>
  <si>
    <t>PRN50-16</t>
  </si>
  <si>
    <t>1024809688</t>
  </si>
  <si>
    <t>429</t>
  </si>
  <si>
    <t>55283820</t>
  </si>
  <si>
    <t>dno klenuté S235JR PN16 60,3x3mm DN 50</t>
  </si>
  <si>
    <t>634866015</t>
  </si>
  <si>
    <t>430</t>
  </si>
  <si>
    <t>RED50-20</t>
  </si>
  <si>
    <t xml:space="preserve">Redukce EN 10253-2, mat. P235GH  DN 50-20</t>
  </si>
  <si>
    <t>1985614855</t>
  </si>
  <si>
    <t>431</t>
  </si>
  <si>
    <t>RED50-25</t>
  </si>
  <si>
    <t xml:space="preserve">Redukce EN 10253-2, mat. P235GH  DN 50-25</t>
  </si>
  <si>
    <t>-534696011</t>
  </si>
  <si>
    <t>432</t>
  </si>
  <si>
    <t>RED50-32</t>
  </si>
  <si>
    <t xml:space="preserve">Redukce EN 10253-2, mat. P235GH  DN 50-32</t>
  </si>
  <si>
    <t>-626977072</t>
  </si>
  <si>
    <t>433</t>
  </si>
  <si>
    <t>RED50-40</t>
  </si>
  <si>
    <t xml:space="preserve">Redukce EN 10253-2, mat. P235GH  DN 50-40</t>
  </si>
  <si>
    <t>2088750419</t>
  </si>
  <si>
    <t>434</t>
  </si>
  <si>
    <t>REN50-40</t>
  </si>
  <si>
    <t>Redukce, EN 10253-4, mat. 316, DN50/40</t>
  </si>
  <si>
    <t>1472511394</t>
  </si>
  <si>
    <t>435</t>
  </si>
  <si>
    <t>T50-50</t>
  </si>
  <si>
    <t>T-kus, EN 10253-2, mat. P235GH, ø60.3x2.9/60.3x2.9</t>
  </si>
  <si>
    <t>-1154060704</t>
  </si>
  <si>
    <t>436</t>
  </si>
  <si>
    <t>TR50-32</t>
  </si>
  <si>
    <t>T-kus, redukovaný EN 10253-2, mat. P235GH ø60.3x2.9 / 42.4x2.6</t>
  </si>
  <si>
    <t>1877978779</t>
  </si>
  <si>
    <t>TR50-40</t>
  </si>
  <si>
    <t>T-kus, redukovaný EN 10253-2, mat. P235GH ø60.3x2.9 / 48.3x2.6</t>
  </si>
  <si>
    <t>-1377934064</t>
  </si>
  <si>
    <t>438</t>
  </si>
  <si>
    <t>TR50-25</t>
  </si>
  <si>
    <t>T-kus, redukovaný EN 10253-2, mat. P235GH ø60.3x2.9 / 33.7x2.6</t>
  </si>
  <si>
    <t>246479534</t>
  </si>
  <si>
    <t>439</t>
  </si>
  <si>
    <t>TN50-50</t>
  </si>
  <si>
    <t>T-kus, EN 10253-4, mat. 316, ø60.3x2.9 / 60.3x2.9</t>
  </si>
  <si>
    <t>-199272198</t>
  </si>
  <si>
    <t>440</t>
  </si>
  <si>
    <t>230023048</t>
  </si>
  <si>
    <t>Montáž trubní díly přivařovací tř.11-13 do 10 kg D 76 mm tl 3,6 mm</t>
  </si>
  <si>
    <t>-11242531</t>
  </si>
  <si>
    <t>Montáž trubních dílů přivařovacích hmotnosti přes 3 do 10 kg tř. 11 až 13 Ø 76 mm, tl. 3,6 mm</t>
  </si>
  <si>
    <t>https://podminky.urs.cz/item/CS_URS_2024_01/230023048</t>
  </si>
  <si>
    <t>441</t>
  </si>
  <si>
    <t>969780325</t>
  </si>
  <si>
    <t>442</t>
  </si>
  <si>
    <t>1974072015</t>
  </si>
  <si>
    <t>443</t>
  </si>
  <si>
    <t>KON65-90</t>
  </si>
  <si>
    <t>Oblouk 3D EN 10253-4, mat. 316, ø76.1x3.2 / 90°</t>
  </si>
  <si>
    <t>1333885022</t>
  </si>
  <si>
    <t>444</t>
  </si>
  <si>
    <t>PRN65-16</t>
  </si>
  <si>
    <t>Příruba přivařovací s krkem nerez, mat. 316,DN65, PN16</t>
  </si>
  <si>
    <t>1332556380</t>
  </si>
  <si>
    <t>445</t>
  </si>
  <si>
    <t>REN65-50</t>
  </si>
  <si>
    <t>Redukce, EN 10253-4, mat. 316, DN65/50</t>
  </si>
  <si>
    <t>1086956297</t>
  </si>
  <si>
    <t>446</t>
  </si>
  <si>
    <t>REN65-32</t>
  </si>
  <si>
    <t>Redukce, EN 10253-4, mat. 316, DN65/32</t>
  </si>
  <si>
    <t>-2075361030</t>
  </si>
  <si>
    <t>447</t>
  </si>
  <si>
    <t>TN65-65</t>
  </si>
  <si>
    <t>T-kus, EN 10253-4, mat. 316, ø76.1x3.2 / 76.1x3.2</t>
  </si>
  <si>
    <t>-1364855615</t>
  </si>
  <si>
    <t>448</t>
  </si>
  <si>
    <t>TR65-40</t>
  </si>
  <si>
    <t>T-kus, redukovaný EN 10253-4, mat. 316, ø76.1x3.2 / 48.3x2.6</t>
  </si>
  <si>
    <t>256775965</t>
  </si>
  <si>
    <t>449</t>
  </si>
  <si>
    <t>55283832</t>
  </si>
  <si>
    <t>dno klenuté S235JR PN16 76,1x3mm DN 65</t>
  </si>
  <si>
    <t>-895480314</t>
  </si>
  <si>
    <t>450</t>
  </si>
  <si>
    <t>RED65-32</t>
  </si>
  <si>
    <t xml:space="preserve">Redukce EN 10253-2, mat. P235GH  DN65/32</t>
  </si>
  <si>
    <t>-572652695</t>
  </si>
  <si>
    <t>451</t>
  </si>
  <si>
    <t>RED65-40</t>
  </si>
  <si>
    <t xml:space="preserve">Redukce EN 10253-2, mat. P235GH  DN65/40</t>
  </si>
  <si>
    <t>1945742778</t>
  </si>
  <si>
    <t>452</t>
  </si>
  <si>
    <t>RED65-50</t>
  </si>
  <si>
    <t xml:space="preserve">Redukce EN 10253-2, mat. P235GH  DN65/50</t>
  </si>
  <si>
    <t>-846183039</t>
  </si>
  <si>
    <t>453</t>
  </si>
  <si>
    <t>T65-65</t>
  </si>
  <si>
    <t>T-kus, EN 10253-2, mat. P235GH, ø76.1x3.2 / 76.1x3.2</t>
  </si>
  <si>
    <t>976228924</t>
  </si>
  <si>
    <t>454</t>
  </si>
  <si>
    <t>TR65-50</t>
  </si>
  <si>
    <t>T-kus, redukovaný EN 10253-2, mat. P235GH ø76.1x3.2 / 60.3x2.9</t>
  </si>
  <si>
    <t>-159934512</t>
  </si>
  <si>
    <t>455</t>
  </si>
  <si>
    <t>230024057</t>
  </si>
  <si>
    <t>Montáž trubní díly přivařovací tř.11-13 do 50 kg D 89 mm tl 3,6 mm</t>
  </si>
  <si>
    <t>1109942944</t>
  </si>
  <si>
    <t>Montáž trubních dílů přivařovacích hmotnosti přes 10 do 50 kg tř. 11 až 13 Ø 89 mm, tl. 3,6 mm</t>
  </si>
  <si>
    <t>https://podminky.urs.cz/item/CS_URS_2024_01/230024057</t>
  </si>
  <si>
    <t>456</t>
  </si>
  <si>
    <t>KKP80-25</t>
  </si>
  <si>
    <t>Kulový kohout přivařovací, mat. P235GH, ovládání pákou PN25,DN80</t>
  </si>
  <si>
    <t>2078177718</t>
  </si>
  <si>
    <t>457</t>
  </si>
  <si>
    <t>OBL80-90</t>
  </si>
  <si>
    <t xml:space="preserve">Oblouk 3D EN 10253-2, mat. P235GH  ø88.9x3.6 / 90°</t>
  </si>
  <si>
    <t>563177803</t>
  </si>
  <si>
    <t>458</t>
  </si>
  <si>
    <t>KON80-90</t>
  </si>
  <si>
    <t>Oblouk 3D EN 10253-4, mat. 316, ø88.9x3.6 / 90°</t>
  </si>
  <si>
    <t>-2045183515</t>
  </si>
  <si>
    <t>459</t>
  </si>
  <si>
    <t>REN80-65</t>
  </si>
  <si>
    <t>Redukce, EN 10253-4, mat. 316, DN80/65</t>
  </si>
  <si>
    <t>1640014391</t>
  </si>
  <si>
    <t>460</t>
  </si>
  <si>
    <t>REN80-50</t>
  </si>
  <si>
    <t>Redukce, EN 10253-4, mat. 316, DN80/50</t>
  </si>
  <si>
    <t>1581453884</t>
  </si>
  <si>
    <t>461</t>
  </si>
  <si>
    <t>REN80-40</t>
  </si>
  <si>
    <t>Redukce, EN 10253-4, mat. 316, DN80/40</t>
  </si>
  <si>
    <t>1029541436</t>
  </si>
  <si>
    <t>462</t>
  </si>
  <si>
    <t>TN80-80</t>
  </si>
  <si>
    <t>T-kus, EN 10253-4, mat. 316, ø88.9x3.6 / 88.9x3.6</t>
  </si>
  <si>
    <t>-616058796</t>
  </si>
  <si>
    <t>463</t>
  </si>
  <si>
    <t>55283836</t>
  </si>
  <si>
    <t>dno klenuté S235JR PN16 88,9x4mm DN 80</t>
  </si>
  <si>
    <t>-1362834786</t>
  </si>
  <si>
    <t>464</t>
  </si>
  <si>
    <t>RED80-32</t>
  </si>
  <si>
    <t xml:space="preserve">Redukce EN 10253-2, mat. P235GH  DN80/32</t>
  </si>
  <si>
    <t>-1687602670</t>
  </si>
  <si>
    <t>465</t>
  </si>
  <si>
    <t>RED80-40</t>
  </si>
  <si>
    <t xml:space="preserve">Redukce EN 10253-2, mat. P235GH  DN80/40</t>
  </si>
  <si>
    <t>-1097156645</t>
  </si>
  <si>
    <t>466</t>
  </si>
  <si>
    <t>RED80-50</t>
  </si>
  <si>
    <t xml:space="preserve">Redukce EN 10253-2, mat. P235GH  DN80/50</t>
  </si>
  <si>
    <t>-2012623522</t>
  </si>
  <si>
    <t>467</t>
  </si>
  <si>
    <t>RED80-65</t>
  </si>
  <si>
    <t xml:space="preserve">Redukce EN 10253-2, mat. P235GH  DN80/65</t>
  </si>
  <si>
    <t>-1422669682</t>
  </si>
  <si>
    <t>468</t>
  </si>
  <si>
    <t>T80-80</t>
  </si>
  <si>
    <t>T-kus, EN 10253-2, mat. P235GH, ø88.9x3.6 / 88.9x3.6</t>
  </si>
  <si>
    <t>1664013718</t>
  </si>
  <si>
    <t>469</t>
  </si>
  <si>
    <t>TR80-65</t>
  </si>
  <si>
    <t>T-kus, redukovaný EN 10253-2, mat. P235GH ø88.9x3.6 / 76.1x3.2</t>
  </si>
  <si>
    <t>562135588</t>
  </si>
  <si>
    <t>470</t>
  </si>
  <si>
    <t>TR80-50</t>
  </si>
  <si>
    <t>T-kus, redukovaný EN 10253-2, mat. P235GH ø88.9x3.6 / 60.3x2.9</t>
  </si>
  <si>
    <t>1701403914</t>
  </si>
  <si>
    <t>471</t>
  </si>
  <si>
    <t>TR80-40</t>
  </si>
  <si>
    <t>T-kus, redukovaný EN 10253-2, mat. P235GH ø88.9x3.6 / 48.3x2.6</t>
  </si>
  <si>
    <t>477377156</t>
  </si>
  <si>
    <t>472</t>
  </si>
  <si>
    <t>TRN80-65</t>
  </si>
  <si>
    <t>T-kus, redukovaný, EN 10253-4, mat. 316, ø88.9x3.6 / 76.1x3.2</t>
  </si>
  <si>
    <t>-613956620</t>
  </si>
  <si>
    <t>473</t>
  </si>
  <si>
    <t>604056574</t>
  </si>
  <si>
    <t>474</t>
  </si>
  <si>
    <t>KKP100-25</t>
  </si>
  <si>
    <t>Kulový kohout přivařovací, mat. P235GH, ovládání pákou PN25,DN100</t>
  </si>
  <si>
    <t>-1590952418</t>
  </si>
  <si>
    <t>475</t>
  </si>
  <si>
    <t>723615076</t>
  </si>
  <si>
    <t>476</t>
  </si>
  <si>
    <t>KON100-90</t>
  </si>
  <si>
    <t>Oblouk 3D EN 10253-4, mat. 316, ø114.3x4.0 / 90°</t>
  </si>
  <si>
    <t>-212166479</t>
  </si>
  <si>
    <t>477</t>
  </si>
  <si>
    <t>TRN100-80</t>
  </si>
  <si>
    <t xml:space="preserve">T-kus, redukovaný,  EN 10253-4, mat. 316,ø114.3x4.0 / 88.9x3.6</t>
  </si>
  <si>
    <t>784445004</t>
  </si>
  <si>
    <t>478</t>
  </si>
  <si>
    <t>TN100-100</t>
  </si>
  <si>
    <t xml:space="preserve">T-kus,   EN 10253-4, mat. 316,ø114.3x4.0 / ø114.3x4.0</t>
  </si>
  <si>
    <t>-923200999</t>
  </si>
  <si>
    <t>479</t>
  </si>
  <si>
    <t>TRN100-65</t>
  </si>
  <si>
    <t>T-kus, redukovaný, EN 10253-4, mat. 316, ø114.3x4.0 / 76.1x3.2</t>
  </si>
  <si>
    <t>-264229513</t>
  </si>
  <si>
    <t>T-kus, EN 10253-4, mat. 316, ø114.3x4.0 / 76.1x3.2</t>
  </si>
  <si>
    <t>480</t>
  </si>
  <si>
    <t>TRN100-40</t>
  </si>
  <si>
    <t>T-kus, redukovaný, EN 10253-4, mat. 316, ø114.3x4.0 / 48.3x2.6</t>
  </si>
  <si>
    <t>1201528620</t>
  </si>
  <si>
    <t>T-kus, EN 10253-4, mat. 316,ø114.3x4.0 / 48.3x2.6</t>
  </si>
  <si>
    <t>481</t>
  </si>
  <si>
    <t>55283842</t>
  </si>
  <si>
    <t>dno klenuté S235JR PN16 108x4mm DN 100</t>
  </si>
  <si>
    <t>-278988100</t>
  </si>
  <si>
    <t>482</t>
  </si>
  <si>
    <t>RED100-50</t>
  </si>
  <si>
    <t xml:space="preserve">Redukce EN 10253-2, mat. P235GH  DN 100-50</t>
  </si>
  <si>
    <t>431292171</t>
  </si>
  <si>
    <t>483</t>
  </si>
  <si>
    <t>RED100-65</t>
  </si>
  <si>
    <t xml:space="preserve">Redukce EN 10253-2, mat. P235GH  DN 100-65</t>
  </si>
  <si>
    <t>-465398869</t>
  </si>
  <si>
    <t>484</t>
  </si>
  <si>
    <t>RED100-80</t>
  </si>
  <si>
    <t xml:space="preserve">Redukce EN 10253-2, mat. P235GH  DN 100-80</t>
  </si>
  <si>
    <t>536489727</t>
  </si>
  <si>
    <t>485</t>
  </si>
  <si>
    <t>TR100-65</t>
  </si>
  <si>
    <t>T-kus, redukovaný EN 10253-2, mat. P235GH ø114.3x4.0 / 76.1x3.2</t>
  </si>
  <si>
    <t>1048299616</t>
  </si>
  <si>
    <t>T-kus, redukovaný EN 10253-2, mat. P235GH ø139.7x4.5 / 76.1x3.2</t>
  </si>
  <si>
    <t>486</t>
  </si>
  <si>
    <t>TR100-80</t>
  </si>
  <si>
    <t>T-kus, redukovaný EN 10253-2, mat. P235GH ø114.3x4.0 / 88.9x3.6</t>
  </si>
  <si>
    <t>-141774222</t>
  </si>
  <si>
    <t>487</t>
  </si>
  <si>
    <t>TR100-50</t>
  </si>
  <si>
    <t>T-kus, redukovaný EN 10253-2, mat. P235GH ø114.3x4.0 / 60.3x2.9</t>
  </si>
  <si>
    <t>-1522567353</t>
  </si>
  <si>
    <t>488</t>
  </si>
  <si>
    <t>REN100-65</t>
  </si>
  <si>
    <t>Redukce, EN 10253-4, mat. 316, DN100/65</t>
  </si>
  <si>
    <t>-1148927097</t>
  </si>
  <si>
    <t>489</t>
  </si>
  <si>
    <t>REN100-80</t>
  </si>
  <si>
    <t>Redukce, EN 10253-4, mat. 316, DN100/80</t>
  </si>
  <si>
    <t>-1222647709</t>
  </si>
  <si>
    <t>490</t>
  </si>
  <si>
    <t>REN100-50</t>
  </si>
  <si>
    <t>Redukce, EN 10253-4, mat. 316, DN100/50</t>
  </si>
  <si>
    <t>-2032743138</t>
  </si>
  <si>
    <t>491</t>
  </si>
  <si>
    <t>351101366</t>
  </si>
  <si>
    <t>492</t>
  </si>
  <si>
    <t>-861336706</t>
  </si>
  <si>
    <t>493</t>
  </si>
  <si>
    <t>OBL125-90</t>
  </si>
  <si>
    <t xml:space="preserve">Oblouk 3D EN 10253-2, mat. P235GH  ø139.7x4.5 / 90°</t>
  </si>
  <si>
    <t>1829933999</t>
  </si>
  <si>
    <t>494</t>
  </si>
  <si>
    <t>55283850</t>
  </si>
  <si>
    <t>dno klenuté S235JR PN16 133x4mm DN 125</t>
  </si>
  <si>
    <t>-1959075331</t>
  </si>
  <si>
    <t>495</t>
  </si>
  <si>
    <t>KON125-90</t>
  </si>
  <si>
    <t>Oblouk 3D EN 10253-4, mat. 316, ø139.7x4.5 / 90°</t>
  </si>
  <si>
    <t>-1427013418</t>
  </si>
  <si>
    <t>496</t>
  </si>
  <si>
    <t>PRN125-16</t>
  </si>
  <si>
    <t>Příruba přivařovací s krkem nerez, mat. 316, DN125, PN16</t>
  </si>
  <si>
    <t>-1192376425</t>
  </si>
  <si>
    <t>497</t>
  </si>
  <si>
    <t>REN125-100</t>
  </si>
  <si>
    <t>Redukce, EN 10253-4, mat. 316, DN125/100</t>
  </si>
  <si>
    <t>1390627404</t>
  </si>
  <si>
    <t>498</t>
  </si>
  <si>
    <t>REN125-80</t>
  </si>
  <si>
    <t>Redukce, EN 10253-4, mat. 316, DN125/80</t>
  </si>
  <si>
    <t>-457605123</t>
  </si>
  <si>
    <t>499</t>
  </si>
  <si>
    <t>REN125-65</t>
  </si>
  <si>
    <t>Redukce, EN 10253-4, mat. 316, DN125/65</t>
  </si>
  <si>
    <t>947783857</t>
  </si>
  <si>
    <t>500</t>
  </si>
  <si>
    <t>TN125-125</t>
  </si>
  <si>
    <t>T-kus, EN 10253-4, mat. 316, ø139.7x4.5 / 139.7x4.5</t>
  </si>
  <si>
    <t>-1108793067</t>
  </si>
  <si>
    <t>501</t>
  </si>
  <si>
    <t>TRN125-100</t>
  </si>
  <si>
    <t>T-kus, EN, redukovaný 10253-4, mat. 316,ø139.7x4.5 / 114.3x4.0</t>
  </si>
  <si>
    <t>584897697</t>
  </si>
  <si>
    <t>T-kus, EN 10253-4, mat. 316,ø139.7x4.5 / 114.3x4.0</t>
  </si>
  <si>
    <t>502</t>
  </si>
  <si>
    <t>TRN125-65</t>
  </si>
  <si>
    <t>T-kus, EN, redukovaný, 10253-4, mat. 316,ø139.7x4.5 / 76.1x3.2</t>
  </si>
  <si>
    <t>-387243829</t>
  </si>
  <si>
    <t>T-kus, EN 10253-4, mat. 316,ø139.7x4.5 / 76.1x3.2</t>
  </si>
  <si>
    <t>503</t>
  </si>
  <si>
    <t>RED125-65</t>
  </si>
  <si>
    <t xml:space="preserve">Redukce EN 10253-2, mat. P235GH  DN 125-65</t>
  </si>
  <si>
    <t>-967272401</t>
  </si>
  <si>
    <t>504</t>
  </si>
  <si>
    <t>RED125-80</t>
  </si>
  <si>
    <t xml:space="preserve">Redukce EN 10253-2, mat. P235GH  DN 125-80</t>
  </si>
  <si>
    <t>297748304</t>
  </si>
  <si>
    <t>505</t>
  </si>
  <si>
    <t>RED125-100</t>
  </si>
  <si>
    <t xml:space="preserve">Redukce EN 10253-2, mat. P235GH  DN 125-100</t>
  </si>
  <si>
    <t>-1267504527</t>
  </si>
  <si>
    <t>506</t>
  </si>
  <si>
    <t>TR125-100</t>
  </si>
  <si>
    <t>T-kus, redukovaný EN 10253-2, mat. P235GH ø139.7x4.5 / 114.3x4.0</t>
  </si>
  <si>
    <t>1352920926</t>
  </si>
  <si>
    <t>507</t>
  </si>
  <si>
    <t>T125-125</t>
  </si>
  <si>
    <t xml:space="preserve">T-kus,  EN 10253-2, mat. P235GH ø139.7x4.5 / ø139.7x4.5</t>
  </si>
  <si>
    <t>-1163812091</t>
  </si>
  <si>
    <t>508</t>
  </si>
  <si>
    <t>TR125-80</t>
  </si>
  <si>
    <t>T-kus, redukovaný EN 10253-2, mat. P235GH ø139.7x4.5 / 88.9x3.6</t>
  </si>
  <si>
    <t>1618533051</t>
  </si>
  <si>
    <t>509</t>
  </si>
  <si>
    <t>TR125-65</t>
  </si>
  <si>
    <t>195608679</t>
  </si>
  <si>
    <t>510</t>
  </si>
  <si>
    <t>TR125-50</t>
  </si>
  <si>
    <t>T-kus, redukovaný EN 10253-2, mat. P235GH ø139.7x4.5 / 60.3x2.9</t>
  </si>
  <si>
    <t>1623175525</t>
  </si>
  <si>
    <t>511</t>
  </si>
  <si>
    <t>230025089</t>
  </si>
  <si>
    <t>Montáž trubní díly přivařovací tř.11-13 do 250 kg D 159 mm tl 6,3 mm</t>
  </si>
  <si>
    <t>629062636</t>
  </si>
  <si>
    <t>Montáž trubních dílů přivařovacích hmotnosti přes 50 do 250 kg tř. 11 až 13 Ø 159 mm, tl. 6,3 mm</t>
  </si>
  <si>
    <t>https://podminky.urs.cz/item/CS_URS_2024_01/230025089</t>
  </si>
  <si>
    <t>212402196</t>
  </si>
  <si>
    <t>513</t>
  </si>
  <si>
    <t>-1175287740</t>
  </si>
  <si>
    <t>514</t>
  </si>
  <si>
    <t>RED150-100</t>
  </si>
  <si>
    <t xml:space="preserve">Redukce EN 10253-2, mat. P235GH  DN 150-100</t>
  </si>
  <si>
    <t>157448162</t>
  </si>
  <si>
    <t>515</t>
  </si>
  <si>
    <t>RED150-125</t>
  </si>
  <si>
    <t xml:space="preserve">Redukce EN 10253-2, mat. P235GH  DN 150-125</t>
  </si>
  <si>
    <t>1438476517</t>
  </si>
  <si>
    <t>516</t>
  </si>
  <si>
    <t>RED150-80</t>
  </si>
  <si>
    <t xml:space="preserve">Redukce EN 10253-2, mat. P235GH  DN 150-80</t>
  </si>
  <si>
    <t>-620663449</t>
  </si>
  <si>
    <t>517</t>
  </si>
  <si>
    <t>T150-150</t>
  </si>
  <si>
    <t>T-kus, EN 10253-2, mat. P235GH, ø168.3x4.5 / 168.3x4.5</t>
  </si>
  <si>
    <t>-1629831936</t>
  </si>
  <si>
    <t>T-kus, EN 10253-4, mat. 316, ø168.3x4.5 / 168.3x4.5</t>
  </si>
  <si>
    <t>518</t>
  </si>
  <si>
    <t>TR150-125</t>
  </si>
  <si>
    <t>T-kus, redukovaný EN 10253-2, mat. P235GH ø168.3x4.5 / 139.7x4.5</t>
  </si>
  <si>
    <t>607173348</t>
  </si>
  <si>
    <t>519</t>
  </si>
  <si>
    <t>TR150-100</t>
  </si>
  <si>
    <t>T-kus, redukovaný EN 10253-2, mat. P235GH ø168.3x4.5 / 114.3x4.0</t>
  </si>
  <si>
    <t>-140027342</t>
  </si>
  <si>
    <t>520</t>
  </si>
  <si>
    <t>TR150-80</t>
  </si>
  <si>
    <t>T-kus, redukovaný EN 10253-2, mat. P235GH ø168.3x4.5 / 88.9x3.6</t>
  </si>
  <si>
    <t>2011881248</t>
  </si>
  <si>
    <t>521</t>
  </si>
  <si>
    <t>TR150-65</t>
  </si>
  <si>
    <t>T-kus, redukovaný EN 10253-2, mat. P235GH ø168.3x4.5 / 76.1x3.2</t>
  </si>
  <si>
    <t>-1903348557</t>
  </si>
  <si>
    <t>522</t>
  </si>
  <si>
    <t>55283858</t>
  </si>
  <si>
    <t>dno klenuté S235JR PN16 159x5mm DN 150</t>
  </si>
  <si>
    <t>-575650694</t>
  </si>
  <si>
    <t>523</t>
  </si>
  <si>
    <t>897516236</t>
  </si>
  <si>
    <t>524</t>
  </si>
  <si>
    <t>KKP200-25</t>
  </si>
  <si>
    <t>Kulový kohout přivařovací, mat. P235GH, ovládání pákou PN25,DN200, ovládání kolem s převodovkou</t>
  </si>
  <si>
    <t>-1079574379</t>
  </si>
  <si>
    <t>525</t>
  </si>
  <si>
    <t>TR200-150</t>
  </si>
  <si>
    <t>T-kus, redukovaný EN 10253-2, mat. P235GH ø219.1x6.3 / 168.3x4.5</t>
  </si>
  <si>
    <t>920002554</t>
  </si>
  <si>
    <t>526</t>
  </si>
  <si>
    <t>TR200-125</t>
  </si>
  <si>
    <t>T-kus, redukovaný EN 10253-2, mat. P235GH ø219.1x6.3 / 139.7x4.5</t>
  </si>
  <si>
    <t>-1743631572</t>
  </si>
  <si>
    <t>527</t>
  </si>
  <si>
    <t>TR200-100</t>
  </si>
  <si>
    <t>T-kus, redukovaný EN 10253-2, mat. P235GH ø219.1x6.3 / 114.3x4.0</t>
  </si>
  <si>
    <t>1166320026</t>
  </si>
  <si>
    <t>528</t>
  </si>
  <si>
    <t>OBL200-90</t>
  </si>
  <si>
    <t>Oblouk 3D EN 10253-2, mat. P235GH ø219.1x6.3 / 90°</t>
  </si>
  <si>
    <t>445260423</t>
  </si>
  <si>
    <t>529</t>
  </si>
  <si>
    <t>RED250-200</t>
  </si>
  <si>
    <t xml:space="preserve">Redukce EN 10253-2, mat. P235GH  DN 250-200</t>
  </si>
  <si>
    <t>1084935093</t>
  </si>
  <si>
    <t>530</t>
  </si>
  <si>
    <t>RED200-125</t>
  </si>
  <si>
    <t xml:space="preserve">Redukce EN 10253-2, mat. P235GH  DN 200-125</t>
  </si>
  <si>
    <t>-1670014750</t>
  </si>
  <si>
    <t>531</t>
  </si>
  <si>
    <t>RED200-150</t>
  </si>
  <si>
    <t xml:space="preserve">Redukce EN 10253-2, mat. P235GH  DN 200-150</t>
  </si>
  <si>
    <t>1614890666</t>
  </si>
  <si>
    <t>532</t>
  </si>
  <si>
    <t>55283866</t>
  </si>
  <si>
    <t>dno klenuté S235JR PN16 219x6mm DN 200</t>
  </si>
  <si>
    <t>-1982548097</t>
  </si>
  <si>
    <t>533</t>
  </si>
  <si>
    <t>1007312216</t>
  </si>
  <si>
    <t>534</t>
  </si>
  <si>
    <t>OBL250-90</t>
  </si>
  <si>
    <t>Oblouk 3D EN 10253-2, mat. P235GH ø273x7.0 / 90°</t>
  </si>
  <si>
    <t>1117537879</t>
  </si>
  <si>
    <t>535</t>
  </si>
  <si>
    <t>TR250-150</t>
  </si>
  <si>
    <t>T-kus, redukovaný EN 10253-2, mat. P235GH øø273x7.0 / 168.3x4.5</t>
  </si>
  <si>
    <t>-384923597</t>
  </si>
  <si>
    <t>T-kus, redukovaný EN 10253-2, mat. P235GH ø273x7.0 / 168.3x4.5</t>
  </si>
  <si>
    <t>536</t>
  </si>
  <si>
    <t>1041712667</t>
  </si>
  <si>
    <t>537</t>
  </si>
  <si>
    <t>414375878</t>
  </si>
  <si>
    <t>860*1,1 'Přepočtené koeficientem množství</t>
  </si>
  <si>
    <t>538</t>
  </si>
  <si>
    <t>849638491</t>
  </si>
  <si>
    <t>539</t>
  </si>
  <si>
    <t>RMAT0002</t>
  </si>
  <si>
    <t>materiál profilový</t>
  </si>
  <si>
    <t>694099041</t>
  </si>
  <si>
    <t>1030*1,1 'Přepočtené koeficientem množství</t>
  </si>
  <si>
    <t>540</t>
  </si>
  <si>
    <t>230140005</t>
  </si>
  <si>
    <t>Montáž trubek z nerezavějící oceli tř.17 D 22 mm, tl 2 mm</t>
  </si>
  <si>
    <t>-1943665375</t>
  </si>
  <si>
    <t>Montáž trubek Ø 22 mm, tl. 2 mm</t>
  </si>
  <si>
    <t>https://podminky.urs.cz/item/CS_URS_2024_01/230140005</t>
  </si>
  <si>
    <t>541</t>
  </si>
  <si>
    <t>230140015</t>
  </si>
  <si>
    <t>Montáž trubek z nerezavějící oceli tř.17 D 28 mm, tl 2 mm</t>
  </si>
  <si>
    <t>-2053397919</t>
  </si>
  <si>
    <t>Montáž trubek Ø 28 mm, tl. 2 mm</t>
  </si>
  <si>
    <t>https://podminky.urs.cz/item/CS_URS_2024_01/230140015</t>
  </si>
  <si>
    <t>542</t>
  </si>
  <si>
    <t>230140020</t>
  </si>
  <si>
    <t>Montáž trubek z nerezavějící oceli tř.17 D 32 mm, tl 2 mm</t>
  </si>
  <si>
    <t>-570033140</t>
  </si>
  <si>
    <t>Montáž trubek Ø 32 mm, tl. 2 mm</t>
  </si>
  <si>
    <t>https://podminky.urs.cz/item/CS_URS_2024_01/230140020</t>
  </si>
  <si>
    <t>543</t>
  </si>
  <si>
    <t>230140030</t>
  </si>
  <si>
    <t>Montáž trubek z nerezavějící oceli tř.17 D 44,5 mm, tl 2 mm</t>
  </si>
  <si>
    <t>-589960844</t>
  </si>
  <si>
    <t>Montáž trubek Ø 44,5 mm, tl. 2 mm</t>
  </si>
  <si>
    <t>https://podminky.urs.cz/item/CS_URS_2024_01/230140030</t>
  </si>
  <si>
    <t>544</t>
  </si>
  <si>
    <t>230140036</t>
  </si>
  <si>
    <t>Montáž trubek z nerezavějící oceli tř.17 D 57mm, tl 2 mm</t>
  </si>
  <si>
    <t>1015954210</t>
  </si>
  <si>
    <t>Montáž trubek Ø 57 mm, tl. 2 mm</t>
  </si>
  <si>
    <t>https://podminky.urs.cz/item/CS_URS_2024_01/230140036</t>
  </si>
  <si>
    <t>545</t>
  </si>
  <si>
    <t>230140042</t>
  </si>
  <si>
    <t>Montáž trubek z nerezavějící oceli tř.17 D 76 mm, tl 3 mm</t>
  </si>
  <si>
    <t>1207049277</t>
  </si>
  <si>
    <t>Montáž trubek Ø 76 mm, tl. 3 mm</t>
  </si>
  <si>
    <t>https://podminky.urs.cz/item/CS_URS_2024_01/230140042</t>
  </si>
  <si>
    <t>546</t>
  </si>
  <si>
    <t>230140048</t>
  </si>
  <si>
    <t>Montáž trubek z nerezavějící oceli tř.17 D 89 mm, tl 3 mm</t>
  </si>
  <si>
    <t>485663297</t>
  </si>
  <si>
    <t>Montáž trubek Ø 89 mm, tl. 3 mm</t>
  </si>
  <si>
    <t>https://podminky.urs.cz/item/CS_URS_2024_01/230140048</t>
  </si>
  <si>
    <t>547</t>
  </si>
  <si>
    <t>230140055</t>
  </si>
  <si>
    <t>Montáž trubek z nerezavějící oceli tř.17 D 108 mm, tl 4 mm</t>
  </si>
  <si>
    <t>-876042624</t>
  </si>
  <si>
    <t>Montáž trubek Ø 108 mm, tl. 4 mm</t>
  </si>
  <si>
    <t>https://podminky.urs.cz/item/CS_URS_2024_01/230140055</t>
  </si>
  <si>
    <t>548</t>
  </si>
  <si>
    <t>230140062</t>
  </si>
  <si>
    <t>Montáž trubek z nerezavějící oceli tř.17 D 133 mm, tl 3 mm</t>
  </si>
  <si>
    <t>-660184867</t>
  </si>
  <si>
    <t>Montáž trubek Ø 133 mm, tl. 3 mm</t>
  </si>
  <si>
    <t>https://podminky.urs.cz/item/CS_URS_2024_01/230140062</t>
  </si>
  <si>
    <t>549</t>
  </si>
  <si>
    <t>TRN.IVINT133</t>
  </si>
  <si>
    <t>Trubka - nerezová ocel AISI 316 L - 133mm, 3mm - 6m</t>
  </si>
  <si>
    <t>-2140052429</t>
  </si>
  <si>
    <t>Trubka - nerezová ocel AISI 316 L - 108mm, 4mm - 6m</t>
  </si>
  <si>
    <t>550</t>
  </si>
  <si>
    <t>TRN.IVINT108</t>
  </si>
  <si>
    <t>1639207336</t>
  </si>
  <si>
    <t>551</t>
  </si>
  <si>
    <t>TRN.IVINT89</t>
  </si>
  <si>
    <t>Trubka - nerezová ocel AISI 316 L - 88,9mm, 3mm - 6m</t>
  </si>
  <si>
    <t>710394213</t>
  </si>
  <si>
    <t>552</t>
  </si>
  <si>
    <t>TRN.IVINT76</t>
  </si>
  <si>
    <t xml:space="preserve">Trubka  - nerezová ocel AISI 316 L - 76,1mm, 3mm - 6m</t>
  </si>
  <si>
    <t>-295930596</t>
  </si>
  <si>
    <t>553</t>
  </si>
  <si>
    <t>TRN.IVINT54</t>
  </si>
  <si>
    <t>Trubka - nerezová ocel AISI 316 L - 57mm, 3mm - 6m</t>
  </si>
  <si>
    <t>612409032</t>
  </si>
  <si>
    <t>Trubka - nerezová ocel AISI 316 L - 54mm, 3mm - 6m</t>
  </si>
  <si>
    <t>554</t>
  </si>
  <si>
    <t>TRN.IVINT42</t>
  </si>
  <si>
    <t xml:space="preserve">Trubka  - nerezová ocel AISI 316 L - 42mm, 2mm - 6m</t>
  </si>
  <si>
    <t>1288557817</t>
  </si>
  <si>
    <t>555</t>
  </si>
  <si>
    <t>TRN.IVINT35</t>
  </si>
  <si>
    <t xml:space="preserve">Trubka  - nerezová ocel AISI 316 L - 32mm, 2mm - 6m</t>
  </si>
  <si>
    <t>1227213510</t>
  </si>
  <si>
    <t>556</t>
  </si>
  <si>
    <t>TRN.IVINT28</t>
  </si>
  <si>
    <t>Trubka - nerezová ocel AISI 316 L - 28mm, 2mm - 6m</t>
  </si>
  <si>
    <t>922432021</t>
  </si>
  <si>
    <t>557</t>
  </si>
  <si>
    <t>TRN.IVINT22</t>
  </si>
  <si>
    <t>Trubka- nerezová ocel AISI 316 L - 22mm, 2mm - 6m</t>
  </si>
  <si>
    <t>-1625820112</t>
  </si>
  <si>
    <t>Trubka- nerezová ocel AISI 316 L - 22mm,2mm - 6m</t>
  </si>
  <si>
    <t>558</t>
  </si>
  <si>
    <t>550872205</t>
  </si>
  <si>
    <t xml:space="preserve">Poznámka k položce:_x000d_
Uvedení do provozu_x000d_
</t>
  </si>
  <si>
    <t>VRN4</t>
  </si>
  <si>
    <t>Inženýrská činnost</t>
  </si>
  <si>
    <t>559</t>
  </si>
  <si>
    <t>043114000</t>
  </si>
  <si>
    <t>Zkoušky tlakové</t>
  </si>
  <si>
    <t>1024</t>
  </si>
  <si>
    <t>1161165017</t>
  </si>
  <si>
    <t>https://podminky.urs.cz/item/CS_URS_2024_01/043114000</t>
  </si>
  <si>
    <t>560</t>
  </si>
  <si>
    <t>043124000</t>
  </si>
  <si>
    <t>Zkoušky rentgenové - 10%</t>
  </si>
  <si>
    <t>-933519543</t>
  </si>
  <si>
    <t>https://podminky.urs.cz/item/CS_URS_2024_01/043124000</t>
  </si>
  <si>
    <t>561</t>
  </si>
  <si>
    <t>043144000</t>
  </si>
  <si>
    <t>Zkoušky těsnosti</t>
  </si>
  <si>
    <t>1146803247</t>
  </si>
  <si>
    <t>https://podminky.urs.cz/item/CS_URS_2024_01/043144000</t>
  </si>
  <si>
    <t>Poznámka k položce:_x000d_
6hodx 2 pracovníci</t>
  </si>
  <si>
    <t>562</t>
  </si>
  <si>
    <t>04314400R</t>
  </si>
  <si>
    <t>Vizuální kontrola</t>
  </si>
  <si>
    <t>-1627411593</t>
  </si>
  <si>
    <t>D8.2.X.1b - Objektové předávací stanice - strojní a stavební část</t>
  </si>
  <si>
    <t xml:space="preserve">    22-M - Montáže technologických zařízení pro dopravní stavby</t>
  </si>
  <si>
    <t>-791003339</t>
  </si>
  <si>
    <t>-913149482</t>
  </si>
  <si>
    <t>132251252</t>
  </si>
  <si>
    <t>Hloubení rýh nezapažených š do 2000 mm v hornině třídy těžitelnosti I skupiny 3 objem do 50 m3 strojně</t>
  </si>
  <si>
    <t>-515534375</t>
  </si>
  <si>
    <t>Hloubení nezapažených rýh šířky přes 800 do 2 000 mm strojně s urovnáním dna do předepsaného profilu a spádu v hornině třídy těžitelnosti I skupiny 3 přes 20 do 50 m3</t>
  </si>
  <si>
    <t>https://podminky.urs.cz/item/CS_URS_2024_01/132251252</t>
  </si>
  <si>
    <t>-1815515507</t>
  </si>
  <si>
    <t>1812714151</t>
  </si>
  <si>
    <t>574900272</t>
  </si>
  <si>
    <t>-71137303</t>
  </si>
  <si>
    <t>103759990</t>
  </si>
  <si>
    <t>-573697071</t>
  </si>
  <si>
    <t>73758253</t>
  </si>
  <si>
    <t>13,05*2 'Přepočtené koeficientem množství</t>
  </si>
  <si>
    <t>1552549446</t>
  </si>
  <si>
    <t>158682223</t>
  </si>
  <si>
    <t>-704189317</t>
  </si>
  <si>
    <t>596212211</t>
  </si>
  <si>
    <t>Kladení zámkové dlažby pozemních komunikací ručně tl 80 mm skupiny A pl přes 50 do 100 m2</t>
  </si>
  <si>
    <t>-1562642452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</si>
  <si>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</si>
  <si>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https://podminky.urs.cz/item/CS_URS_2024_01/596212211</t>
  </si>
  <si>
    <t>59245013</t>
  </si>
  <si>
    <t>dlažba zámková betonová tvaru I 200x165mm tl 80mm přírodní</t>
  </si>
  <si>
    <t>-819879497</t>
  </si>
  <si>
    <t xml:space="preserve">Poznámka k položce:_x000d_
15% </t>
  </si>
  <si>
    <t>52*0,15</t>
  </si>
  <si>
    <t>7,8*1,03 'Přepočtené koeficientem množství</t>
  </si>
  <si>
    <t>-220649720</t>
  </si>
  <si>
    <t>-2059793723</t>
  </si>
  <si>
    <t>-304291406</t>
  </si>
  <si>
    <t>1091348177</t>
  </si>
  <si>
    <t>-1872374434</t>
  </si>
  <si>
    <t>1935437085</t>
  </si>
  <si>
    <t>63*0,3 'Přepočtené koeficientem množství</t>
  </si>
  <si>
    <t>536317316</t>
  </si>
  <si>
    <t>DP1000-40</t>
  </si>
  <si>
    <t xml:space="preserve">Dilatační polštář  1000x1000x40 mm</t>
  </si>
  <si>
    <t>-391510166</t>
  </si>
  <si>
    <t>915111111</t>
  </si>
  <si>
    <t>Vodorovné dopravní značení dělící čáry souvislé š 125 mm základní bílá barva</t>
  </si>
  <si>
    <t>-661495615</t>
  </si>
  <si>
    <t>Vodorovné dopravní značení stříkané barvou dělící čára šířky 125 mm souvislá bílá základní</t>
  </si>
  <si>
    <t>https://podminky.urs.cz/item/CS_URS_2024_01/915111111</t>
  </si>
  <si>
    <t>915111115</t>
  </si>
  <si>
    <t>Vodorovné dopravní značení dělící čáry souvislé š 125 mm základní žlutá barva</t>
  </si>
  <si>
    <t>1237631684</t>
  </si>
  <si>
    <t>Vodorovné dopravní značení stříkané barvou dělící čára šířky 125 mm souvislá žlutá základní</t>
  </si>
  <si>
    <t>https://podminky.urs.cz/item/CS_URS_2024_01/915111115</t>
  </si>
  <si>
    <t>1664546684</t>
  </si>
  <si>
    <t>965043331</t>
  </si>
  <si>
    <t>Bourání podkladů pod dlažby betonových s potěrem nebo teracem tl do 100 mm pl do 4 m2</t>
  </si>
  <si>
    <t>-1362866525</t>
  </si>
  <si>
    <t>Bourání mazanin betonových s potěrem nebo teracem tl. do 100 mm, plochy do 4 m2</t>
  </si>
  <si>
    <t>https://podminky.urs.cz/item/CS_URS_2024_01/965043331</t>
  </si>
  <si>
    <t>965082941</t>
  </si>
  <si>
    <t>Odstranění násypů pod podlahami tl přes 200 mm</t>
  </si>
  <si>
    <t>-1360054428</t>
  </si>
  <si>
    <t>Odstranění násypu pod podlahami nebo ochranného násypu na střechách tl. přes 200 mm jakékoliv plochy</t>
  </si>
  <si>
    <t>https://podminky.urs.cz/item/CS_URS_2024_01/965082941</t>
  </si>
  <si>
    <t>971033241</t>
  </si>
  <si>
    <t>Vybourání otvorů ve zdivu cihelném pl do 0,0225 m2 na MVC nebo MV tl do 300 mm</t>
  </si>
  <si>
    <t>-1332012702</t>
  </si>
  <si>
    <t>Vybourání otvorů ve zdivu základovém nebo nadzákladovém z cihel, tvárnic, příčkovek z cihel pálených na maltu vápennou nebo vápenocementovou plochy do 0,0225 m2, tl. do 300 mm</t>
  </si>
  <si>
    <t>https://podminky.urs.cz/item/CS_URS_2024_01/971033241</t>
  </si>
  <si>
    <t>971033381</t>
  </si>
  <si>
    <t>Vybourání otvorů ve zdivu cihelném pl do 0,09 m2 na MVC nebo MV tl do 900 mm</t>
  </si>
  <si>
    <t>776279877</t>
  </si>
  <si>
    <t>Vybourání otvorů ve zdivu základovém nebo nadzákladovém z cihel, tvárnic, příčkovek z cihel pálených na maltu vápennou nebo vápenocementovou plochy do 0,09 m2, tl. do 900 mm</t>
  </si>
  <si>
    <t>https://podminky.urs.cz/item/CS_URS_2024_01/971033381</t>
  </si>
  <si>
    <t>-1568139656</t>
  </si>
  <si>
    <t>650126460</t>
  </si>
  <si>
    <t>977312114</t>
  </si>
  <si>
    <t>Řezání stávajících betonových mazanin vyztužených hl do 200 mm</t>
  </si>
  <si>
    <t>345281377</t>
  </si>
  <si>
    <t>Řezání stávajících betonových mazanin s vyztužením hloubky přes 150 do 200 mm</t>
  </si>
  <si>
    <t>https://podminky.urs.cz/item/CS_URS_2024_01/977312114</t>
  </si>
  <si>
    <t>-1791498197</t>
  </si>
  <si>
    <t>-1458363814</t>
  </si>
  <si>
    <t>1768239186</t>
  </si>
  <si>
    <t>-230753964</t>
  </si>
  <si>
    <t>1022985195</t>
  </si>
  <si>
    <t>-1596967387</t>
  </si>
  <si>
    <t>997013863</t>
  </si>
  <si>
    <t>Poplatek za uložení stavebního odpadu na recyklační skládce (skládkovné) cihelného kód odpadu 17 01 02</t>
  </si>
  <si>
    <t>507534331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</si>
  <si>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</si>
  <si>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</si>
  <si>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997013873</t>
  </si>
  <si>
    <t>-612776189</t>
  </si>
  <si>
    <t>https://podminky.urs.cz/item/CS_URS_2024_01/997013873</t>
  </si>
  <si>
    <t>-235792889</t>
  </si>
  <si>
    <t>-1330327817</t>
  </si>
  <si>
    <t>998272201</t>
  </si>
  <si>
    <t>Přesun hmot pro trubní vedení z ocelových trub svařovaných otevřený výkop</t>
  </si>
  <si>
    <t>-1637141079</t>
  </si>
  <si>
    <t>Přesun hmot pro trubní vedení z ocelových trub svařovaných pro vodovody, plynovody, teplovody, shybky, produktovody v otevřeném výkopu dopravní vzdálenost do 15 m</t>
  </si>
  <si>
    <t>https://podminky.urs.cz/item/CS_URS_2024_01/998272201</t>
  </si>
  <si>
    <t>1283970789</t>
  </si>
  <si>
    <t>582005608</t>
  </si>
  <si>
    <t>2,25*0,1265 'Přepočtené koeficientem množství</t>
  </si>
  <si>
    <t>711192101</t>
  </si>
  <si>
    <t>Provedení izolace proti zemní vlhkosti hydroizolační stěrkou svislé na betonu, 1 vrstva</t>
  </si>
  <si>
    <t>-1077644215</t>
  </si>
  <si>
    <t>Provedení izolace proti zemní vlhkosti hydroizolační stěrkou na ploše svislé S jednovrstvá na betonu</t>
  </si>
  <si>
    <t>https://podminky.urs.cz/item/CS_URS_2024_01/711192101</t>
  </si>
  <si>
    <t>-2121726145</t>
  </si>
  <si>
    <t>1565855729</t>
  </si>
  <si>
    <t>-531804296</t>
  </si>
  <si>
    <t>1534962856</t>
  </si>
  <si>
    <t>-300311207</t>
  </si>
  <si>
    <t>-2052040484</t>
  </si>
  <si>
    <t>538070529</t>
  </si>
  <si>
    <t>-1686393826</t>
  </si>
  <si>
    <t>1193791387</t>
  </si>
  <si>
    <t>-659129343</t>
  </si>
  <si>
    <t>-1059400754</t>
  </si>
  <si>
    <t>-1423301347</t>
  </si>
  <si>
    <t>943299571</t>
  </si>
  <si>
    <t>359082317</t>
  </si>
  <si>
    <t>IZP-65/80</t>
  </si>
  <si>
    <t>pouzdro potrubní izolační 80 mm / DN65</t>
  </si>
  <si>
    <t>-1052776333</t>
  </si>
  <si>
    <t>28,9*1,1 'Přepočtené koeficientem množství</t>
  </si>
  <si>
    <t>IZP100-60</t>
  </si>
  <si>
    <t>pouzdro potrubní izolační 60mm/ DN100</t>
  </si>
  <si>
    <t>1139693147</t>
  </si>
  <si>
    <t>IZP80-60</t>
  </si>
  <si>
    <t>pouzdro potrubní izolační 60mm / DN80</t>
  </si>
  <si>
    <t>142231335</t>
  </si>
  <si>
    <t>28,4*1,1 'Přepočtené koeficientem množství</t>
  </si>
  <si>
    <t>IZP65-60</t>
  </si>
  <si>
    <t>pouzdro potrubní izolační 60mm / DN65</t>
  </si>
  <si>
    <t>-144072458</t>
  </si>
  <si>
    <t>66,4*1,1 'Přepočtené koeficientem množství</t>
  </si>
  <si>
    <t>pouzdro potrubní izolační 60mm / DN50</t>
  </si>
  <si>
    <t>803679037</t>
  </si>
  <si>
    <t>52,2*1,1 'Přepočtené koeficientem množství</t>
  </si>
  <si>
    <t>IZP40-60</t>
  </si>
  <si>
    <t>pouzdro potrubní izolační 60mm / DN40</t>
  </si>
  <si>
    <t>752885005</t>
  </si>
  <si>
    <t>3,2*1,1 'Přepočtené koeficientem množství</t>
  </si>
  <si>
    <t>1920917048</t>
  </si>
  <si>
    <t>-58830748</t>
  </si>
  <si>
    <t>482430366</t>
  </si>
  <si>
    <t>23,9*1,1 'Přepočtené koeficientem množství</t>
  </si>
  <si>
    <t>1871121983</t>
  </si>
  <si>
    <t>38,4*1,1 'Přepočtené koeficientem množství</t>
  </si>
  <si>
    <t>pouzdro potrubní izolační 50 mm / DN25</t>
  </si>
  <si>
    <t>1923515444</t>
  </si>
  <si>
    <t>5*1,1 'Přepočtené koeficientem množství</t>
  </si>
  <si>
    <t>IZP20-50</t>
  </si>
  <si>
    <t>pouzdro potrubní izolační 50 mm / DN20</t>
  </si>
  <si>
    <t>-1643015219</t>
  </si>
  <si>
    <t>IZP25-40</t>
  </si>
  <si>
    <t>pouzdro potrubní izolační 40 mm / DN25</t>
  </si>
  <si>
    <t>-231194812</t>
  </si>
  <si>
    <t>5,1*1,1 'Přepočtené koeficientem množství</t>
  </si>
  <si>
    <t>IZP40-40</t>
  </si>
  <si>
    <t>pouzdro potrubní izolační 40 mm / DN40</t>
  </si>
  <si>
    <t>332087470</t>
  </si>
  <si>
    <t>16,1*1,1 'Přepočtené koeficientem množství</t>
  </si>
  <si>
    <t>IZP20-40</t>
  </si>
  <si>
    <t>pouzdro potrubní izolační 40 mm / DN20</t>
  </si>
  <si>
    <t>-891161886</t>
  </si>
  <si>
    <t>-1406930100</t>
  </si>
  <si>
    <t>673791555</t>
  </si>
  <si>
    <t>28654002</t>
  </si>
  <si>
    <t>koleno 90° PPR pro rozvod pitné a teplé užitkové vody D 20mm</t>
  </si>
  <si>
    <t>-381941306</t>
  </si>
  <si>
    <t>-427028042</t>
  </si>
  <si>
    <t>-3941916</t>
  </si>
  <si>
    <t>-142280354</t>
  </si>
  <si>
    <t>28654148</t>
  </si>
  <si>
    <t>nátrubek PPR D 40mm</t>
  </si>
  <si>
    <t>-855923612</t>
  </si>
  <si>
    <t>1050186326</t>
  </si>
  <si>
    <t>852232151</t>
  </si>
  <si>
    <t>722176112</t>
  </si>
  <si>
    <t>Montáž potrubí plastové spojované svary polyfuzně D přes 16 do 20 mm</t>
  </si>
  <si>
    <t>1077264332</t>
  </si>
  <si>
    <t>Montáž potrubí z plastových trub svařovaných polyfuzně D přes 16 do 20 mm</t>
  </si>
  <si>
    <t>https://podminky.urs.cz/item/CS_URS_2024_01/722176112</t>
  </si>
  <si>
    <t>28615100</t>
  </si>
  <si>
    <t>trubka tlaková PPR řada PN 10 20x2,2x4000mm</t>
  </si>
  <si>
    <t>-727029322</t>
  </si>
  <si>
    <t>9,1*1,03 'Přepočtené koeficientem množství</t>
  </si>
  <si>
    <t>1656547332</t>
  </si>
  <si>
    <t>1694622730</t>
  </si>
  <si>
    <t>3,6*1,03 'Přepočtené koeficientem množství</t>
  </si>
  <si>
    <t>-336126041</t>
  </si>
  <si>
    <t>-2130008724</t>
  </si>
  <si>
    <t>5*1,03 'Přepočtené koeficientem množství</t>
  </si>
  <si>
    <t>722176116</t>
  </si>
  <si>
    <t>Montáž potrubí plastové spojované svary polyfuzně D přes 40 do 50 mm</t>
  </si>
  <si>
    <t>-1091186130</t>
  </si>
  <si>
    <t>Montáž potrubí z plastových trub svařovaných polyfuzně D přes 40 do 50 mm</t>
  </si>
  <si>
    <t>https://podminky.urs.cz/item/CS_URS_2024_01/722176116</t>
  </si>
  <si>
    <t>28615115</t>
  </si>
  <si>
    <t>trubka tlaková PPR řada PN 10 50x4,6x4000mm</t>
  </si>
  <si>
    <t>1151669704</t>
  </si>
  <si>
    <t>0,4*1,03 'Přepočtené koeficientem množství</t>
  </si>
  <si>
    <t>722181231</t>
  </si>
  <si>
    <t>Ochrana vodovodního potrubí přilepenými termoizolačními trubicemi z PE tl přes 9 do 13 mm DN do 22 mm</t>
  </si>
  <si>
    <t>-707892797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</si>
  <si>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</si>
  <si>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https://podminky.urs.cz/item/CS_URS_2024_01/722181231</t>
  </si>
  <si>
    <t>9*1,1 'Přepočtené koeficientem množství</t>
  </si>
  <si>
    <t>1403343933</t>
  </si>
  <si>
    <t>2,4*1,1 'Přepočtené koeficientem množství</t>
  </si>
  <si>
    <t>574237550</t>
  </si>
  <si>
    <t>1179399118</t>
  </si>
  <si>
    <t>1338278718</t>
  </si>
  <si>
    <t>-203672976</t>
  </si>
  <si>
    <t>722232043</t>
  </si>
  <si>
    <t>Kohout kulový přímý G 1/2" PN 42 do 185°C vnitřní závit</t>
  </si>
  <si>
    <t>-405831627</t>
  </si>
  <si>
    <t>Armatury se dvěma závity kulové kohouty PN 42 do 185 °C přímé vnitřní závit G 1/2"</t>
  </si>
  <si>
    <t>https://podminky.urs.cz/item/CS_URS_2024_01/722232043</t>
  </si>
  <si>
    <t>598146480</t>
  </si>
  <si>
    <t>-885406180</t>
  </si>
  <si>
    <t>722262301</t>
  </si>
  <si>
    <t>Vodoměr závitový vícevtokový mokroběžný do 40°C G 1"x 105 mm Qn 2,5 m3/h vertikální</t>
  </si>
  <si>
    <t>878295435</t>
  </si>
  <si>
    <t>Vodoměry pro vodu do 40°C závitové vertikální vícevtokové mokroběžné G 1"x 105 mm Qn 2,5</t>
  </si>
  <si>
    <t>https://podminky.urs.cz/item/CS_URS_2024_01/722262301</t>
  </si>
  <si>
    <t>Poznámka k položce:_x000d_
 30°C, vč. připojovacího materiálu, impulzní výstup</t>
  </si>
  <si>
    <t>SR25-10</t>
  </si>
  <si>
    <t>Připojovací šroubení - s vvypouštěním Rp1"</t>
  </si>
  <si>
    <t>280998789</t>
  </si>
  <si>
    <t>724399R</t>
  </si>
  <si>
    <t>Montáž a dodávka úpravny TV 01 Dávkovací komplet pro úpravu vody ohřevu TV</t>
  </si>
  <si>
    <t>-186991972</t>
  </si>
  <si>
    <t>https://podminky.urs.cz/item/CS_URS_2024_01/724399R</t>
  </si>
  <si>
    <t>R41060044CS</t>
  </si>
  <si>
    <t>Regenerační sůl - pro změkčovače - 25kg</t>
  </si>
  <si>
    <t>-560819117</t>
  </si>
  <si>
    <t>2*8 'Přepočtené koeficientem množství</t>
  </si>
  <si>
    <t>727222013</t>
  </si>
  <si>
    <t>Protipožární manžeta prostupu plastového potrubí bez izolace D 160 mm stěnou tl 100 mm požární odolnost EI 120</t>
  </si>
  <si>
    <t>-1257049339</t>
  </si>
  <si>
    <t>Protipožární ochranné manžety plastového potrubí prostup stěnou tloušťky 100 mm požární odolnost EI 120 D 160</t>
  </si>
  <si>
    <t>https://podminky.urs.cz/item/CS_URS_2024_01/727222013</t>
  </si>
  <si>
    <t>732212815</t>
  </si>
  <si>
    <t>Demontáž ohříváku zásobníkového stojatého obsah do 1600 l</t>
  </si>
  <si>
    <t>1462331079</t>
  </si>
  <si>
    <t>Demontáž ohříváků zásobníkových stojatých o obsahu do 1 600 l</t>
  </si>
  <si>
    <t>https://podminky.urs.cz/item/CS_URS_2024_01/732212815</t>
  </si>
  <si>
    <t>732213813</t>
  </si>
  <si>
    <t>Rozřezání demontovaného ohříváku obsah do 630 l</t>
  </si>
  <si>
    <t>258493258</t>
  </si>
  <si>
    <t>Demontáž ohříváků zásobníkových rozřezání demontovaných ohříváků o obsahu do 630 l</t>
  </si>
  <si>
    <t>https://podminky.urs.cz/item/CS_URS_2024_01/732213813</t>
  </si>
  <si>
    <t>732214813</t>
  </si>
  <si>
    <t>Vypuštění vody z ohříváku obsah do 630 l</t>
  </si>
  <si>
    <t>1795532808</t>
  </si>
  <si>
    <t>Demontáž ohříváků zásobníkových vypuštění vody z ohříváků o obsahu do 630 l</t>
  </si>
  <si>
    <t>https://podminky.urs.cz/item/CS_URS_2024_01/732214813</t>
  </si>
  <si>
    <t>732219301</t>
  </si>
  <si>
    <t>Montáž ohříváku vody stojatého kombinovaného do 200 litrů</t>
  </si>
  <si>
    <t>387616560</t>
  </si>
  <si>
    <t>Montáž ohříváků vody zásobníkových stojatých kombinovaných do 200 l</t>
  </si>
  <si>
    <t>https://podminky.urs.cz/item/CS_URS_2024_01/732219301</t>
  </si>
  <si>
    <t>-467160602</t>
  </si>
  <si>
    <t>732221R</t>
  </si>
  <si>
    <t>Demontáž OPS</t>
  </si>
  <si>
    <t>-2036439566</t>
  </si>
  <si>
    <t>Demontáž výměníků tepla protiproudových s vložkami tvaru U o v. pl. přes 1,6 do 2,5 m2</t>
  </si>
  <si>
    <t>732221R2</t>
  </si>
  <si>
    <t>Demontáž modulu dochlazení kondenzátu</t>
  </si>
  <si>
    <t>-1314847225</t>
  </si>
  <si>
    <t>https://podminky.urs.cz/item/CS_URS_2024_01/732221R2</t>
  </si>
  <si>
    <t>732230101R</t>
  </si>
  <si>
    <t>Akumulační nádrž bez přípravy TUV bez výměníku PN 10 o objemu 200 l, nerez</t>
  </si>
  <si>
    <t>-915485693</t>
  </si>
  <si>
    <t>104827290</t>
  </si>
  <si>
    <t>732324814</t>
  </si>
  <si>
    <t>Demontáž nádrže beztlaké nebo tlakové vypuštění vody z nádrže obsah přes 200 do 500 l</t>
  </si>
  <si>
    <t>1902587485</t>
  </si>
  <si>
    <t>Demontáž nádrží beztlakých nebo tlakových vypuštění vody z nádrží o obsahu přes 200 do 500 l</t>
  </si>
  <si>
    <t>https://podminky.urs.cz/item/CS_URS_2024_01/732324814</t>
  </si>
  <si>
    <t>732331621</t>
  </si>
  <si>
    <t>Nádoba tlaková expanzní pro topnou a chladicí soustavu s membránou závitové připojení PN 0,6 o objemu 200 l</t>
  </si>
  <si>
    <t>103032419</t>
  </si>
  <si>
    <t>Nádoby expanzní tlakové pro topné a chladicí soustavy s membránou bez pojistného ventilu se závitovým připojením PN 0,6 o objemu 200 l</t>
  </si>
  <si>
    <t>https://podminky.urs.cz/item/CS_URS_2024_01/732331621</t>
  </si>
  <si>
    <t>732331623</t>
  </si>
  <si>
    <t>Nádoba tlaková expanzní pro topnou a chladicí soustavu s membránou závitové připojení PN 0,6 o objemu 250 l</t>
  </si>
  <si>
    <t>-963369976</t>
  </si>
  <si>
    <t>Nádoby expanzní tlakové pro topné a chladicí soustavy s membránou bez pojistného ventilu se závitovým připojením PN 0,6 o objemu 250 l</t>
  </si>
  <si>
    <t>https://podminky.urs.cz/item/CS_URS_2024_01/732331623</t>
  </si>
  <si>
    <t>732331630</t>
  </si>
  <si>
    <t>Nádoba tlaková expanzní pro topnou a chladicí soustavu s membránou závitové připojení PN 0,6 o objemu 8 l</t>
  </si>
  <si>
    <t>1976954004</t>
  </si>
  <si>
    <t>Nádoby expanzní tlakové pro topné a chladicí soustavy s membránou bez pojistného ventilu se závitovým připojením PN 0,6 o objemu 8 l</t>
  </si>
  <si>
    <t>https://podminky.urs.cz/item/CS_URS_2024_01/732331630</t>
  </si>
  <si>
    <t>-302192889</t>
  </si>
  <si>
    <t>-1714711914</t>
  </si>
  <si>
    <t>R-TV-40</t>
  </si>
  <si>
    <t>Montáž modulu KPS-TV 40kW</t>
  </si>
  <si>
    <t>-1566175925</t>
  </si>
  <si>
    <t>Montáž modulu KPS-TV 80-150kW</t>
  </si>
  <si>
    <t xml:space="preserve">Poznámka k položce:_x000d_
Montáž na pozici v objektu_x000d_
Poznámka - podklad pro výrobce KPS:_x000d_
120kW, Dispoziční tlak HV - 390kPa, o.p. PV 0,8MPa, PN16 / PN10_x000d_
150kW, Dispoziční tlak HV - 287kPa, Cirkulační čerpadlo - Q=1,6m³/h, P=40kPa, o.p. PV 0,9MPa	PN16 / PN10_x000d_
60kW, Dispoziční tlak HV - 507kPa, Cirkulační čerpadlo - Q=1,5m³/h, P=65kPa, o.p. PV 0,8MPa	PN16 / PN10_x000d_
</t>
  </si>
  <si>
    <t>R-TV-60-150</t>
  </si>
  <si>
    <t>-2038713413</t>
  </si>
  <si>
    <t>R-UT-200</t>
  </si>
  <si>
    <t>Montáž modulu KPS-ÚT 220kW</t>
  </si>
  <si>
    <t>459203949</t>
  </si>
  <si>
    <t>R-UT-250</t>
  </si>
  <si>
    <t>Montáž modulu KPS-ÚT 250kW</t>
  </si>
  <si>
    <t>-1931170647</t>
  </si>
  <si>
    <t>Montáž modulu KPS-ÚT 500kW</t>
  </si>
  <si>
    <t>Poznámka k položce:_x000d_
Montáž na pozici v objektu_x000d_
Poznámka - podklad pro výrobce KPS:_x000d_
500kW, Dispoziční tlak HV - 390kPa, o.p. PV 0,5MPa, PN16 / PN10_x000d_
Tlaková ztráta výměníku 20kPa</t>
  </si>
  <si>
    <t>R-UT-30</t>
  </si>
  <si>
    <t>Montáž modulu KPS-ÚT 30kW</t>
  </si>
  <si>
    <t>612938592</t>
  </si>
  <si>
    <t>R-UT-400</t>
  </si>
  <si>
    <t>Montáž modulu KPS-ÚT 400kW</t>
  </si>
  <si>
    <t>2132493121</t>
  </si>
  <si>
    <t>R-UT-500</t>
  </si>
  <si>
    <t>-728855041</t>
  </si>
  <si>
    <t>KPS220</t>
  </si>
  <si>
    <t>KPS 220 kW</t>
  </si>
  <si>
    <t>283961816</t>
  </si>
  <si>
    <t xml:space="preserve">Poznámka k položce:_x000d_
KPS - UT	2xKPS 220kW, Dispoziční tlak HV - 345kPa, Čerpadlo UT - Q=10m³/h, P=80kPa, o.p. PV1 0,6MPa, PV2 0,3MPa	PN16 / PN10_x000d_
</t>
  </si>
  <si>
    <t>KPS250</t>
  </si>
  <si>
    <t>KPS 250 kW</t>
  </si>
  <si>
    <t>-1191591184</t>
  </si>
  <si>
    <t xml:space="preserve">Poznámka k položce:_x000d_
KPS - UT	250kW, Dispoziční tlak HV - 479kPa, o.p. PV 0,5MPa	PN16 / PN10_x000d_
</t>
  </si>
  <si>
    <t>KPS400</t>
  </si>
  <si>
    <t>KPS 400 kW</t>
  </si>
  <si>
    <t>195304304</t>
  </si>
  <si>
    <t xml:space="preserve">Poznámka k položce:_x000d_
KPS - UT	400kW, Dispoziční tlak HV - 425kPa, o.p. PV 0,4MPa	PN16 / PN10_x000d_
</t>
  </si>
  <si>
    <t>KPS390</t>
  </si>
  <si>
    <t>KPS 390 kW</t>
  </si>
  <si>
    <t>-1139631907</t>
  </si>
  <si>
    <t xml:space="preserve">Poznámka k položce:_x000d_
KPS - UT	390kW, Dispoziční tlak TV - 400kPa, Čerpadlo UT - Q=2,6m/h, P=65kPa, o.p. PV 0,4MPa	PN16 / PN10_x000d_
_x000d_
</t>
  </si>
  <si>
    <t>KPS90</t>
  </si>
  <si>
    <t>KPS 90kW</t>
  </si>
  <si>
    <t>-204080251</t>
  </si>
  <si>
    <t xml:space="preserve">Poznámka k položce:_x000d_
KPS - UT	90kW, Dispoziční tlak HV - 368kPa, o.p. PV 0,3MPa	PN16 / PN6_x000d_
_x000d_
_x000d_
_x000d_
</t>
  </si>
  <si>
    <t>KPS60</t>
  </si>
  <si>
    <t>KPS 60W</t>
  </si>
  <si>
    <t>-2011870918</t>
  </si>
  <si>
    <t xml:space="preserve">Poznámka k položce:_x000d_
KPS - UT	60kW, Dispoziční tlak HV - 337kPa, Čerpadlo UT - Q=2,6m³/h, P=180kPa, o.p. PV 0,3MPa	PN16 / PN6_x000d_
_x000d_
_x000d_
</t>
  </si>
  <si>
    <t>KPS30</t>
  </si>
  <si>
    <t>KPS 30W</t>
  </si>
  <si>
    <t>1289876226</t>
  </si>
  <si>
    <t xml:space="preserve">Poznámka k položce:_x000d_
KPS - UT	30kW, Dispoziční tlak HV - 480kPa, o.p. PV 0,3MPa	PN16 / PN6_x000d_
</t>
  </si>
  <si>
    <t>KPS500/120</t>
  </si>
  <si>
    <t>KPS 500/120 kW</t>
  </si>
  <si>
    <t>807329640</t>
  </si>
  <si>
    <t xml:space="preserve">Poznámka k položce:_x000d_
KPS - UT	500kW, Dispoziční tlak HV - 390kPa, o.p. PV 0,5MPa	PN16 / PN10_x000d_
KPS - TV	120kW, Dispoziční tlak HV - 390kPa, o.p. PV 0,8MPa	PN16 / PN10_x000d_
</t>
  </si>
  <si>
    <t>KPS180/60</t>
  </si>
  <si>
    <t>KPS 180/60 kW</t>
  </si>
  <si>
    <t>493708453</t>
  </si>
  <si>
    <t xml:space="preserve">Poznámka k položce:_x000d_
KPS - TV	60kW, Dispoziční tlak HV - 507kPa, Cirkulační čerpadlo - Q=1,5m³/h, P=65kPa, o.p. PV 0,8MPa	PN16 / PN10_x000d_
KPS - UT	180kW, Dispoziční tlak HV - 507kPa, Čerpadlo UT - Q=10,5m³/h, P=105kPa, o.p. PV 0,6MPa	PN16 / PN10_x000d_
_x000d_
</t>
  </si>
  <si>
    <t>KPS250-150-150</t>
  </si>
  <si>
    <t>KPS 250/150/150 kW</t>
  </si>
  <si>
    <t>1698436858</t>
  </si>
  <si>
    <t xml:space="preserve">Poznámka k položce:_x000d_
KPS_x000d_
KPS - UT	250kW, Dispoziční tlak HV - 287kPa, Čerpadlo UT - Q=10,8m³/h, P=52kPa, o.p. PV 0,6MPa	PN16 / PN10_x000d_
KPS - TV	150kW, Dispoziční tlak HV - 287kPa, Cirkulační čerpadlo - Q=1,6m³/h, P=40kPa, o.p. PV 0,9MPa	PN16 / PN10_x000d_
KPS - TV	150kW, Dispoziční tlak HV - 287kPa, Cirkulační čerpadlo - Q=1,6m³/h, P=40kPa, o.p. PV 0,9MPa	PN16 / PN10_x000d_
_x000d_
</t>
  </si>
  <si>
    <t>KPS25-40</t>
  </si>
  <si>
    <t>KPS 25 kW/40kW</t>
  </si>
  <si>
    <t>-208605905</t>
  </si>
  <si>
    <t xml:space="preserve">Poznámka k položce:_x000d_
KPS - UT	25kW, Dispoziční tlak HV - 385kPa, Čerpadlo UT - Q=1,1m³/h, P=80kPa, o.p. PV 0,3MPa	PN16 / PN6_x000d_
KPS - TV	40kW, Dispoziční tlak HV - 385kPa, Cirkulační čerpadlo - Q=0,4m³/h, P=55kPa, o.p. PV 0,8MPa	PN16 / PN16_x000d_
_x000d_
</t>
  </si>
  <si>
    <t>R-UT-60</t>
  </si>
  <si>
    <t>Montáž modulu KPS-ÚT 60kW</t>
  </si>
  <si>
    <t>899595221</t>
  </si>
  <si>
    <t>R-UT-90</t>
  </si>
  <si>
    <t>Montáž modulu KPS-ÚT 90kW</t>
  </si>
  <si>
    <t>-861872732</t>
  </si>
  <si>
    <t>733120815</t>
  </si>
  <si>
    <t>Demontáž potrubí ocelového hladkého D do 38</t>
  </si>
  <si>
    <t>1935477657</t>
  </si>
  <si>
    <t>Demontáž potrubí z trubek ocelových hladkých Ø do 38</t>
  </si>
  <si>
    <t>https://podminky.urs.cz/item/CS_URS_2024_01/733120815</t>
  </si>
  <si>
    <t>1643974748</t>
  </si>
  <si>
    <t>733120826</t>
  </si>
  <si>
    <t>Demontáž potrubí ocelového hladkého D přes 60,3 do 89</t>
  </si>
  <si>
    <t>-536027898</t>
  </si>
  <si>
    <t>Demontáž potrubí z trubek ocelových hladkých Ø přes 60,3 do 89</t>
  </si>
  <si>
    <t>https://podminky.urs.cz/item/CS_URS_2024_01/733120826</t>
  </si>
  <si>
    <t>-958279624</t>
  </si>
  <si>
    <t>733120836</t>
  </si>
  <si>
    <t>Demontáž potrubí ocelového hladkého D přes 133 do 159</t>
  </si>
  <si>
    <t>-1615875567</t>
  </si>
  <si>
    <t>Demontáž potrubí z trubek ocelových hladkých Ø přes 133 do 159</t>
  </si>
  <si>
    <t>https://podminky.urs.cz/item/CS_URS_2024_01/733120836</t>
  </si>
  <si>
    <t>733121212</t>
  </si>
  <si>
    <t>Potrubí ocelové hladké bezešvé v kotelnách nebo strojovnách spojované svařováním D 28x2,6 mm</t>
  </si>
  <si>
    <t>-1109874736</t>
  </si>
  <si>
    <t>Potrubí z trubek ocelových hladkých spojovaných svařováním černých bezešvých v kotelnách a strojovnách Ø 28/2,6</t>
  </si>
  <si>
    <t>https://podminky.urs.cz/item/CS_URS_2024_01/733121212</t>
  </si>
  <si>
    <t>-1367120106</t>
  </si>
  <si>
    <t>26,6*1,1 'Přepočtené koeficientem množství</t>
  </si>
  <si>
    <t>859917848</t>
  </si>
  <si>
    <t>73,7*1,1 'Přepočtené koeficientem množství</t>
  </si>
  <si>
    <t>-1659498819</t>
  </si>
  <si>
    <t>38,5*1,1 'Přepočtené koeficientem množství</t>
  </si>
  <si>
    <t>1568567784</t>
  </si>
  <si>
    <t>49,8*1,1 'Přepočtené koeficientem množství</t>
  </si>
  <si>
    <t>257219341</t>
  </si>
  <si>
    <t>-1287072534</t>
  </si>
  <si>
    <t>26,7*1,1 'Přepočtené koeficientem množství</t>
  </si>
  <si>
    <t>733194820</t>
  </si>
  <si>
    <t>Rozřezání konzoly, podpěry nebo výložníku pro potrubí z U profilu přes 6,5 do U 10</t>
  </si>
  <si>
    <t>-1564374448</t>
  </si>
  <si>
    <t>Demontáž příslušenství potrubí rozřezání konzol, podpěr a výložníků pro potrubí z U - profilu přes 6,5 do U 10</t>
  </si>
  <si>
    <t>https://podminky.urs.cz/item/CS_URS_2024_01/733194820</t>
  </si>
  <si>
    <t>-2079403781</t>
  </si>
  <si>
    <t>1765017402</t>
  </si>
  <si>
    <t>455061135</t>
  </si>
  <si>
    <t>1490414533</t>
  </si>
  <si>
    <t>-651707682</t>
  </si>
  <si>
    <t>-854581117</t>
  </si>
  <si>
    <t>1541791875</t>
  </si>
  <si>
    <t>62201506</t>
  </si>
  <si>
    <t>-1044509169</t>
  </si>
  <si>
    <t>1610843733</t>
  </si>
  <si>
    <t>1878948349</t>
  </si>
  <si>
    <t>7341734R1</t>
  </si>
  <si>
    <t>Spoj přírubový PN 6/I do 200°C DN 25</t>
  </si>
  <si>
    <t>-1280541324</t>
  </si>
  <si>
    <t>734173611</t>
  </si>
  <si>
    <t>Spoj přírubový PN 40/I do 200°C DN 15</t>
  </si>
  <si>
    <t>461341467</t>
  </si>
  <si>
    <t>Mezikusy, přírubové spoje přírubové spoje PN 40/I, 200°C DN 15</t>
  </si>
  <si>
    <t>https://podminky.urs.cz/item/CS_URS_2024_01/734173611</t>
  </si>
  <si>
    <t>734173613R</t>
  </si>
  <si>
    <t>-152719137</t>
  </si>
  <si>
    <t>7341736R</t>
  </si>
  <si>
    <t>Spoj přírubový PN 40/I do 200°C DN 20</t>
  </si>
  <si>
    <t>-1147550650</t>
  </si>
  <si>
    <t>Mezikusy, přírubové spoje přírubové spoje PN 40/I, 200°C DN 20</t>
  </si>
  <si>
    <t>-1768957811</t>
  </si>
  <si>
    <t>134592120</t>
  </si>
  <si>
    <t>398948078</t>
  </si>
  <si>
    <t>1725793062</t>
  </si>
  <si>
    <t>752635736</t>
  </si>
  <si>
    <t>734412113</t>
  </si>
  <si>
    <t>Měřič tepla kompaktní Qn 2,5 G 3/4</t>
  </si>
  <si>
    <t>1748099953</t>
  </si>
  <si>
    <t>Teploměry technické kompaktní měřiče tepla jmenovitý průtok Qn (m3/h) 2,5 3/4"</t>
  </si>
  <si>
    <t>https://podminky.urs.cz/item/CS_URS_2024_01/734412113</t>
  </si>
  <si>
    <t>13000010</t>
  </si>
  <si>
    <t>-1636372184</t>
  </si>
  <si>
    <t>1512392590</t>
  </si>
  <si>
    <t>1008488179</t>
  </si>
  <si>
    <t>-1217481342</t>
  </si>
  <si>
    <t>-518129098</t>
  </si>
  <si>
    <t>-1291710332</t>
  </si>
  <si>
    <t>2104025681</t>
  </si>
  <si>
    <t>-1068096949</t>
  </si>
  <si>
    <t>-1685993091</t>
  </si>
  <si>
    <t>783604550</t>
  </si>
  <si>
    <t>Provedení základního jednonásobného nátěru potrubí DN do 50 mm</t>
  </si>
  <si>
    <t>-799849463</t>
  </si>
  <si>
    <t>Provedení nátěru armatur a kovových potrubí základního nebo základního antikorozního jednonásobného potrubí do DN 50 mm</t>
  </si>
  <si>
    <t>https://podminky.urs.cz/item/CS_URS_2024_01/783604550</t>
  </si>
  <si>
    <t>192,6*1,1 'Přepočtené koeficientem množství</t>
  </si>
  <si>
    <t>1177596208</t>
  </si>
  <si>
    <t>192,6*0,018 'Přepočtené koeficientem množství</t>
  </si>
  <si>
    <t>783604560</t>
  </si>
  <si>
    <t>Provedení základního jednonásobného nátěru potrubí přes DN 50 do DN 100 mm</t>
  </si>
  <si>
    <t>-2024392005</t>
  </si>
  <si>
    <t>Provedení nátěru armatur a kovových potrubí základního nebo základního antikorozního jednonásobného potrubí přes DN 50 do DN 100 mm</t>
  </si>
  <si>
    <t>https://podminky.urs.cz/item/CS_URS_2024_01/783604560</t>
  </si>
  <si>
    <t>139,1*1,1 'Přepočtené koeficientem množství</t>
  </si>
  <si>
    <t>1603630068</t>
  </si>
  <si>
    <t>139,1*0,034 'Přepočtené koeficientem množství</t>
  </si>
  <si>
    <t>783817101</t>
  </si>
  <si>
    <t>Krycí jednonásobný syntetický nátěr hladkých betonových povrchů</t>
  </si>
  <si>
    <t>-1034351633</t>
  </si>
  <si>
    <t>Krycí (ochranný ) nátěr omítek jednonásobný hladkých betonových povrchů nebo povrchů z desek na bázi dřeva (dřevovláknitých apod.) syntetický</t>
  </si>
  <si>
    <t>https://podminky.urs.cz/item/CS_URS_2024_01/783817101</t>
  </si>
  <si>
    <t>866167858</t>
  </si>
  <si>
    <t>-324444219</t>
  </si>
  <si>
    <t>-1549098613</t>
  </si>
  <si>
    <t>1456996008</t>
  </si>
  <si>
    <t>22-M</t>
  </si>
  <si>
    <t>Montáže technologických zařízení pro dopravní stavby</t>
  </si>
  <si>
    <t>-1151960877</t>
  </si>
  <si>
    <t>-980819561</t>
  </si>
  <si>
    <t>-579683376</t>
  </si>
  <si>
    <t>1003350778</t>
  </si>
  <si>
    <t>1887863987</t>
  </si>
  <si>
    <t>-1203432026</t>
  </si>
  <si>
    <t>0035065.R</t>
  </si>
  <si>
    <t xml:space="preserve">Kabelová průchodka </t>
  </si>
  <si>
    <t>1018233013</t>
  </si>
  <si>
    <t>1510334799</t>
  </si>
  <si>
    <t>14391017</t>
  </si>
  <si>
    <t>potrubí horkovodní ocelové předizolované kompaktní systém s antidifúzní barierou DN 65/160</t>
  </si>
  <si>
    <t>-1174564589</t>
  </si>
  <si>
    <t>8*12</t>
  </si>
  <si>
    <t>378256845</t>
  </si>
  <si>
    <t>1787880691</t>
  </si>
  <si>
    <t>-2129450617</t>
  </si>
  <si>
    <t>-1038815067</t>
  </si>
  <si>
    <t>-797397440</t>
  </si>
  <si>
    <t>-1292677399</t>
  </si>
  <si>
    <t>182471107</t>
  </si>
  <si>
    <t>-857198592</t>
  </si>
  <si>
    <t>1256422939</t>
  </si>
  <si>
    <t>-2103419638</t>
  </si>
  <si>
    <t>-467669498</t>
  </si>
  <si>
    <t>1236040925</t>
  </si>
  <si>
    <t>1469352512</t>
  </si>
  <si>
    <t>2059543918</t>
  </si>
  <si>
    <t>TR25-20</t>
  </si>
  <si>
    <t>T-kus, redukovaný EN 10253-2, mat. P235GH ø33.7x2.6 / 26.9x2.6</t>
  </si>
  <si>
    <t>1378920004</t>
  </si>
  <si>
    <t>464505223</t>
  </si>
  <si>
    <t>-1136709514</t>
  </si>
  <si>
    <t>29837472</t>
  </si>
  <si>
    <t xml:space="preserve">blouk 3D EN 10253-2, mat. P235GH  ø42.4x2.6 / 90°</t>
  </si>
  <si>
    <t>1149970973</t>
  </si>
  <si>
    <t>-270025365</t>
  </si>
  <si>
    <t>TR32-25</t>
  </si>
  <si>
    <t>T-kus, redukovaný EN 10253-2, mat. P235GH ø42.4x2.6 / 33.7x2.6</t>
  </si>
  <si>
    <t>-1959925741</t>
  </si>
  <si>
    <t xml:space="preserve">T-kus,  EN 10253-2, mat. P235GH ø42.4x2.6 / ø42.4x2.6</t>
  </si>
  <si>
    <t>-1611443278</t>
  </si>
  <si>
    <t>TR32-20</t>
  </si>
  <si>
    <t>T-kus, redukovaný EN 10253-2, mat. P235GH ø42.4x2.6 / 26.9x2.6</t>
  </si>
  <si>
    <t>302629317</t>
  </si>
  <si>
    <t>-262394800</t>
  </si>
  <si>
    <t>-1674831413</t>
  </si>
  <si>
    <t>-1461984230</t>
  </si>
  <si>
    <t>RED40-32</t>
  </si>
  <si>
    <t xml:space="preserve">Redukce EN 10253-2, mat. P235GH  DN40/32</t>
  </si>
  <si>
    <t>1976257106</t>
  </si>
  <si>
    <t>-1734442741</t>
  </si>
  <si>
    <t>-1153051099</t>
  </si>
  <si>
    <t>TR40-32</t>
  </si>
  <si>
    <t>T-kus, redukovaný EN 10253-2, mat. P235GH ø48.3x2.6 / 42.4x2.6</t>
  </si>
  <si>
    <t>1031701541</t>
  </si>
  <si>
    <t>TR40-25</t>
  </si>
  <si>
    <t>T-kus, redukovaný EN 10253-2, mat. P235GH ø48.3x2.6 / 33.7x2.6</t>
  </si>
  <si>
    <t>-1937434709</t>
  </si>
  <si>
    <t>230023045</t>
  </si>
  <si>
    <t>Montáž trubní díly přivařovací tř.11-13 do 10 kg D 60,3 mm tl 2,9 mm</t>
  </si>
  <si>
    <t>-63666343</t>
  </si>
  <si>
    <t>Montáž trubních dílů přivařovacích hmotnosti přes 3 do 10 kg tř. 11 až 13 Ø 60,3 mm, tl. 2,9 mm</t>
  </si>
  <si>
    <t>https://podminky.urs.cz/item/CS_URS_2024_01/230023045</t>
  </si>
  <si>
    <t>1265864954</t>
  </si>
  <si>
    <t>-472229032</t>
  </si>
  <si>
    <t>353955846</t>
  </si>
  <si>
    <t>-1049406048</t>
  </si>
  <si>
    <t>2126481811</t>
  </si>
  <si>
    <t>1866831033</t>
  </si>
  <si>
    <t>-841542946</t>
  </si>
  <si>
    <t xml:space="preserve">Redukce EN 10253-2, mat. P235GH  DN400/250</t>
  </si>
  <si>
    <t>317675705</t>
  </si>
  <si>
    <t>T-kus, redukovaný EN 10253-2, mat. P235GH ø76.1x3.2 / 48.3x2.6</t>
  </si>
  <si>
    <t>-2031434224</t>
  </si>
  <si>
    <t xml:space="preserve">T-kus,  EN 10253-2, mat. P235GH ø76.1x3.2 / 76.1x3.2</t>
  </si>
  <si>
    <t>-1732547097</t>
  </si>
  <si>
    <t>-73130129</t>
  </si>
  <si>
    <t>1056574239</t>
  </si>
  <si>
    <t>-1307976858</t>
  </si>
  <si>
    <t>319900589</t>
  </si>
  <si>
    <t>541386652</t>
  </si>
  <si>
    <t>1359892509</t>
  </si>
  <si>
    <t>521188169</t>
  </si>
  <si>
    <t>1354786701</t>
  </si>
  <si>
    <t>-105389335</t>
  </si>
  <si>
    <t>-2026195181</t>
  </si>
  <si>
    <t>-403974548</t>
  </si>
  <si>
    <t>-191970457</t>
  </si>
  <si>
    <t>1220475168</t>
  </si>
  <si>
    <t>430*1,1 'Přepočtené koeficientem množství</t>
  </si>
  <si>
    <t>-1519139388</t>
  </si>
  <si>
    <t>1457392100</t>
  </si>
  <si>
    <t>620*1,1 'Přepočtené koeficientem množství</t>
  </si>
  <si>
    <t>492598527</t>
  </si>
  <si>
    <t>-739795586</t>
  </si>
  <si>
    <t>1415615585</t>
  </si>
  <si>
    <t>-280756465</t>
  </si>
  <si>
    <t>550336960</t>
  </si>
  <si>
    <t>1832258433</t>
  </si>
  <si>
    <t>-739217664</t>
  </si>
  <si>
    <t>-54684731</t>
  </si>
  <si>
    <t>-863206300</t>
  </si>
  <si>
    <t>2094354436</t>
  </si>
  <si>
    <t>D8.2.1.2 - PS351 - 1660 - Neuman Development- Měření a regulace</t>
  </si>
  <si>
    <t>26022231</t>
  </si>
  <si>
    <t>TERMS CZ s.r.o.</t>
  </si>
  <si>
    <t>1 - Rozvaděč MaR</t>
  </si>
  <si>
    <t>2 - Řídící systém</t>
  </si>
  <si>
    <t>3 - Snímače, ventily a ostatní periferie</t>
  </si>
  <si>
    <t>4 - Elektroinstalační materiál</t>
  </si>
  <si>
    <t>5 - Ostatní činnosti jinde neuvedené</t>
  </si>
  <si>
    <t>Rozvaděč MaR</t>
  </si>
  <si>
    <t>001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</si>
  <si>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</si>
  <si>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</si>
  <si>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Řídící systém</t>
  </si>
  <si>
    <t>002</t>
  </si>
  <si>
    <t>Volně programovatelný a rozšiřitelný PLC regulátor, Modbus/IP, 24VDC, blíže dle požadavků viz. Technická zpráva. V rozsahu 2 AI,1AO, 3 DI, 1 DO</t>
  </si>
  <si>
    <t>003</t>
  </si>
  <si>
    <t>Zřízení komunikace na stávající centrální dispečink TLIB</t>
  </si>
  <si>
    <t>Snímače, ventily a ostatní periferie</t>
  </si>
  <si>
    <t>004</t>
  </si>
  <si>
    <t>Manostat s přepínacím kontaktem, M12x1,5, 63-630kPa</t>
  </si>
  <si>
    <t>005</t>
  </si>
  <si>
    <t>Měřič tepla ultrazvukový, Qp=1,5m³/h, DN 25x190, PN16, komunikace 2x M-bus , záloha bat + modul 230V napájení, sada komplet včetně čidel a ověření</t>
  </si>
  <si>
    <t>006</t>
  </si>
  <si>
    <t xml:space="preserve">Nerezová jímka  150 mm, R 1/2", PN40</t>
  </si>
  <si>
    <t>Nerezová jímka 150 mm, R 1/2", PN40</t>
  </si>
  <si>
    <t>007</t>
  </si>
  <si>
    <t>Nerezová jímka M27x2</t>
  </si>
  <si>
    <t>008</t>
  </si>
  <si>
    <t>Snímač teploty do jímky R 1/2", délka 150mm, Pt1000, -30..150°C, IP54</t>
  </si>
  <si>
    <t>009</t>
  </si>
  <si>
    <t>Snímač teploty venkovní, Pt1000</t>
  </si>
  <si>
    <t>010</t>
  </si>
  <si>
    <t>Snímač tlaku 0..10 bar, 4..20 mA, M20x1,5</t>
  </si>
  <si>
    <t>011</t>
  </si>
  <si>
    <t>sonda zaplavení</t>
  </si>
  <si>
    <t>012</t>
  </si>
  <si>
    <t>Stop tlačítko s aretací</t>
  </si>
  <si>
    <t>013</t>
  </si>
  <si>
    <t>Termostat do jímky kapilárový, 30-90°C</t>
  </si>
  <si>
    <t>014</t>
  </si>
  <si>
    <t>Termostat prostorový 0-40°C</t>
  </si>
  <si>
    <t>015</t>
  </si>
  <si>
    <t>Regulační ventil, servopohon s havarijní funkcí, 24V AC/DC, 0-10V, připojení</t>
  </si>
  <si>
    <t>016</t>
  </si>
  <si>
    <t>Rozvaděč optika - připojení napájení</t>
  </si>
  <si>
    <t>017</t>
  </si>
  <si>
    <t>Návaznost do stávajícího rozvaděče řízení - pouze připojení</t>
  </si>
  <si>
    <t>Elektroinstalační materiál</t>
  </si>
  <si>
    <t>018</t>
  </si>
  <si>
    <t>Drátěný žlab 100/50 žár.zinek</t>
  </si>
  <si>
    <t>019</t>
  </si>
  <si>
    <t>Přepážka do drátěného žlabu 50</t>
  </si>
  <si>
    <t>020</t>
  </si>
  <si>
    <t>Drátěný žlab 50/50 žár.zinek</t>
  </si>
  <si>
    <t>021</t>
  </si>
  <si>
    <t>Nosníky a spojky drátěných žlabů</t>
  </si>
  <si>
    <t>022</t>
  </si>
  <si>
    <t>Trubky, chráničky</t>
  </si>
  <si>
    <t>023</t>
  </si>
  <si>
    <t>Příchytky a příslušenství trubek</t>
  </si>
  <si>
    <t>024</t>
  </si>
  <si>
    <t>CYKY 3x2,5</t>
  </si>
  <si>
    <t>025</t>
  </si>
  <si>
    <t>CYKY 3 x 1,5</t>
  </si>
  <si>
    <t>026</t>
  </si>
  <si>
    <t>CYSY 3x1</t>
  </si>
  <si>
    <t>027</t>
  </si>
  <si>
    <t>JYTY 2x1</t>
  </si>
  <si>
    <t>028</t>
  </si>
  <si>
    <t>JYTY 4x1</t>
  </si>
  <si>
    <t>029</t>
  </si>
  <si>
    <t>JYSTY 2x2x0,8</t>
  </si>
  <si>
    <t>030</t>
  </si>
  <si>
    <t>FTP 6 venkovní</t>
  </si>
  <si>
    <t>031</t>
  </si>
  <si>
    <t>CYY 6</t>
  </si>
  <si>
    <t>Ostatní činnosti jinde neuvedené</t>
  </si>
  <si>
    <t>032</t>
  </si>
  <si>
    <t>Demontáže a odpojení vývodů příslušenících nové části technologie ze stávajícího rozvaděče , příslušné kabeláže a rozvodů.</t>
  </si>
  <si>
    <t>033</t>
  </si>
  <si>
    <t>Ekologická likvidace odpadového materiálu</t>
  </si>
  <si>
    <t>034</t>
  </si>
  <si>
    <t>Připojení napájecího vývodu v rozvaděči elektro dle požadavku na přívod RMAR s doplněním rozdělení soustavy TN-C na TN-C-S</t>
  </si>
  <si>
    <t>035</t>
  </si>
  <si>
    <t>Připojení hlavního přívodu RMAR TN-S a vodiče pospojení ke stávající svorkovnici</t>
  </si>
  <si>
    <t>036</t>
  </si>
  <si>
    <t>Připojení stávajících kabelů osvětlení a zásuvkové skříně do rozvaděče RMAR</t>
  </si>
  <si>
    <t>037</t>
  </si>
  <si>
    <t>Pomocný materiál pro pospojení a uzemnění (svorky, vodiče, atd.)</t>
  </si>
  <si>
    <t>038</t>
  </si>
  <si>
    <t>Ukončení vodiče izolovaného do průřezu 2,5mm2</t>
  </si>
  <si>
    <t>039</t>
  </si>
  <si>
    <t>Ukončení vodiče izolovaného nad průřez 2,5mm2</t>
  </si>
  <si>
    <t>040</t>
  </si>
  <si>
    <t>Realizační projektová dokumentace a dokumentace skutečného provedení vč. tisků</t>
  </si>
  <si>
    <t>041</t>
  </si>
  <si>
    <t>Softwarové vybavení PLC řídicího systému, ovládacího panelu. V rozsahu technologické schema a HW počet DB</t>
  </si>
  <si>
    <t>DB</t>
  </si>
  <si>
    <t>042</t>
  </si>
  <si>
    <t>Úprava - rozšíření databáze stávajícího dispečerského pracoviště, doplnění vizualizačního SW na centrále pro PLC dle technologické schema</t>
  </si>
  <si>
    <t>043</t>
  </si>
  <si>
    <t>Úprava - rozšíření databáze stávajícího dispečerského pracoviště, doplnění vizualizačního SW na centrále pro měřiče tepla</t>
  </si>
  <si>
    <t>044</t>
  </si>
  <si>
    <t>Výchozí revize elektrických zařízení</t>
  </si>
  <si>
    <t>045</t>
  </si>
  <si>
    <t>Prostorová a časová koordinace se stavbou, ostatními profesemi včetně včetně koordinace odstávek a provizorních provozů</t>
  </si>
  <si>
    <t>046</t>
  </si>
  <si>
    <t>Zajištění provozorního provozu</t>
  </si>
  <si>
    <t>047</t>
  </si>
  <si>
    <t>Doprava a přesun hmot</t>
  </si>
  <si>
    <t>048</t>
  </si>
  <si>
    <t>Oživení vstupů/výstupů včetně odladění aplikačního software na stavbě včetně ovládacího panelu, konfigurace TCP/IP a příprava tabulek přenosu Modbus/IP pro centrální dispečink. V rozsahu technologické schema a HW počet DB</t>
  </si>
  <si>
    <t>049</t>
  </si>
  <si>
    <t>Pomocný elektroinstalační materiál (hmoždinky, vruty, šrouby, vodiče, koncovky, …)</t>
  </si>
  <si>
    <t>050</t>
  </si>
  <si>
    <t>Kabelové štítky plastové s popisem kabelu vč. upevnění na kabel</t>
  </si>
  <si>
    <t>051</t>
  </si>
  <si>
    <t>Popis přístrojů na technologii</t>
  </si>
  <si>
    <t>052</t>
  </si>
  <si>
    <t>Uvedení do provozu, zaškolení obsluhy, zkušební provoz</t>
  </si>
  <si>
    <t>053</t>
  </si>
  <si>
    <t>Vyhotovení návodu pro obsluhu a podkladů pro provozní řád</t>
  </si>
  <si>
    <t>054</t>
  </si>
  <si>
    <t>Vedlejší a jinde neuvedené rozpočtové náklady (VRN) vč. režie</t>
  </si>
  <si>
    <t>055</t>
  </si>
  <si>
    <t>Kompletní dokladová část pro zahájení užívání stavby (zkušební provoz, kolaudace)</t>
  </si>
  <si>
    <t>D8.2.2.2 - PS352 - 1161 - IMMOPRETT- Měření a regulace</t>
  </si>
  <si>
    <t>Volně programovatelný a rozšiřitelný PLC regulátor, Modbus/IP, 24VDC, blíže dle požadavků viz. Technická zpráva. V rozsahu 3 AI,2AO, 7 DI, 3 DO</t>
  </si>
  <si>
    <t>Měřič tepla ultrazvukový, Qp=10m³/h, DN 40x300, PN16, komunikace 2x M-bus , záloha bat + modul 230V napájení, sada komplet včetně čidel a ověření</t>
  </si>
  <si>
    <t>Čerpadlo s integrovanou regulací otáček - pouze připojení</t>
  </si>
  <si>
    <t>056</t>
  </si>
  <si>
    <t>D8.2.3.2 - PS353 - 1562 - VS3 Rochlice - Měření a regulace</t>
  </si>
  <si>
    <t>Teplárna Liberec, a.</t>
  </si>
  <si>
    <t xml:space="preserve">Rozvaděč skříňový vč. Přísl. Krytí IP54, vybavený hlavním vypínačem na dveřích, svodičem přepětí, 10 x silový vývod 3f, 6x silový vývod 1f,včetně cca 81 ovládacích, signálových a releových vývodů, osvětlení rozvaděče, operátorský panel 10,1“ na dveřích , </t>
  </si>
  <si>
    <t>Rozvaděč skříňový vč. Přísl. Krytí IP54, vybavený hlavním vypínačem na dveřích, svodičem přepětí, 10 x silový vývod 3f, 6x silový vývod 1f,včetně cca 81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</si>
  <si>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43 AI 4..20mA, 14AO 0-10V, 48 DI, 22 DO + dle standardu 20% rezerva</t>
  </si>
  <si>
    <t>Frekvenční měnič 3x400V, 5,5kW, samostané umístění u čerpadla, min IP54, včetně filtr tř. A</t>
  </si>
  <si>
    <t>Frekvenční měnič 3x400V, 1,5kW, samostané umístění u čerpadla, min IP54, včetně filtr tř. A</t>
  </si>
  <si>
    <t>Konstrukce pro umístění měniče včetně instalace</t>
  </si>
  <si>
    <t>Měřič tepla ultrazvukový, Qp=25m³/h, DN 65x300, komunikace M-bus + 1x vstup externí vodoměr, záloha bat + modul 230V napájení, sada komplet včetně čidel a ověření</t>
  </si>
  <si>
    <t>Měřič tepla ultrazvukový, Qp=40m³/h, DN 80x300, komunikace M-bus + 1x vstup externí vodoměr, záloha bat + modul 230V napájení, sada komplet včetně čidel a ověření</t>
  </si>
  <si>
    <t>Měřič tepla ultrazvukový, Qp=60m³/h, DN 100x360, komunikace M-bus + 1x vstup externí vodoměr, záloha bat + modul 230V napájení, sada komplet včetně čidel a ověření</t>
  </si>
  <si>
    <t xml:space="preserve">Nerezová jímka  100 mm, R 1/2", PN40</t>
  </si>
  <si>
    <t>Nerezová jímka 100 mm, R 1/2", PN40</t>
  </si>
  <si>
    <t xml:space="preserve">Nerezová jímka  400 mm, R 1/2", PN40</t>
  </si>
  <si>
    <t>Nerezová jímka 400 mm, R 1/2", PN40</t>
  </si>
  <si>
    <t>Snímač teploty do jímky R 1/2", délka 100mm, 4..20mA, -30..150°C, IP54</t>
  </si>
  <si>
    <t>Snímač teploty do jímky R 1/2", délka 150mm, 4..20mA, -30..150°C, IP54</t>
  </si>
  <si>
    <t>Snímač teploty do jímky R 1/2", délka 400mm, 4..20mA, -30..150°C, IP54</t>
  </si>
  <si>
    <t>Snímač teploty venkovní, 4..20mA</t>
  </si>
  <si>
    <t>Snímač tlaku 0..16 bar, 4..20 mA, M20x1,5</t>
  </si>
  <si>
    <t>Termostat do jímky kapilárový, 30-90°C, G1/2</t>
  </si>
  <si>
    <t>Magnetický kontakt dveřní prac. mezera max 15mm</t>
  </si>
  <si>
    <t>Regulační ventil, servopohon s havarijní funkcí, 24V AC/DC, 0-10V, signalizace zavřeno - pouze připojení</t>
  </si>
  <si>
    <t>Napájení Expanzní automat - připojení napájení, signalizace</t>
  </si>
  <si>
    <t>Čerpadlo 3x400, 5,5kW - připojení</t>
  </si>
  <si>
    <t>Čerpadlo 3x400, 1,5kW - připojení</t>
  </si>
  <si>
    <t>Vodoměr s impulsním výstupem - pouze připojení</t>
  </si>
  <si>
    <t>Napájení úpravna vody - připojení napájení</t>
  </si>
  <si>
    <t>Napájení doplňovací stanice - připojení napájení, signalizace</t>
  </si>
  <si>
    <t>Drátěný žlab 250/50 žár.zinek</t>
  </si>
  <si>
    <t>CYKY 5x6</t>
  </si>
  <si>
    <t>CYKY 5x2,5</t>
  </si>
  <si>
    <t>2YSLCY-J 4x 2,5</t>
  </si>
  <si>
    <t>CYY 16</t>
  </si>
  <si>
    <t>Demontáže stávajících rozvaděčů, kabeláže a tras vyjma instalace osvětlení a ponechání 1 zásuvkové skříně včetně stávajících kabelů. Odpojení a zajištění hlavního přívodu.</t>
  </si>
  <si>
    <t>Připojení hlavního přívodu RMAR TN-S a doplňujícího vodiče pro hlavní svorkovnici pospojení</t>
  </si>
  <si>
    <t>057</t>
  </si>
  <si>
    <t>058</t>
  </si>
  <si>
    <t>059</t>
  </si>
  <si>
    <t>060</t>
  </si>
  <si>
    <t>061</t>
  </si>
  <si>
    <t>Softwarové vybavení PLC řídicího systému, ovládacího panelu, konfigurace TCP/IP a příprava tabulek přenosu Modbus/IP pro centrální dispečink. V rozsahu technologické schema a HW počet DB</t>
  </si>
  <si>
    <t>062</t>
  </si>
  <si>
    <t>063</t>
  </si>
  <si>
    <t>Úprava - rozšíření databáze stávajícího dispečerského pracoviště, doplnění vizualizačního SW na centrále pro měřiče + vodoměr, M-Bus/IP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</si>
  <si>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</si>
  <si>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</si>
  <si>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</si>
  <si>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</si>
  <si>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</si>
  <si>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</si>
  <si>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</si>
  <si>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</si>
  <si>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</si>
  <si>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</si>
  <si>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</si>
  <si>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</si>
  <si>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D8.2.4.2 - PS354 - 1571 - VS2 Rochlice - Měření a regulace</t>
  </si>
  <si>
    <t xml:space="preserve">Rozvaděč skříňový vč. Přísl. Krytí IP54, vybavený hlavním vypínačem na dveřích, svodičem přepětí, 5 x silový vývod 3f, 11x silový vývod 1f,včetně cca 68 ovládacích, signálových a releových vývodů, osvětlení rozvaděče, operátorský panel 10,1“ na dveřích , </t>
  </si>
  <si>
    <t>Rozvaděč skříňový vč. Přísl. Krytí IP54, vybavený hlavním vypínačem na dveřích, svodičem přepětí, 5 x silový vývod 3f, 11x silový vývod 1f,včetně cca 68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</si>
  <si>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29 AI 4..20mA, 10AO 0-10V, 37 DI, 13 DO + dle standardu 20% rezerva</t>
  </si>
  <si>
    <t>Zřízení komunikace na nový centrální dispečink TLIB včetně licence OPC UA</t>
  </si>
  <si>
    <t>Frekvenční měnič 3x400V, 15kW, samostané umístění u čerpadla, min IP54, včetně filtr tř. A</t>
  </si>
  <si>
    <t>Frekvenční měnič 3x400V, 3kW, samostané umístění u čerpadla, min IP54, včetně filtr tř. A</t>
  </si>
  <si>
    <t>Čerpadlo 3x400, 4kW - připojení</t>
  </si>
  <si>
    <t>CYKY 5x10</t>
  </si>
  <si>
    <t>D8.2.5.2 - PS355 - 1577 - VS1 Rochlice - Měření a regulace</t>
  </si>
  <si>
    <t>Rozvaděč skříňový vč. Přísl. Krytí IP54, vybavený hlavním vypínačem na dveřích, svodičem přepětí, 2 x silový vývod 3f, 8x silový vývod 1f,včetně cca 31 ovládacích, signálových a releových vývodů, osvětlení rozvaděče, operátorský panel 10,1“ na dveřích , S</t>
  </si>
  <si>
    <t>Rozvaděč skříňový vč. Přísl. Krytí IP54, vybavený hlavním vypínačem na dveřích, svodičem přepětí, 2 x silový vývod 3f, 8x silový vývod 1f,včetně cca 31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</si>
  <si>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18 AI 4..20mA, 3AO 0-10V, 19 DI, 5 DO + dle standardu 20% rezerva</t>
  </si>
  <si>
    <t>Měřič tepla ultrazvukový, Qp=15m³/h, DN 50x270, komunikace M-bus + 1x vstup externí vodoměr, záloha bat + modul 230V napájení, sada komplet včetně čidel a ověření</t>
  </si>
  <si>
    <t>Měřič tepla ultrazvukový, Qp=6m³/h, DN 25x260, komunikace M-bus + 1x vstup externí vodoměr, záloha bat + modul 230V napájení, sada komplet včetně čidel a ověření</t>
  </si>
  <si>
    <t>D8.2.6.2 - PS356 - 1535 - VS Cihlářská - Měření a regulace</t>
  </si>
  <si>
    <t>Rozvaděč skříňový vč. Přísl. Krytí IP54, vybavený hlavním vypínačem na dveřích, svodičem přepětí, 1 x silový vývod 3f, 7x silový vývod 1f,včetně cca 34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</si>
  <si>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7x silový vývod 1f,včetně cca 34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</si>
  <si>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22 AI 4..20mA, 5AO 0-10V, 21 DI, 7 DO + dle standardu 20% rezerva</t>
  </si>
  <si>
    <t>Měřič tepla ultrazvukový, Qp=10m³/h, DN 40x300, komunikace M-bus + 1x vstup externí vodoměr, záloha bat + modul 230V napájení, sada komplet včetně čidel a ověření</t>
  </si>
  <si>
    <t>Měřič tepla ultrazvukový, Qp=1,5m³/h, DN 20, komunikace M-bus + 1x vstup externí vodoměr, záloha bat + modul 230V napájení, sada komplet včetně čidel a ověření</t>
  </si>
  <si>
    <t>Termostat do jímky kapilárový, 30-90°C G1/2</t>
  </si>
  <si>
    <t>D8.2.7.2 - PS357 - 1432 - VS Na Lukách - Měření a regulace</t>
  </si>
  <si>
    <t>Rozvaděč skříňový vč. Přísl. Krytí IP54, vybavený hlavním vypínačem na dveřích, svodičem přepětí, 1 x silový vývod 3f, 5x silový vývod 1f,včetně cca 24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</si>
  <si>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5x silový vývod 1f,včetně cca 24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</si>
  <si>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9 AI 4..20mA, 2AO 0-10V, 15 DI, 6 DO + dle standardu 20% rezerva</t>
  </si>
  <si>
    <t>Manostat s přepínacím kontaktem, M20x1,5, 63-630kPa</t>
  </si>
  <si>
    <t>Měřič tepla ultrazvukový, Qp=1,5m³/h, G3/4x165, komunikace M-bus + 1x vstup externí vodoměr, záloha bat + modul 230V napájení, sada komplet včetně čidel a ověření</t>
  </si>
  <si>
    <t>CYKY 5x4</t>
  </si>
  <si>
    <t>D8.2.8.2 - PS358 - 1117 - PRECIOSA - Měření a regulace</t>
  </si>
  <si>
    <t>Volně programovatelný a rozšiřitelný PLC regulátor, Modbus/IP, 24VDC, blíže dle požadavků viz. Technická zpráva. V rozsahu 3 AI,2AO, 5 DI, 2 DO</t>
  </si>
  <si>
    <t>Měřič tepla ultrazvukový, Qp=6m³/h, DN 25x260, PN16, komunikace 2x M-bus , záloha bat + modul 230V napájení, sada komplet včetně čidel a ověření</t>
  </si>
  <si>
    <t>D8.2.9.2 - PS359 - 1413 - Zavadilová, Mostecká 663 - Měření a regulace</t>
  </si>
  <si>
    <t>D8.2.10.2 - PS360 - 1410 - OD Kaufland - Měření a regulace</t>
  </si>
  <si>
    <t>D8.2.11.2 - PS361 - 1420 - JTH Park - Měření a regulace</t>
  </si>
  <si>
    <t>Rozvaděč skříňový vč. Přísl. Krytí IP54, vybavený hlavním vypínačem na dveřích, svodičem přepětí, 1 x silový vývod 3f, 3x silový vývod 1f,včetně cca 17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</si>
  <si>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3x silový vývod 1f,včetně cca 17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</si>
  <si>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6 AI 4..20mA, 1AO 0-10V, 12 DI, 4 DO + dle standardu 20% rezerva</t>
  </si>
  <si>
    <t>Měřič tepla ultrazvukový, Qp=1,5m³/h,G3/4x165, komunikace M-bus + 1x vstup externí vodoměr, záloha bat + modul 230V napájení, sada komplet včetně čidel a ověření</t>
  </si>
  <si>
    <t>Měřič tepla ultrazvukový, Qp=2,5m³/h, DN 25x190, komunikace M-bus + 1x vstup externí vodoměr, záloha bat + modul 230V napájení, sada komplet včetně čidel a ověření</t>
  </si>
  <si>
    <t>D8.2.12.2 - PS362 - 1302 - Neuman Josef - Měření a regulace</t>
  </si>
  <si>
    <t>D8.2.X.2 - Měření a regulace - demontáže</t>
  </si>
  <si>
    <t>1 - PS317-PVS</t>
  </si>
  <si>
    <t>PS317-PVS</t>
  </si>
  <si>
    <t>Demontáže a odpojení vývodů příslušejících provizorní části technologie ze stávajícího rozvaděče , příslušné kabeláže a rozvodů.</t>
  </si>
  <si>
    <t>D8.3 - ZOV</t>
  </si>
  <si>
    <t xml:space="preserve">    58-M - Revize vyhrazených technických zařízení</t>
  </si>
  <si>
    <t xml:space="preserve">    731 - Ústřední vytápění - kotelny</t>
  </si>
  <si>
    <t>578924469</t>
  </si>
  <si>
    <t>5*50</t>
  </si>
  <si>
    <t>113152112</t>
  </si>
  <si>
    <t>Odstranění podkladů zpevněných ploch z kameniva drceného</t>
  </si>
  <si>
    <t>-1063732281</t>
  </si>
  <si>
    <t>Odstranění podkladů zpevněných ploch s přemístěním na skládku na vzdálenost do 20 m nebo s naložením na dopravní prostředek z kameniva drceného</t>
  </si>
  <si>
    <t>https://podminky.urs.cz/item/CS_URS_2024_01/113152112</t>
  </si>
  <si>
    <t>5*50*0,05</t>
  </si>
  <si>
    <t>121103111</t>
  </si>
  <si>
    <t>Skrývka zemin schopných zúrodnění v rovině a svahu do 1:5</t>
  </si>
  <si>
    <t>1645775576</t>
  </si>
  <si>
    <t>Skrývka zemin schopných zúrodnění v rovině a ve sklonu do 1:5</t>
  </si>
  <si>
    <t>https://podminky.urs.cz/item/CS_URS_2024_01/121103111</t>
  </si>
  <si>
    <t>5*50*0,15</t>
  </si>
  <si>
    <t>167111101</t>
  </si>
  <si>
    <t>Nakládání výkopku z hornin třídy těžitelnosti I skupiny 1 až 3 ručně</t>
  </si>
  <si>
    <t>-2132618379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</si>
  <si>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</si>
  <si>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</si>
  <si>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-879003274</t>
  </si>
  <si>
    <t>181311103</t>
  </si>
  <si>
    <t>Rozprostření ornice tl vrstvy do 200 mm v rovině nebo ve svahu do 1:5 ručně</t>
  </si>
  <si>
    <t>-186234182</t>
  </si>
  <si>
    <t>Rozprostření a urovnání ornice v rovině nebo ve svahu sklonu do 1:5 ručně při souvislé ploše, tl. vrstvy do 200 mm</t>
  </si>
  <si>
    <t>https://podminky.urs.cz/item/CS_URS_2024_01/181311103</t>
  </si>
  <si>
    <t>181411131</t>
  </si>
  <si>
    <t>Založení parkového trávníku výsevem pl do 1000 m2 v rovině a ve svahu do 1:5</t>
  </si>
  <si>
    <t>-1276785316</t>
  </si>
  <si>
    <t>Založení trávníku na půdě předem připravené plochy do 1000 m2 výsevem včetně utažení parkového v rovině nebo na svahu do 1:5</t>
  </si>
  <si>
    <t>https://podminky.urs.cz/item/CS_URS_2024_01/181411131</t>
  </si>
  <si>
    <t>1537444927</t>
  </si>
  <si>
    <t>250*0,02 'Přepočtené koeficientem množství</t>
  </si>
  <si>
    <t>213141112</t>
  </si>
  <si>
    <t>Zřízení vrstvy z geotextilie v rovině nebo ve sklonu do 1:5 š přes 3 do 6 m</t>
  </si>
  <si>
    <t>-177887471</t>
  </si>
  <si>
    <t>Zřízení vrstvy z geotextilie filtrační, separační, odvodňovací, ochranné, výztužné nebo protierozní v rovině nebo ve sklonu do 1:5, šířky přes 3 do 6 m</t>
  </si>
  <si>
    <t>https://podminky.urs.cz/item/CS_URS_2024_01/213141112</t>
  </si>
  <si>
    <t>69311225</t>
  </si>
  <si>
    <t>geotextilie netkaná separační, ochranná, filtrační, drenážní PES 100g/m2</t>
  </si>
  <si>
    <t>652628187</t>
  </si>
  <si>
    <t>250*1,1845 'Přepočtené koeficientem množství</t>
  </si>
  <si>
    <t>1610140776</t>
  </si>
  <si>
    <t>59381136</t>
  </si>
  <si>
    <t>panel silniční 2,00x1,00x0,15m</t>
  </si>
  <si>
    <t>-1105824552</t>
  </si>
  <si>
    <t>Poznámka k položce:_x000d_
pronájem a optřebení_x000d_
cca 6 měsíců</t>
  </si>
  <si>
    <t>250*0,25 'Přepočtené koeficientem množství</t>
  </si>
  <si>
    <t>997221571</t>
  </si>
  <si>
    <t>Vodorovná doprava vybouraných hmot do 1 km</t>
  </si>
  <si>
    <t>179189360</t>
  </si>
  <si>
    <t>Vodorovná doprava vybouraných hmot bez naložení, ale se složením a s hrubým urovnáním na vzdálenost do 1 km</t>
  </si>
  <si>
    <t>https://podminky.urs.cz/item/CS_URS_2024_01/997221571</t>
  </si>
  <si>
    <t>997221579</t>
  </si>
  <si>
    <t>Příplatek ZKD 1 km u vodorovné dopravy vybouraných hmot</t>
  </si>
  <si>
    <t>377459528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</si>
  <si>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</si>
  <si>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</si>
  <si>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112,5*15 'Přepočtené koeficientem množství</t>
  </si>
  <si>
    <t>-365119555</t>
  </si>
  <si>
    <t>210280001</t>
  </si>
  <si>
    <t>Zkoušky a prohlídky el rozvodů a zařízení celková prohlídka pro objem montážních prací do 100 tis Kč</t>
  </si>
  <si>
    <t>-976421480</t>
  </si>
  <si>
    <t>Zkoušky a prohlídky elektrických rozvodů a zařízení celková prohlídka, zkoušení, měření a vyhotovení revizní zprávy pro objem montážních prací do 100 tisíc Kč</t>
  </si>
  <si>
    <t>https://podminky.urs.cz/item/CS_URS_2024_01/210280001</t>
  </si>
  <si>
    <t>58-M</t>
  </si>
  <si>
    <t>Revize vyhrazených technických zařízení</t>
  </si>
  <si>
    <t>580104015</t>
  </si>
  <si>
    <t>Kontrola stavu tepelného spotřebiče přímotopného přes 10 kW pevně připojeného v prostoru bezpečném</t>
  </si>
  <si>
    <t>2022248604</t>
  </si>
  <si>
    <t>Elektrické spotřebiče dle ČSN 33 1500 kontrola stavu tepelného spotřebiče přímotopného pevně připojeného o výkonu přes 10 kW v prostoru bezpečném</t>
  </si>
  <si>
    <t>https://podminky.urs.cz/item/CS_URS_2024_01/580104015</t>
  </si>
  <si>
    <t>-1673461545</t>
  </si>
  <si>
    <t>731</t>
  </si>
  <si>
    <t>Ústřední vytápění - kotelny</t>
  </si>
  <si>
    <t>731259617</t>
  </si>
  <si>
    <t>Montáž kotlů ocelových elektrických závěsných přímotopných o výkonu přes 18 do 60 kW</t>
  </si>
  <si>
    <t>123785701</t>
  </si>
  <si>
    <t>Kotle ocelové teplovodní elektrické závěsné přímotopné montáž elektrokotlů ostatních typů o výkonu přes 18 do 60 kW</t>
  </si>
  <si>
    <t>https://podminky.urs.cz/item/CS_URS_2024_01/731259617</t>
  </si>
  <si>
    <t>731R</t>
  </si>
  <si>
    <t xml:space="preserve">Provizorní elektrokotelna, osazení, zprovoznění, provoz 65 dní,  demontáž</t>
  </si>
  <si>
    <t>-942132363</t>
  </si>
  <si>
    <t>Provizorní elektrokotelna, osazení, zprovoznění, provoz 65 dní, demontáž</t>
  </si>
  <si>
    <t>731R1</t>
  </si>
  <si>
    <t>1949720004</t>
  </si>
  <si>
    <t>Provizorní přivod elektrokabelu (do 100m) včetně podružného měření elektro</t>
  </si>
  <si>
    <t>48417007</t>
  </si>
  <si>
    <t>elektrokotel závěsný přímotopný 22kW (3x40A)</t>
  </si>
  <si>
    <t>-1751564904</t>
  </si>
  <si>
    <t>48417009</t>
  </si>
  <si>
    <t>elektrokotel závěsný přímotopný 30kW (3x50A)</t>
  </si>
  <si>
    <t>-198089617</t>
  </si>
  <si>
    <t>PROV1</t>
  </si>
  <si>
    <t>Provizorní kontejnerová kotelna 999kW</t>
  </si>
  <si>
    <t>1661922051</t>
  </si>
  <si>
    <t>Provizorní kontejnerová kotelna 999 KW, osazení, zprovoznění, provoz, pronájem (65 dní), demontáž</t>
  </si>
  <si>
    <t>PROV2</t>
  </si>
  <si>
    <t>Napojení provizorní kotelny na rozvod ÚT a elektro, vzdálenost cca 30 m</t>
  </si>
  <si>
    <t>2070424762</t>
  </si>
  <si>
    <t>PROVNAD1</t>
  </si>
  <si>
    <t>Olejová nádrž k provizorní kotelně objem 10 m3</t>
  </si>
  <si>
    <t>-843039156</t>
  </si>
  <si>
    <t>Olejová nádrž k provizorní kotelně objem 10 m3, osazení, zprovoznění, pronájem (1x65 dní + 1x30 dní), demontáž</t>
  </si>
  <si>
    <t>PROVNAD2</t>
  </si>
  <si>
    <t>Olejová nádrž k provizorní kotelně objem 15 m3</t>
  </si>
  <si>
    <t>2143027647</t>
  </si>
  <si>
    <t>Olejová nádrž k provizorní kotelně objem 15 m3, osazení, zprovoznění, pronájem (1x15 dní, 2x21 dní, 1x 30 dní), demontáž</t>
  </si>
  <si>
    <t>PROVDOPR</t>
  </si>
  <si>
    <t>268900421</t>
  </si>
  <si>
    <t>Doprava kontejnerové kotelny a olejové nádrže</t>
  </si>
  <si>
    <t>044003000</t>
  </si>
  <si>
    <t>Revize dočasných objektů nebo zařízení staveniště</t>
  </si>
  <si>
    <t>906084282</t>
  </si>
  <si>
    <t>https://podminky.urs.cz/item/CS_URS_2024_01/044003000</t>
  </si>
  <si>
    <t>D8.4 - Datová síť</t>
  </si>
  <si>
    <t>D1 - MONTÁŽ</t>
  </si>
  <si>
    <t>D2 - MATERIÁL</t>
  </si>
  <si>
    <t>D3 - Ostatní náklady jinde neuvedené</t>
  </si>
  <si>
    <t>D1</t>
  </si>
  <si>
    <t>MONTÁŽ</t>
  </si>
  <si>
    <t>Pol1</t>
  </si>
  <si>
    <t>Geodetické zaměření - úložná trasa</t>
  </si>
  <si>
    <t>Pol2</t>
  </si>
  <si>
    <t>Instalace ocelové trubky 40 mm na kondenzát - v místě kompenzátoru</t>
  </si>
  <si>
    <t>Pol3</t>
  </si>
  <si>
    <t>Montáž smršťovací manžety</t>
  </si>
  <si>
    <t>Pol4</t>
  </si>
  <si>
    <t>Montáž objímky pro přichycení trubky na kondenzát 40 mm, vč. přišroubování šrouby TEX</t>
  </si>
  <si>
    <t>Pol5</t>
  </si>
  <si>
    <t>Pokládka HDPE 40 mm do výkopu - položka součástí rozpočtu dodávky HV</t>
  </si>
  <si>
    <t>Pol6</t>
  </si>
  <si>
    <t>Instalace HDPE 40 mm do kolektoru</t>
  </si>
  <si>
    <t>Pol7</t>
  </si>
  <si>
    <t>Instalace HDPE 40 mm UV stabil na kondenzát teplovodu</t>
  </si>
  <si>
    <t>Pol8</t>
  </si>
  <si>
    <t xml:space="preserve">Kalibrace trubek HDPE -  položka součástí rozpočtu dodávky HV</t>
  </si>
  <si>
    <t>Kalibrace trubek HDPE - položka součástí rozpočtu dodávky HV</t>
  </si>
  <si>
    <t>Pol11</t>
  </si>
  <si>
    <t xml:space="preserve">Tlakování trubek HDPE -  položka součástí rozpočtu dodávky HV</t>
  </si>
  <si>
    <t>úseků</t>
  </si>
  <si>
    <t>Tlakování trubek HDPE - položka součástí rozpočtu dodávky HV</t>
  </si>
  <si>
    <t>Pol12</t>
  </si>
  <si>
    <t xml:space="preserve">Montáž spojky Plasson 40 mm -  položka součástí rozpočtu dodávky HV</t>
  </si>
  <si>
    <t>Montáž spojky Plasson 40 mm - položka součástí rozpočtu dodávky HV</t>
  </si>
  <si>
    <t>Pol13</t>
  </si>
  <si>
    <t>Instalace sady 2xMT10/8</t>
  </si>
  <si>
    <t>Pol14</t>
  </si>
  <si>
    <t>Instalace MT 10/8 LSOH ve vnitřní trase</t>
  </si>
  <si>
    <t>Pol15</t>
  </si>
  <si>
    <t>Kalibrace a tlaková zkouška MT</t>
  </si>
  <si>
    <t>Pol17</t>
  </si>
  <si>
    <t>Montáž spojky MT 10mm s pojistkou</t>
  </si>
  <si>
    <t>Pol18</t>
  </si>
  <si>
    <t>Montáž koncovky MT 10mm s pojistkou</t>
  </si>
  <si>
    <t>Pol19</t>
  </si>
  <si>
    <t>Montáž kabelové průchodky HDPE 40/33 / sada 5xMT10mm</t>
  </si>
  <si>
    <t>Pol20</t>
  </si>
  <si>
    <t>Montáž kabelové průchodky MT10mm / mOK</t>
  </si>
  <si>
    <t>Pol21</t>
  </si>
  <si>
    <t>Kompletace a montáž kabelové komory</t>
  </si>
  <si>
    <t>Pol22</t>
  </si>
  <si>
    <t>Montáž spojky Matrix I-40/40</t>
  </si>
  <si>
    <t>Pol23</t>
  </si>
  <si>
    <t>Zafouknutí optického mikrokabelu do mikrotrubičky</t>
  </si>
  <si>
    <t>Pol24</t>
  </si>
  <si>
    <t>Smyčkování mOK v objektech</t>
  </si>
  <si>
    <t>Pol25</t>
  </si>
  <si>
    <t>Montáž napájení 230V nově instalované skříně (zahrnuje uzemnění, kabel CYKY-J, 1f. Jistič 10A, a nap. panel 230V)</t>
  </si>
  <si>
    <t>Pol26</t>
  </si>
  <si>
    <t>Montáž vodiče CYA 10 mm</t>
  </si>
  <si>
    <t>Pol27</t>
  </si>
  <si>
    <t>Montáž nástěnného rozvaděče 700x500x300</t>
  </si>
  <si>
    <t>Pol28</t>
  </si>
  <si>
    <t>Montáž lišty LV 40x40 mm, 60x40 mm</t>
  </si>
  <si>
    <t>Pol29</t>
  </si>
  <si>
    <t>Uložení výstražné folie do výkopu</t>
  </si>
  <si>
    <t>Pol30</t>
  </si>
  <si>
    <t>Uložení krycí plastové desky do výkopu</t>
  </si>
  <si>
    <t>Pol31</t>
  </si>
  <si>
    <t>Uložení označníku trasy Marker (M)</t>
  </si>
  <si>
    <t>Pol34</t>
  </si>
  <si>
    <t>Montáž kříže pro uložení kabelových rezerv na stěnu</t>
  </si>
  <si>
    <t>Pol35</t>
  </si>
  <si>
    <t>Smotání kabelové rezervy na kříži nebo v KK</t>
  </si>
  <si>
    <t>Pol36</t>
  </si>
  <si>
    <t>Zavedení průběžného OK do DR, vyvedení trubičky do ODF, uložení průběžných trubiček</t>
  </si>
  <si>
    <t>Pol37</t>
  </si>
  <si>
    <t>Montáž optického rozvaděče / boxu</t>
  </si>
  <si>
    <t>Pol38</t>
  </si>
  <si>
    <t>Montáž boxu rezerv</t>
  </si>
  <si>
    <t>Pol39</t>
  </si>
  <si>
    <t>Kompletace a montáž optické spojky do KK</t>
  </si>
  <si>
    <t>Pol40</t>
  </si>
  <si>
    <t>Příprava OR / instalace SM pigtail SC/PC, vč. sváru</t>
  </si>
  <si>
    <t>Pol41</t>
  </si>
  <si>
    <t>Příprava OR / instalace adaptor SC/PC</t>
  </si>
  <si>
    <t>Pol42</t>
  </si>
  <si>
    <t>Svár v optickém rozvaděči / OS - provaření vláken</t>
  </si>
  <si>
    <t>Pol43</t>
  </si>
  <si>
    <t>Komplexní měření (PM+OTDR) 1310nm, 1550nm</t>
  </si>
  <si>
    <t>vl.</t>
  </si>
  <si>
    <t>Pol45</t>
  </si>
  <si>
    <t>Kontrolní měření jednostranně ukončených vláken</t>
  </si>
  <si>
    <t>Pol46</t>
  </si>
  <si>
    <t>Průvrt cihla do 60cm (včetně utěsnění)</t>
  </si>
  <si>
    <t>Pol47</t>
  </si>
  <si>
    <t>Ostatní drobné práce</t>
  </si>
  <si>
    <t>Dokumentace skutečného provedení</t>
  </si>
  <si>
    <t>Pol48</t>
  </si>
  <si>
    <t>Instalace optického patchcordu SM SC-PC/LC-PC duplex, 1m</t>
  </si>
  <si>
    <t>Pol49</t>
  </si>
  <si>
    <t>Instalace napájecí zásuvky 2x230V</t>
  </si>
  <si>
    <t>Pol50</t>
  </si>
  <si>
    <t>Instalace servisní zásuvky typ E</t>
  </si>
  <si>
    <t>Pol51</t>
  </si>
  <si>
    <t>přenastavení 19“ optický switch 24 portů (CRS326-24S+2Q+RM) z lokality D3</t>
  </si>
  <si>
    <t>Pol52</t>
  </si>
  <si>
    <t>Instalace, nastavení SFP+ transceiver 10G (XS+2733LC15D sada 2 ks)</t>
  </si>
  <si>
    <t>sada</t>
  </si>
  <si>
    <t>Pol53</t>
  </si>
  <si>
    <t>Instalace, nastavení SFP transceiver 1.25G (S-31DLC20D)</t>
  </si>
  <si>
    <t>Pol54</t>
  </si>
  <si>
    <t>Instalace, nastavení koncový switch 5-port s optickým vstupem (RB260GS)</t>
  </si>
  <si>
    <t>Pol55</t>
  </si>
  <si>
    <t>Instalace, nastavení převodníku M-BUS/IP, MaR/IP</t>
  </si>
  <si>
    <t>D2</t>
  </si>
  <si>
    <t>MATERIÁL</t>
  </si>
  <si>
    <t>Pol56</t>
  </si>
  <si>
    <t>Ocelová trubka pozink 40/36 mm</t>
  </si>
  <si>
    <t>Pol57</t>
  </si>
  <si>
    <t>Smršťovací manžeta pro utěsnění spojů</t>
  </si>
  <si>
    <t>Pol59</t>
  </si>
  <si>
    <t>Objímka pro přichycení ocelové trubky 40/36 mm na kondenzát - pozink</t>
  </si>
  <si>
    <t>Pol60</t>
  </si>
  <si>
    <t>Objímka pro přichycení HDPE trubky 40/33 mm na kondenzát - pozink</t>
  </si>
  <si>
    <t>Pol61</t>
  </si>
  <si>
    <t>Šroub TEX pozink 25mm</t>
  </si>
  <si>
    <t>Pol62</t>
  </si>
  <si>
    <t>HDPE 40 mm - provozní s popisem "Teplárna Liberec"</t>
  </si>
  <si>
    <t>Pol63</t>
  </si>
  <si>
    <t>HDPE 40 mm UV stabilizace - provozní s popisem "Teplárna Liberec"</t>
  </si>
  <si>
    <t>Pol64</t>
  </si>
  <si>
    <t>Spojka Plasson 40 mm</t>
  </si>
  <si>
    <t>Pol65</t>
  </si>
  <si>
    <t>Mikrotrubička HDPE 10/8mm</t>
  </si>
  <si>
    <t>Pol66</t>
  </si>
  <si>
    <t>Mikrotrubička LSPE 10/8mm</t>
  </si>
  <si>
    <t>Pol67</t>
  </si>
  <si>
    <t>Spojka MT 10mm s pojistkou</t>
  </si>
  <si>
    <t>Pol68</t>
  </si>
  <si>
    <t>Koncovka MT 10mm s pojistkou</t>
  </si>
  <si>
    <t>Pol69</t>
  </si>
  <si>
    <t>Kabelová průchodka HDPE 40/33 / sada 2xMT10mm</t>
  </si>
  <si>
    <t>Pol70</t>
  </si>
  <si>
    <t>Kabelová průchodka MT10mm / mOK</t>
  </si>
  <si>
    <t>Pol71</t>
  </si>
  <si>
    <t>Kabelová komora pro optickou spojku a kabelové rezervy</t>
  </si>
  <si>
    <t>Pol72</t>
  </si>
  <si>
    <t>Kabelová komora pro spojení sady MT</t>
  </si>
  <si>
    <t>Pol73</t>
  </si>
  <si>
    <t>Spojka Matrix I-40/40</t>
  </si>
  <si>
    <t>Pol74</t>
  </si>
  <si>
    <t>Optický kabel 144 vl. SM</t>
  </si>
  <si>
    <t>Pol75</t>
  </si>
  <si>
    <t>Optický kabel 72 vl. SM</t>
  </si>
  <si>
    <t>Pol76</t>
  </si>
  <si>
    <t>Optický kabel 24 vl. SM</t>
  </si>
  <si>
    <t>Pol77</t>
  </si>
  <si>
    <t>Optický kabel 12 vl. SM</t>
  </si>
  <si>
    <t>Pol78</t>
  </si>
  <si>
    <t>Kabel CYKY-J 3Cx2,5mm2 (7 lokalit)</t>
  </si>
  <si>
    <t>Pol79</t>
  </si>
  <si>
    <t>Vodič CYA 10 mm</t>
  </si>
  <si>
    <t>Pol80</t>
  </si>
  <si>
    <t>Nástěnný rozvaděč cca 700x500x300, plastový/oceloplechový, IP min. 65, plné dveře, zámek</t>
  </si>
  <si>
    <t>Pol81</t>
  </si>
  <si>
    <t>Lišta LV 40x40 mm (pro kabel CYKY)</t>
  </si>
  <si>
    <t>Pol82</t>
  </si>
  <si>
    <t>Lišta LV 60x40 mm (pro OK)</t>
  </si>
  <si>
    <t>Pol83</t>
  </si>
  <si>
    <t>Jednofázový jistič 10A, char. B</t>
  </si>
  <si>
    <t>Pol84</t>
  </si>
  <si>
    <t>Výstražná fólie</t>
  </si>
  <si>
    <t>Pol85</t>
  </si>
  <si>
    <t>Krycí plastová deska 25x100</t>
  </si>
  <si>
    <t>Pol86</t>
  </si>
  <si>
    <t>Označník trasy - Marker (M)</t>
  </si>
  <si>
    <t>Pol87</t>
  </si>
  <si>
    <t>Kříž pro uložení kabelových rezerv</t>
  </si>
  <si>
    <t>Pol88</t>
  </si>
  <si>
    <t>Optický nástěnný box pro min. 24 svárů a s konektorovým panelem pro 12x SC simplex</t>
  </si>
  <si>
    <t>Pol89</t>
  </si>
  <si>
    <t>Optický rozvaděč 19" 48xSC 2U</t>
  </si>
  <si>
    <t>Pol90</t>
  </si>
  <si>
    <t>Optický rozvaděč 19" 144xSC 4U</t>
  </si>
  <si>
    <t>Pol91</t>
  </si>
  <si>
    <t>Kazeta pro uložení 12 svárů</t>
  </si>
  <si>
    <t>Pol92</t>
  </si>
  <si>
    <t>Hřebínek pro 6 svárů do kazety</t>
  </si>
  <si>
    <t>Pol93</t>
  </si>
  <si>
    <t>Box rezerv 1U</t>
  </si>
  <si>
    <t>Pol94</t>
  </si>
  <si>
    <t>Optická spojka pro min. 144 svárů, vč. kazet a průchodek</t>
  </si>
  <si>
    <t>Pol95</t>
  </si>
  <si>
    <t>Ochrana svárů trubička 40mm</t>
  </si>
  <si>
    <t>Pol96</t>
  </si>
  <si>
    <t>SM pigtail SC/PC</t>
  </si>
  <si>
    <t>Pol97</t>
  </si>
  <si>
    <t>Optická konektorová spojka - adaptor SC/PC</t>
  </si>
  <si>
    <t>Pol98</t>
  </si>
  <si>
    <t>Protipožární tmel Intumex/Promat/Hilti -tuba</t>
  </si>
  <si>
    <t>Pol99</t>
  </si>
  <si>
    <t>Ostatní drobný materiál</t>
  </si>
  <si>
    <t>Pol100</t>
  </si>
  <si>
    <t>Optický patchcord SM SC-PC/LC-PC duplex, 1m</t>
  </si>
  <si>
    <t>Pol101</t>
  </si>
  <si>
    <t>Napájecí zásuvka 2x230V</t>
  </si>
  <si>
    <t>Pol102</t>
  </si>
  <si>
    <t>Servisní zásuvka typ E</t>
  </si>
  <si>
    <t>Pol103</t>
  </si>
  <si>
    <t>SFP+ transceiver 10G (XS+2733LC15D sada 2 ks)</t>
  </si>
  <si>
    <t>Pol104</t>
  </si>
  <si>
    <t>SFP transceiver 1.25G (S-31DLC20D)</t>
  </si>
  <si>
    <t>Pol105</t>
  </si>
  <si>
    <t>Koncový switch 5-port s optickým vstupem (RB260GS)</t>
  </si>
  <si>
    <t>Pol106</t>
  </si>
  <si>
    <t>Převodník MaR/IP</t>
  </si>
  <si>
    <t>Pol107</t>
  </si>
  <si>
    <t>Převodník M-BUS/IP</t>
  </si>
  <si>
    <t>D3</t>
  </si>
  <si>
    <t>Ostatní náklady jinde neuvedené</t>
  </si>
  <si>
    <t>Pol108</t>
  </si>
  <si>
    <t>Prostorová a časová koordinace se stavbou a ostatními profesemi</t>
  </si>
  <si>
    <t>Pol109</t>
  </si>
  <si>
    <t>Pol110</t>
  </si>
  <si>
    <t>Komplexní zkoušky</t>
  </si>
  <si>
    <t>Pol111</t>
  </si>
  <si>
    <t>Pol112</t>
  </si>
  <si>
    <t>Pol113</t>
  </si>
  <si>
    <t>Pol114</t>
  </si>
  <si>
    <t>Pol115</t>
  </si>
  <si>
    <t>Zařízení a odstranění staveniště</t>
  </si>
  <si>
    <t>Pol116</t>
  </si>
  <si>
    <t>Podružný materiál nezbytný pro instalaci</t>
  </si>
  <si>
    <t>Pol117</t>
  </si>
  <si>
    <t>Pol118</t>
  </si>
  <si>
    <t>Pol119</t>
  </si>
  <si>
    <t>D9 - Parovod</t>
  </si>
  <si>
    <t>D9a - InO 301.4 - Parovod - strojní část</t>
  </si>
  <si>
    <t>-1893717737</t>
  </si>
  <si>
    <t>941111111</t>
  </si>
  <si>
    <t>Montáž lešení řadového trubkového lehkého s podlahami zatížení do 200 kg/m2 š od 0,6 do 0,9 m v do 10 m</t>
  </si>
  <si>
    <t>-1829680422</t>
  </si>
  <si>
    <t>Lešení řadové trubkové lehké pracovní s podlahami s provozním zatížením tř. 3 do 200 kg/m2 šířky tř. W06 od 0,6 do 0,9 m výšky do 10 m montáž</t>
  </si>
  <si>
    <t>https://podminky.urs.cz/item/CS_URS_2024_01/941111111</t>
  </si>
  <si>
    <t>941111211</t>
  </si>
  <si>
    <t>Příplatek k lešení řadovému trubkovému lehkému s podlahami do 200 kg/m2 š od 0,6 do 0,9 m v do 10 m za každý den použití</t>
  </si>
  <si>
    <t>805898966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</si>
  <si>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</si>
  <si>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https://podminky.urs.cz/item/CS_URS_2024_01/941111211</t>
  </si>
  <si>
    <t>560*30 'Přepočtené koeficientem množství</t>
  </si>
  <si>
    <t>941111811</t>
  </si>
  <si>
    <t>Demontáž lešení řadového trubkového lehkého s podlahami zatížení do 200 kg/m2 š od 0,6 do 0,9 m v do 10 m</t>
  </si>
  <si>
    <t>-900750604</t>
  </si>
  <si>
    <t>Lešení řadové trubkové lehké pracovní s podlahami s provozním zatížením tř. 3 do 200 kg/m2 šířky tř. W06 od 0,6 do 0,9 m výšky do 10 m demontáž</t>
  </si>
  <si>
    <t>https://podminky.urs.cz/item/CS_URS_2024_01/941111811</t>
  </si>
  <si>
    <t>-574379003</t>
  </si>
  <si>
    <t>-1571498480</t>
  </si>
  <si>
    <t>25,515*20 'Přepočtené koeficientem množství</t>
  </si>
  <si>
    <t>2019271208</t>
  </si>
  <si>
    <t>713421212</t>
  </si>
  <si>
    <t>Montáž izolace tepelné potrubí pásy bez úpravy v Pz pletivu spojenými drátem 2x</t>
  </si>
  <si>
    <t>1968097267</t>
  </si>
  <si>
    <t>Montáž izolace tepelné potrubí, ohybů, armatur a přírub rohožemi v pletivu bez povrchové úpravy (izolační materiál ve specifikaci) v pozinkovaném šestihranném pletivu spojených ocelovým pozinkovaným drátem potrubí a ohybů dvouvrstvá</t>
  </si>
  <si>
    <t>https://podminky.urs.cz/item/CS_URS_2024_01/713421212</t>
  </si>
  <si>
    <t>63142681</t>
  </si>
  <si>
    <t>rohož izolační z minerální vlny prošívaná na pletivu 100kg/m3 tl 80mm</t>
  </si>
  <si>
    <t>-641331337</t>
  </si>
  <si>
    <t>-826226433</t>
  </si>
  <si>
    <t>-2025361591</t>
  </si>
  <si>
    <t>-692485281</t>
  </si>
  <si>
    <t>1424151601</t>
  </si>
  <si>
    <t>-1890294124</t>
  </si>
  <si>
    <t>-1675789394</t>
  </si>
  <si>
    <t>558497207</t>
  </si>
  <si>
    <t>298000734</t>
  </si>
  <si>
    <t>-1460282819</t>
  </si>
  <si>
    <t>802691753</t>
  </si>
  <si>
    <t>713491211</t>
  </si>
  <si>
    <t>Montáž tepelné izolace oplechování pevné potrubí vnějšího obvodu přes 500 mm</t>
  </si>
  <si>
    <t>1221112401</t>
  </si>
  <si>
    <t>Montáž izolace tepelné potrubí a ohybů - doplňky a konstrukční součástí oplechování pevného vnějšího obvodu přes 500 mm potrubí</t>
  </si>
  <si>
    <t>https://podminky.urs.cz/item/CS_URS_2024_01/713491211</t>
  </si>
  <si>
    <t>13824111</t>
  </si>
  <si>
    <t>plech Pz 275g/m2 tl 0,55mm svitek š 1000mm</t>
  </si>
  <si>
    <t>223623193</t>
  </si>
  <si>
    <t>-119964459</t>
  </si>
  <si>
    <t>1730282783</t>
  </si>
  <si>
    <t>151448064</t>
  </si>
  <si>
    <t>Potrubí ocelové hladké bezešvé v kotelnách nebo strojovnách spojované svařováním D 273x7,1 mm</t>
  </si>
  <si>
    <t>1429070786</t>
  </si>
  <si>
    <t>1051*1,1 'Přepočtené koeficientem množství</t>
  </si>
  <si>
    <t>2081544050</t>
  </si>
  <si>
    <t>-988622584</t>
  </si>
  <si>
    <t>-516603783</t>
  </si>
  <si>
    <t>940509498</t>
  </si>
  <si>
    <t>-1438031946</t>
  </si>
  <si>
    <t>308941219</t>
  </si>
  <si>
    <t>597505107</t>
  </si>
  <si>
    <t>42236515</t>
  </si>
  <si>
    <t>kohout kulový uhlíková ocel K85 111 516 PN16 T 200°C DN 150</t>
  </si>
  <si>
    <t>953813590</t>
  </si>
  <si>
    <t>R.0002631.URS</t>
  </si>
  <si>
    <t>kohout z uhlíkové oceli kulový K85 111 516 DN80 mm</t>
  </si>
  <si>
    <t>1284579063</t>
  </si>
  <si>
    <t>R.0002987.URS</t>
  </si>
  <si>
    <t>kohout z uhlíkové oceli kulový K85 111 516 DN50 mm</t>
  </si>
  <si>
    <t>703196220</t>
  </si>
  <si>
    <t>42231500R</t>
  </si>
  <si>
    <t>-1199314557</t>
  </si>
  <si>
    <t xml:space="preserve">kohout kulový uhlíková ocel K85 111 516 PN16 T 200°C DN 25
</t>
  </si>
  <si>
    <t>734109221</t>
  </si>
  <si>
    <t>Montáž armatury přírubové se dvěma přírubami PN 16 DN 250</t>
  </si>
  <si>
    <t>-852817602</t>
  </si>
  <si>
    <t>Montáž armatur přírubových se dvěma přírubami PN 16 DN 250</t>
  </si>
  <si>
    <t>https://podminky.urs.cz/item/CS_URS_2024_01/734109221</t>
  </si>
  <si>
    <t>734109223R</t>
  </si>
  <si>
    <t>1979499977</t>
  </si>
  <si>
    <t>734111412</t>
  </si>
  <si>
    <t>Ventil přírubový uzavírací přímý DN 25 PN 16 do 300°C ovládaný ručně</t>
  </si>
  <si>
    <t>-1174264569</t>
  </si>
  <si>
    <t>Ventily uzavírací přírubové přímé ovládané ručně PN 16 do 300°C (V 30 111 616) DN 25</t>
  </si>
  <si>
    <t>https://podminky.urs.cz/item/CS_URS_2024_01/734111412</t>
  </si>
  <si>
    <t>734111413</t>
  </si>
  <si>
    <t>Ventil přírubový uzavírací přímý DN 40 PN 16 do 300°C ovládaný ručně</t>
  </si>
  <si>
    <t>-306891752</t>
  </si>
  <si>
    <t>Ventily uzavírací přírubové přímé ovládané ručně PN 16 do 300°C (V 30 111 616) DN 40</t>
  </si>
  <si>
    <t>https://podminky.urs.cz/item/CS_URS_2024_01/734111413</t>
  </si>
  <si>
    <t>734111413R</t>
  </si>
  <si>
    <t>Ventil přírubový uzavírací přímý DN 32 PN 16 do 300°C ovládaný ručně</t>
  </si>
  <si>
    <t>1219168843</t>
  </si>
  <si>
    <t>734111414</t>
  </si>
  <si>
    <t>Ventil přírubový uzavírací přímý DN 50 PN 16 do 300°C ovládaný ručně</t>
  </si>
  <si>
    <t>-1305053343</t>
  </si>
  <si>
    <t>Ventily uzavírací přírubové přímé ovládané ručně PN 16 do 300°C (V 30 111 616) DN 50</t>
  </si>
  <si>
    <t>https://podminky.urs.cz/item/CS_URS_2024_01/734111414</t>
  </si>
  <si>
    <t>734111417</t>
  </si>
  <si>
    <t>Ventil přírubový uzavírací přímý DN 80 PN 16 do 300°C ovládaný ručně</t>
  </si>
  <si>
    <t>430913765</t>
  </si>
  <si>
    <t>Ventily uzavírací přírubové přímé ovládané ručně PN 16 do 300°C (V 30 111 616) DN 80</t>
  </si>
  <si>
    <t>https://podminky.urs.cz/item/CS_URS_2024_01/734111417</t>
  </si>
  <si>
    <t>734111422</t>
  </si>
  <si>
    <t>Ventil přírubový uzavírací přímý DN 150 PN 16 do 300°C ovládaný ručně</t>
  </si>
  <si>
    <t>1914092141</t>
  </si>
  <si>
    <t>Ventily uzavírací přírubové přímé ovládané ručně PN 16 do 300°C (V 30 111 616) DN 150</t>
  </si>
  <si>
    <t>https://podminky.urs.cz/item/CS_URS_2024_01/734111422</t>
  </si>
  <si>
    <t>Klapka uzavírací přírubová mat. EN-JS1030, disk 1.4301, těsnění kov/kov, 3excentricita, oboustr.těsností dle EN12266-I, tř.A, ovládání kolem s převodovkou PN16 DN200, parní</t>
  </si>
  <si>
    <t>1155639480</t>
  </si>
  <si>
    <t>OK40-16</t>
  </si>
  <si>
    <t>Odvaděč kondenzátu, plovákový DN40, PN16</t>
  </si>
  <si>
    <t>-506284756</t>
  </si>
  <si>
    <t>734111423R</t>
  </si>
  <si>
    <t>Ventil přírubový uzavírací přímý DN 250 PN 16 do 300°C ovládaný ručně</t>
  </si>
  <si>
    <t>538999622</t>
  </si>
  <si>
    <t>734121313</t>
  </si>
  <si>
    <t>Ventil přírubový zpětný samočinný přímý DN 40 PN 16 do 300°C do vodorovného potrubí</t>
  </si>
  <si>
    <t>-194233258</t>
  </si>
  <si>
    <t>Ventily zpětné přírubové samočinné přímé do vodorovného potrubí PN 16 do 300°C (Z 16 117 616) DN 40</t>
  </si>
  <si>
    <t>https://podminky.urs.cz/item/CS_URS_2024_01/734121313</t>
  </si>
  <si>
    <t>898206621</t>
  </si>
  <si>
    <t>-881741065</t>
  </si>
  <si>
    <t>8586142</t>
  </si>
  <si>
    <t>-855591050</t>
  </si>
  <si>
    <t>404621661</t>
  </si>
  <si>
    <t>1533319075</t>
  </si>
  <si>
    <t>-1868812954</t>
  </si>
  <si>
    <t>-731078404</t>
  </si>
  <si>
    <t>1746816776</t>
  </si>
  <si>
    <t>242349463</t>
  </si>
  <si>
    <t>757091507</t>
  </si>
  <si>
    <t>716466141</t>
  </si>
  <si>
    <t>734173424</t>
  </si>
  <si>
    <t>Spoj přírubový PN 16/I do 200°C DN 250</t>
  </si>
  <si>
    <t>-1426570403</t>
  </si>
  <si>
    <t>Mezikusy, přírubové spoje přírubové spoje PN 16/I, 200°C DN 250</t>
  </si>
  <si>
    <t>https://podminky.urs.cz/item/CS_URS_2024_01/734173424</t>
  </si>
  <si>
    <t>1280583754</t>
  </si>
  <si>
    <t>1336065065</t>
  </si>
  <si>
    <t>249194003</t>
  </si>
  <si>
    <t>-1857420677</t>
  </si>
  <si>
    <t>250*0,5</t>
  </si>
  <si>
    <t>107591808</t>
  </si>
  <si>
    <t>2140503508</t>
  </si>
  <si>
    <t>R.1SSR0060250090</t>
  </si>
  <si>
    <t xml:space="preserve">Trubka předizolovaná ocelová  série1 ocel P235GH, DN 25, DA90, 6m</t>
  </si>
  <si>
    <t>1276997295</t>
  </si>
  <si>
    <t>230011027</t>
  </si>
  <si>
    <t>Montáž potrubí trouby ocelové hladké tř.11-13 D 38 mm, tl 2,9 mm</t>
  </si>
  <si>
    <t>2025009267</t>
  </si>
  <si>
    <t>Montáž potrubí z trub ocelových hladkých tř. 11 až 13 Ø 38 mm, tl. 2,9 mm</t>
  </si>
  <si>
    <t>https://podminky.urs.cz/item/CS_URS_2024_01/230011027</t>
  </si>
  <si>
    <t>14391009</t>
  </si>
  <si>
    <t xml:space="preserve">potrubí parní ocelové předizolované sendvičový systém  DN 32/200</t>
  </si>
  <si>
    <t>804210464</t>
  </si>
  <si>
    <t>230011035R</t>
  </si>
  <si>
    <t>Montáž potrubí trouby ocelové hladké tř.11-13 D 48 mm, tl 6,3 mm</t>
  </si>
  <si>
    <t>-1449459122</t>
  </si>
  <si>
    <t>Montáž potrubí z trub ocelových hladkých tř. 11 až 13 Ø 44,5 mm, tl. 6,3 mm</t>
  </si>
  <si>
    <t>14015026</t>
  </si>
  <si>
    <t>trubka ocelová bezešvá přesná jakost 11 353 45x7,0mm</t>
  </si>
  <si>
    <t>1737471803</t>
  </si>
  <si>
    <t>230011044</t>
  </si>
  <si>
    <t>Montáž potrubí trouby ocelové hladké tř.11-13 D 57 mm, tl 6,3 mm</t>
  </si>
  <si>
    <t>-843001233</t>
  </si>
  <si>
    <t>Montáž potrubí z trub ocelových hladkých tř. 11 až 13 Ø 57 mm, tl. 6,3 mm</t>
  </si>
  <si>
    <t>https://podminky.urs.cz/item/CS_URS_2024_01/230011044</t>
  </si>
  <si>
    <t>55283907</t>
  </si>
  <si>
    <t>trubka ocelová bezešvá hladká jakost 11 353 60,3x6,3mm</t>
  </si>
  <si>
    <t>-2029463009</t>
  </si>
  <si>
    <t>-339910117</t>
  </si>
  <si>
    <t>14391013</t>
  </si>
  <si>
    <t>potrubí horkovodní ocelové předizolované kompaktní systém DN 50/125</t>
  </si>
  <si>
    <t>628765359</t>
  </si>
  <si>
    <t>23*12</t>
  </si>
  <si>
    <t>230011058</t>
  </si>
  <si>
    <t>Montáž potrubí trouby ocelové hladké tř.11-13 D 89 mm, tl 4,0 mm</t>
  </si>
  <si>
    <t>-194355929</t>
  </si>
  <si>
    <t>Montáž potrubí z trub ocelových hladkých tř. 11 až 13 Ø 89 mm, tl. 4,0 mm</t>
  </si>
  <si>
    <t>https://podminky.urs.cz/item/CS_URS_2024_01/230011058</t>
  </si>
  <si>
    <t>14391021R</t>
  </si>
  <si>
    <t xml:space="preserve">potrubí parní ocelové předizolované sendvičový systém  DN 80/250</t>
  </si>
  <si>
    <t>-1817331784</t>
  </si>
  <si>
    <t>276*1,1 'Přepočtené koeficientem množství</t>
  </si>
  <si>
    <t>2068802450</t>
  </si>
  <si>
    <t>14391028</t>
  </si>
  <si>
    <t>potrubí horkovodní ocelové předizolované kompaktní systém s antidifúzní barierou DN 150/250</t>
  </si>
  <si>
    <t>-845696796</t>
  </si>
  <si>
    <t>1200*1,1 'Přepočtené koeficientem množství</t>
  </si>
  <si>
    <t>230011091</t>
  </si>
  <si>
    <t>Montáž potrubí trouby ocelové hladké tř.11-13 D 159 mm, tl 8,0 mm</t>
  </si>
  <si>
    <t>-924229591</t>
  </si>
  <si>
    <t>Montáž potrubí z trub ocelových hladkých tř. 11 až 13 Ø 159 mm, tl. 8,0 mm</t>
  </si>
  <si>
    <t>https://podminky.urs.cz/item/CS_URS_2024_01/230011091</t>
  </si>
  <si>
    <t>55283925</t>
  </si>
  <si>
    <t>trubka ocelová bezešvá hladká jakost 11 353 168x8mm</t>
  </si>
  <si>
    <t>-1481401395</t>
  </si>
  <si>
    <t>1583353645</t>
  </si>
  <si>
    <t>14391035HPIP</t>
  </si>
  <si>
    <t>potrubí parní ocelové předizolované sendvičový systém DN 250/450</t>
  </si>
  <si>
    <t>1343327934</t>
  </si>
  <si>
    <t>1201745076</t>
  </si>
  <si>
    <t>R.1SMK0900250090</t>
  </si>
  <si>
    <t>Koleno předizolované ocelové série1 90°, ocel P235GH, DN 25, DA90, 1,0 x 1,0m</t>
  </si>
  <si>
    <t>-1293869312</t>
  </si>
  <si>
    <t>R.1SSU0000250090</t>
  </si>
  <si>
    <t xml:space="preserve">Předizolovaná uzavírací armatura  série1 ocel P235GH, DN 25, DA90</t>
  </si>
  <si>
    <t>1242033313</t>
  </si>
  <si>
    <t>R.1PT050025N</t>
  </si>
  <si>
    <t>Odbočka par.-T 1-DN50/125 x 1-DN25/90 al. N</t>
  </si>
  <si>
    <t>664941167</t>
  </si>
  <si>
    <t>1040557897</t>
  </si>
  <si>
    <t>951698759</t>
  </si>
  <si>
    <t>R.1DMK0900320110</t>
  </si>
  <si>
    <t xml:space="preserve">Koleno předizolované ocelové  série1 90°, ocel P235GH, DN 32, DA110, 1,0 x 1,0m</t>
  </si>
  <si>
    <t>667756269</t>
  </si>
  <si>
    <t>R.1DOK0900500125</t>
  </si>
  <si>
    <t xml:space="preserve">Koleno předizolované ocelové  série1 90°, ocel P235GH, DN 50, DA125, 1,5 x 2,0m</t>
  </si>
  <si>
    <t>-1659852834</t>
  </si>
  <si>
    <t>R.1SSU0000320110</t>
  </si>
  <si>
    <t>Předizolovaná uzavírací armatura combi série1 ocel P235GH, DN 32, DA110</t>
  </si>
  <si>
    <t>1989925428</t>
  </si>
  <si>
    <t>Koleno předizolované ocelové sendvičový syst. 90°, ocel P235GH, DN 32, DA200, 1,0 x 1,0m</t>
  </si>
  <si>
    <t>-722558286</t>
  </si>
  <si>
    <t>KKP32-200</t>
  </si>
  <si>
    <t xml:space="preserve">Uzavírací armatura, parní  DN32/200</t>
  </si>
  <si>
    <t>610366057</t>
  </si>
  <si>
    <t>-267056971</t>
  </si>
  <si>
    <t xml:space="preserve">Oblouk 3D EN 10253-2, mat. P235GH  ø48.3x4.5/ 90°</t>
  </si>
  <si>
    <t>1788053822</t>
  </si>
  <si>
    <t xml:space="preserve">Oblouk 3D EN 10253-2, mat. P235GH  ø48.3x4.5 / 90°</t>
  </si>
  <si>
    <t>T-kus, EN 10253-2, mat. P235GH, ø48.3x4.5/ 48.3x4.5</t>
  </si>
  <si>
    <t>554252445</t>
  </si>
  <si>
    <t>-1609003461</t>
  </si>
  <si>
    <t>R.1DMK0900650140</t>
  </si>
  <si>
    <t xml:space="preserve">Koleno předizolované ocelové  série1 90°, ocel P235GH,  DN 65, DA140, 1,0 x 1,0m</t>
  </si>
  <si>
    <t>-1479036137</t>
  </si>
  <si>
    <t>78604960</t>
  </si>
  <si>
    <t>-667678527</t>
  </si>
  <si>
    <t>77704539</t>
  </si>
  <si>
    <t>R.3SMK0900800200</t>
  </si>
  <si>
    <t>Koleno předizolované ocelové sendvičový syst. 90°, ocel P235GH, DN 80, DA250, 1,0 x 1,0m</t>
  </si>
  <si>
    <t>-1099277275</t>
  </si>
  <si>
    <t>747085876</t>
  </si>
  <si>
    <t>R1.3SMK0900800200</t>
  </si>
  <si>
    <t>Koleno předizolované ocelové sendvičový syst. 90°, ocel P235GH, DN 80, DA250, 1,0 x 2,0m</t>
  </si>
  <si>
    <t>1874146100</t>
  </si>
  <si>
    <t>ODBPAR-</t>
  </si>
  <si>
    <t>Odbočka paralelní-DN80/250 x 3-DN32/200, parní</t>
  </si>
  <si>
    <t>-2000633017</t>
  </si>
  <si>
    <t>1199462883</t>
  </si>
  <si>
    <t>-962166819</t>
  </si>
  <si>
    <t>R.1SMK0901500250</t>
  </si>
  <si>
    <t xml:space="preserve">Koleno předizolované ocelové  série1 90°, ocel P235GH, DN 150, DA250, 1,0 x 1,0m</t>
  </si>
  <si>
    <t>-447871921</t>
  </si>
  <si>
    <t>-307086913</t>
  </si>
  <si>
    <t>-1630934448</t>
  </si>
  <si>
    <t>R.1DMK0751500250</t>
  </si>
  <si>
    <t>Koleno předizolované ocelové série1 80°, ocel P235GH, DN 150, DA250, 1,0 x 1,0m</t>
  </si>
  <si>
    <t>699494209</t>
  </si>
  <si>
    <t>R2.1DMK0751500250</t>
  </si>
  <si>
    <t>Koleno předizolované ocelové série1 70°, ocel P235GH, DN 150, DA250, 1,0 x 1,0m</t>
  </si>
  <si>
    <t>1390743320</t>
  </si>
  <si>
    <t>R.1DSP0001500250</t>
  </si>
  <si>
    <t xml:space="preserve">Předizolovaný pevný bod R série1 ocel P235GH,  DN 150, DA250, atyp 30°</t>
  </si>
  <si>
    <t>-264950528</t>
  </si>
  <si>
    <t>R.2DSP0001500250</t>
  </si>
  <si>
    <t xml:space="preserve">Předizolovaný pevný bod R série1 ocel P235GH,  DN 150, DA250, atyp 20°</t>
  </si>
  <si>
    <t>1169071211</t>
  </si>
  <si>
    <t>R.3DSP0001500250</t>
  </si>
  <si>
    <t xml:space="preserve">Předizolovaný pevný bod R série1 ocel P235GH,  DN 150, DA250, atyp 10°</t>
  </si>
  <si>
    <t>748984770</t>
  </si>
  <si>
    <t>1547675596</t>
  </si>
  <si>
    <t>608791787</t>
  </si>
  <si>
    <t>KKP250-25</t>
  </si>
  <si>
    <t>Kulový kohout přivařovací, mat. P235GH, ovládání pákou PN25,DN250, ovládání kolem s převodovkou</t>
  </si>
  <si>
    <t>-995678151</t>
  </si>
  <si>
    <t>-1721885969</t>
  </si>
  <si>
    <t>OBL250-80</t>
  </si>
  <si>
    <t>Oblouk 3D EN 10253-2, mat. P235GH ø273x7.0 / 80°</t>
  </si>
  <si>
    <t>-1511031647</t>
  </si>
  <si>
    <t>OBL250-70</t>
  </si>
  <si>
    <t>Oblouk 3D EN 10253-2, mat. P235GH ø273x7.0 / 70°</t>
  </si>
  <si>
    <t>544299494</t>
  </si>
  <si>
    <t>R.3SOK0902500500</t>
  </si>
  <si>
    <t xml:space="preserve">Koleno předizolované ocelové SENDVČOVÝ SYST.  90°, ocel P235GH, DN 250, DA450, 2,0 x 2,0m</t>
  </si>
  <si>
    <t>-655165032</t>
  </si>
  <si>
    <t>230024135</t>
  </si>
  <si>
    <t>Montáž trubní díly přivařovací tř.11-13 do 50 kg D 377 mm tl 9,0 mm</t>
  </si>
  <si>
    <t>-837167561</t>
  </si>
  <si>
    <t>Montáž trubních dílů přivařovacích hmotnosti přes 10 do 50 kg tř. 11 až 13 Ø 377 mm, tl. 9 mm</t>
  </si>
  <si>
    <t>https://podminky.urs.cz/item/CS_URS_2024_01/230024135</t>
  </si>
  <si>
    <t>Pol44</t>
  </si>
  <si>
    <t xml:space="preserve">Redukce EN 10253-2, mat. P235GH  DN350/250</t>
  </si>
  <si>
    <t>-1696710073</t>
  </si>
  <si>
    <t>2131440251</t>
  </si>
  <si>
    <t>1635257300</t>
  </si>
  <si>
    <t>Podpěra kluzná DN250, včetně PTFE desky a nerezové kluzné plochy</t>
  </si>
  <si>
    <t>604412476</t>
  </si>
  <si>
    <t>PKVDN250</t>
  </si>
  <si>
    <t>Podpěra kluzná DN250, včetně PTFE desky a nerezové kluzné plochy s osovým vedením</t>
  </si>
  <si>
    <t>766915247</t>
  </si>
  <si>
    <t>PKVPB250</t>
  </si>
  <si>
    <t>Stojan kotevní DN250</t>
  </si>
  <si>
    <t>1826756405</t>
  </si>
  <si>
    <t>1878818570</t>
  </si>
  <si>
    <t>Pevná uložení předizolovaného potrubí DN250</t>
  </si>
  <si>
    <t>1546843946</t>
  </si>
  <si>
    <t>223468431</t>
  </si>
  <si>
    <t>1082921434</t>
  </si>
  <si>
    <t>1613755634</t>
  </si>
  <si>
    <t>-1776982755</t>
  </si>
  <si>
    <t>1832280801</t>
  </si>
  <si>
    <t>-1874572741</t>
  </si>
  <si>
    <t>1123005466</t>
  </si>
  <si>
    <t>230083046</t>
  </si>
  <si>
    <t>Demontáž potrubí do šrotu přes 50 do 250 kg D 76 mm tl 3,2 mm</t>
  </si>
  <si>
    <t>1448446136</t>
  </si>
  <si>
    <t>Demontáž ocelového potrubí do šrotu hmotnosti přes 50 do 250 kg připojovací rozměr Ø 76, tl. 3,2 mm</t>
  </si>
  <si>
    <t>https://podminky.urs.cz/item/CS_URS_2024_01/230083046</t>
  </si>
  <si>
    <t>-608725683</t>
  </si>
  <si>
    <t>-1795361343</t>
  </si>
  <si>
    <t>230083156</t>
  </si>
  <si>
    <t>Demontáž potrubí do šrotu přes 50 do 250 kg D 530 mm tl 10,0 mm</t>
  </si>
  <si>
    <t>-1165928962</t>
  </si>
  <si>
    <t>Demontáž ocelového potrubí do šrotu hmotnosti přes 50 do 250 kg připojovací rozměr Ø 530, tl. 10,0 mm</t>
  </si>
  <si>
    <t>https://podminky.urs.cz/item/CS_URS_2024_01/230083156</t>
  </si>
  <si>
    <t>Poznámka k položce:_x000d_
Celkokvá délka 1100m a, rozřezáníí na cca 3m ks</t>
  </si>
  <si>
    <t>-1434963014</t>
  </si>
  <si>
    <t>206*1,2</t>
  </si>
  <si>
    <t>R.1SSL0000500125</t>
  </si>
  <si>
    <t xml:space="preserve">Těsnění labyrintové  série1 DN 50, DA125</t>
  </si>
  <si>
    <t>1517118013</t>
  </si>
  <si>
    <t>R.1SSL0000250090</t>
  </si>
  <si>
    <t>Těsnění labyrintové série1 DN 25, DA90</t>
  </si>
  <si>
    <t>-1985769653</t>
  </si>
  <si>
    <t>R.1SSM0000500125</t>
  </si>
  <si>
    <t xml:space="preserve">Manžeta ukončovací smršťovací  série1 DHEC, DN 50, DA125</t>
  </si>
  <si>
    <t>1609032942</t>
  </si>
  <si>
    <t>R.1SSM0000250090</t>
  </si>
  <si>
    <t xml:space="preserve">Manžeta ukončovací smršťovací  série1 DHEC, DN 25, DA90</t>
  </si>
  <si>
    <t>188922831</t>
  </si>
  <si>
    <t>-1243969954</t>
  </si>
  <si>
    <t>R.1SSD0020500125</t>
  </si>
  <si>
    <t>Dvojitě těsněná smrštitelná spojka série1 délka 500mm; dvojité uzavření, kompletní s PUR izolací, DN 50, DA125</t>
  </si>
  <si>
    <t>-721173574</t>
  </si>
  <si>
    <t>R.1SSD0020250090</t>
  </si>
  <si>
    <t>Dvojitě těsněná smrštitelná spojka série1 délka 500mm; dvojité uzavření, kompletní s PUR izolací, DN 25, DA90</t>
  </si>
  <si>
    <t>1166110896</t>
  </si>
  <si>
    <t>R.2DSD0022500450</t>
  </si>
  <si>
    <t>Doizolování spoje pára; dvojité uzavření, DA450</t>
  </si>
  <si>
    <t>-1464260706</t>
  </si>
  <si>
    <t>R.2DSD0021250250</t>
  </si>
  <si>
    <t xml:space="preserve">Doizolování spoje, pára; dvojité uzavření,  DA250</t>
  </si>
  <si>
    <t>844047471</t>
  </si>
  <si>
    <t>R.1DSD0021000200</t>
  </si>
  <si>
    <t>Doizolování spoje pára; dvojité uzavření,DA200</t>
  </si>
  <si>
    <t>-1318123868</t>
  </si>
  <si>
    <t>R.0CR250</t>
  </si>
  <si>
    <t>CR-Gumová průchodka stěnou D250</t>
  </si>
  <si>
    <t>1333803579</t>
  </si>
  <si>
    <t>R.0CR200</t>
  </si>
  <si>
    <t>CR-Gumová průchodka stěnou D200</t>
  </si>
  <si>
    <t>1047993297</t>
  </si>
  <si>
    <t>R-MU-PARA250</t>
  </si>
  <si>
    <t>Manžeta ukončovací nerez parní DA250</t>
  </si>
  <si>
    <t>944209489</t>
  </si>
  <si>
    <t>R-MU-PARA 200</t>
  </si>
  <si>
    <t xml:space="preserve">Manžeta ukončovací nerez parní  DA200</t>
  </si>
  <si>
    <t>2129915593</t>
  </si>
  <si>
    <t>Zkoušky rentgenové 20%</t>
  </si>
  <si>
    <t>-813423176</t>
  </si>
  <si>
    <t>0431240R</t>
  </si>
  <si>
    <t>Zkoušky ultrazvuk - 100%</t>
  </si>
  <si>
    <t>-696336207</t>
  </si>
  <si>
    <t>1305020218</t>
  </si>
  <si>
    <t>-1355215529</t>
  </si>
  <si>
    <t>D9b - InO 301.4 - Parovod - stavební část</t>
  </si>
  <si>
    <t>113107326</t>
  </si>
  <si>
    <t>Odstranění podkladu z kameniva drceného se štětem tl přes 250 do 450 mm strojně pl do 50 m2</t>
  </si>
  <si>
    <t>-1715946672</t>
  </si>
  <si>
    <t>Odstranění podkladů nebo krytů strojně plochy jednotlivě do 50 m2 s přemístěním hmot na skládku na vzdálenost do 3 m nebo s naložením na dopravní prostředek z kameniva hrubého drceného se štětem, o tl. vrstvy přes 250 do 450 mm</t>
  </si>
  <si>
    <t>https://podminky.urs.cz/item/CS_URS_2024_01/113107326</t>
  </si>
  <si>
    <t>197*0,15</t>
  </si>
  <si>
    <t>131251204</t>
  </si>
  <si>
    <t>Hloubení jam zapažených v hornině třídy těžitelnosti I skupiny 3 objem do 500 m3 strojně</t>
  </si>
  <si>
    <t>-768384070</t>
  </si>
  <si>
    <t>Hloubení zapažených jam a zářezů strojně s urovnáním dna do předepsaného profilu a spádu v hornině třídy těžitelnosti I skupiny 3 přes 100 do 500 m3</t>
  </si>
  <si>
    <t>https://podminky.urs.cz/item/CS_URS_2024_01/131251204</t>
  </si>
  <si>
    <t>140*5 'Přepočtené koeficientem množství</t>
  </si>
  <si>
    <t>280*2*2</t>
  </si>
  <si>
    <t>2*1,5*1,5*0,25</t>
  </si>
  <si>
    <t>100*1,8</t>
  </si>
  <si>
    <t>197*0,025 'Přepočtené koeficientem množství</t>
  </si>
  <si>
    <t>0,1</t>
  </si>
  <si>
    <t>0,8*0,15*0,25*4</t>
  </si>
  <si>
    <t>0,8*0,15*0,55*4</t>
  </si>
  <si>
    <t>(0,8+0,15)*2*0,55*4</t>
  </si>
  <si>
    <t>-230966917</t>
  </si>
  <si>
    <t>Poznámka k položce:_x000d_
30% dodávka panelů</t>
  </si>
  <si>
    <t>220*0,075 'Přepočtené koeficientem množství</t>
  </si>
  <si>
    <t>220*0,2</t>
  </si>
  <si>
    <t>12*2</t>
  </si>
  <si>
    <t>985112112</t>
  </si>
  <si>
    <t>Odsekání degradovaného betonu stěn tl přes 10 do 30 mm</t>
  </si>
  <si>
    <t>1378296565</t>
  </si>
  <si>
    <t>Odsekání degradovaného betonu stěn, tloušťky přes 10 do 30 mm</t>
  </si>
  <si>
    <t>https://podminky.urs.cz/item/CS_URS_2024_01/985112112</t>
  </si>
  <si>
    <t>2*2*4</t>
  </si>
  <si>
    <t>985131111</t>
  </si>
  <si>
    <t>Očištění ploch stěn, rubu kleneb a podlah tlakovou vodou</t>
  </si>
  <si>
    <t>-2072763034</t>
  </si>
  <si>
    <t>https://podminky.urs.cz/item/CS_URS_2024_01/985131111</t>
  </si>
  <si>
    <t>985311111</t>
  </si>
  <si>
    <t>Reprofilace stěn cementovou sanační maltou tl do 10 mm</t>
  </si>
  <si>
    <t>-1359318045</t>
  </si>
  <si>
    <t>Reprofilace betonu sanačními maltami na cementové bázi ručně stěn, tloušťky do 10 mm</t>
  </si>
  <si>
    <t>https://podminky.urs.cz/item/CS_URS_2024_01/985311111</t>
  </si>
  <si>
    <t>985312111</t>
  </si>
  <si>
    <t>Stěrka k vyrovnání betonových ploch stěn tl do 2 mm</t>
  </si>
  <si>
    <t>-1345192673</t>
  </si>
  <si>
    <t>Stěrka k vyrovnání ploch reprofilovaného betonu stěn, tloušťky do 2 mm</t>
  </si>
  <si>
    <t>https://podminky.urs.cz/item/CS_URS_2024_01/985312111</t>
  </si>
  <si>
    <t>985324211</t>
  </si>
  <si>
    <t>Ochranný akrylátový nátěr betonu dvojnásobný s impregnací S2 (OS-B)</t>
  </si>
  <si>
    <t>-558819129</t>
  </si>
  <si>
    <t>Ochranný nátěr betonu akrylátový dvojnásobný s impregnací S2 (OS-B)</t>
  </si>
  <si>
    <t>https://podminky.urs.cz/item/CS_URS_2024_01/985324211</t>
  </si>
  <si>
    <t>1079471703</t>
  </si>
  <si>
    <t>1489269647</t>
  </si>
  <si>
    <t>196,199*15 'Přepočtené koeficientem množství</t>
  </si>
  <si>
    <t>-2035711867</t>
  </si>
  <si>
    <t>-2106390849</t>
  </si>
  <si>
    <t>1933642320</t>
  </si>
  <si>
    <t>1068993874</t>
  </si>
  <si>
    <t>-562928443</t>
  </si>
  <si>
    <t>-282094936</t>
  </si>
  <si>
    <t>16*6</t>
  </si>
  <si>
    <t>8*1,5</t>
  </si>
  <si>
    <t>D11 - Plynovod</t>
  </si>
  <si>
    <t xml:space="preserve">    23-M - Montáže potrubí-DPS01.02</t>
  </si>
  <si>
    <t xml:space="preserve">    VRN1 - Průzkumné, geodetické a projektové práce</t>
  </si>
  <si>
    <t>997013111</t>
  </si>
  <si>
    <t>Vnitrostaveništní doprava suti a vybouraných hmot pro budovy v do 6 m</t>
  </si>
  <si>
    <t>1132881586</t>
  </si>
  <si>
    <t>Vnitrostaveništní doprava suti a vybouraných hmot vodorovně do 50 m s naložením základní pro budovy a haly výšky do 6 m</t>
  </si>
  <si>
    <t>https://podminky.urs.cz/item/CS_URS_2024_01/997013111</t>
  </si>
  <si>
    <t>767996703</t>
  </si>
  <si>
    <t>Demontáž atypických zámečnických konstrukcí řezáním hm jednotlivých dílů přes 100 do 250 kg</t>
  </si>
  <si>
    <t>2004568639</t>
  </si>
  <si>
    <t>Demontáž ostatních zámečnických konstrukcí řezáním o hmotnosti jednotlivých dílů přes 100 do 250 kg</t>
  </si>
  <si>
    <t>https://podminky.urs.cz/item/CS_URS_2024_01/767996703</t>
  </si>
  <si>
    <t>-892684034</t>
  </si>
  <si>
    <t>998767194</t>
  </si>
  <si>
    <t>Příplatek k přesunu hmot tonážnímu pro zámečnické konstrukce za zvětšený přesun do 1000 m</t>
  </si>
  <si>
    <t>-168403023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</si>
  <si>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</si>
  <si>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https://podminky.urs.cz/item/CS_URS_2024_01/998767194</t>
  </si>
  <si>
    <t>998767199</t>
  </si>
  <si>
    <t>Příplatek k přesunu hmot tonážnímu pro zámečnické konstrukce za zvětšený přesun ZKD 1000 m</t>
  </si>
  <si>
    <t>-1978242828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</si>
  <si>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</si>
  <si>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https://podminky.urs.cz/item/CS_URS_2024_01/998767199</t>
  </si>
  <si>
    <t>30*20 'Přepočtené koeficientem množství</t>
  </si>
  <si>
    <t>Montáže potrubí-DPS01.02</t>
  </si>
  <si>
    <t>2123003641</t>
  </si>
  <si>
    <t>230200166</t>
  </si>
  <si>
    <t>Dodatečné osazení trubních dílů přivařovacích DN 500</t>
  </si>
  <si>
    <t>273486317</t>
  </si>
  <si>
    <t>https://podminky.urs.cz/item/CS_URS_2024_01/230200166</t>
  </si>
  <si>
    <t>230201050</t>
  </si>
  <si>
    <t>Montáž potrubí z oceli D přes 324,6 do 377 mm tloušťky stěny 8,0 mm</t>
  </si>
  <si>
    <t>1493272322</t>
  </si>
  <si>
    <t>Montáž potrubí z oceli Ø přes 324,6 do 377 mm, tl. stěny 8 mm</t>
  </si>
  <si>
    <t>https://podminky.urs.cz/item/CS_URS_2024_01/230201050</t>
  </si>
  <si>
    <t>14035915</t>
  </si>
  <si>
    <t xml:space="preserve">trubka ocelová bezešvá hladká jakost  377x10mm, bitumenovaná</t>
  </si>
  <si>
    <t>1379797393</t>
  </si>
  <si>
    <t>trubka ocelová bezešvá hladká jakost 11 353 377x10mm</t>
  </si>
  <si>
    <t>230201341</t>
  </si>
  <si>
    <t>Montáž trubního dílu PE elektrotvarovky dn 315 mm en 18,7 mm</t>
  </si>
  <si>
    <t>177718280</t>
  </si>
  <si>
    <t>Montáž elektrotvarovky PE průměru přes 110 mm Ø 315, tl. stěny 18,7 mm</t>
  </si>
  <si>
    <t>https://podminky.urs.cz/item/CS_URS_2024_01/230201341</t>
  </si>
  <si>
    <t>PR300-PE-OCEL</t>
  </si>
  <si>
    <t>Přechodka PE.HD/Ocel DN315/DN300</t>
  </si>
  <si>
    <t>1883255727</t>
  </si>
  <si>
    <t>-1567934200</t>
  </si>
  <si>
    <t>Pol58</t>
  </si>
  <si>
    <t xml:space="preserve">Trubka ocelová EN 10216-2, mat. P235GH  ø406.4x10.0, bitumenovaaná</t>
  </si>
  <si>
    <t>39192851</t>
  </si>
  <si>
    <t xml:space="preserve">Trubka ocelová EN 10216-2, mat. P235GH  ø406.4x10.0</t>
  </si>
  <si>
    <t>R1</t>
  </si>
  <si>
    <t>Kabelová chránička, betonová</t>
  </si>
  <si>
    <t>-1160879919</t>
  </si>
  <si>
    <t>230202077</t>
  </si>
  <si>
    <t>Nasunutí potrubní sekce plastové průměru přes 315 do 450 mm do chráničky</t>
  </si>
  <si>
    <t>1615779433</t>
  </si>
  <si>
    <t>Nasunutí potrubní sekce do chráničky nasouvané potrubí plastové dn přes 315 do 450 mm</t>
  </si>
  <si>
    <t>https://podminky.urs.cz/item/CS_URS_2024_01/230202077</t>
  </si>
  <si>
    <t>230202133</t>
  </si>
  <si>
    <t>Montáž kluzných objímek výšky 25 mm vnějšího průměru potrubí přes 290 mm do 328 mm</t>
  </si>
  <si>
    <t>-721585931</t>
  </si>
  <si>
    <t>Montáž kluzných objímek pro zasunutí potrubí do chráničky výšky 25 mm vnějšího průměru potrubí přes 290 do 328 mm</t>
  </si>
  <si>
    <t>https://podminky.urs.cz/item/CS_URS_2024_01/230202133</t>
  </si>
  <si>
    <t>28655180</t>
  </si>
  <si>
    <t>objímka kluzná typ F segment v 25mm</t>
  </si>
  <si>
    <t>2011754523</t>
  </si>
  <si>
    <t>30*4 'Přepočtené koeficientem množství</t>
  </si>
  <si>
    <t>230202231</t>
  </si>
  <si>
    <t>Montáž manžety na chráničku potrubí plastové průměru přes 450 do 560 mm</t>
  </si>
  <si>
    <t>-258041536</t>
  </si>
  <si>
    <t>Montáž manžety na chráničku potrubí plastového dn přes 450 do 560 mm</t>
  </si>
  <si>
    <t>https://podminky.urs.cz/item/CS_URS_2024_01/230202231</t>
  </si>
  <si>
    <t>1050990343</t>
  </si>
  <si>
    <t>230205156</t>
  </si>
  <si>
    <t>Montáž potrubí plastového svařovaného na tupo nebo elektrospojkou dn 315 mm en 17,9 mm</t>
  </si>
  <si>
    <t>1675621815</t>
  </si>
  <si>
    <t>Montáž potrubí PE průměru přes 110 mm Ø 315, tl. stěny 17,9 mm</t>
  </si>
  <si>
    <t>https://podminky.urs.cz/item/CS_URS_2024_01/230205156</t>
  </si>
  <si>
    <t>28613473</t>
  </si>
  <si>
    <t>potrubí plynovodní PE100 SDR 17, tyče 12 m, 315x18,7 mm</t>
  </si>
  <si>
    <t>1028206207</t>
  </si>
  <si>
    <t>230208515</t>
  </si>
  <si>
    <t>Odplynění a inertizace ocelového potrubí DN přes 200 do 300 mm</t>
  </si>
  <si>
    <t>-1924121846</t>
  </si>
  <si>
    <t>https://podminky.urs.cz/item/CS_URS_2024_01/230208515</t>
  </si>
  <si>
    <t>230210016</t>
  </si>
  <si>
    <t>Oprava opláštění ruční asfaltem za tepla 4vrstvy</t>
  </si>
  <si>
    <t>-222725588</t>
  </si>
  <si>
    <t>Montáž opláštění ruční asfaltem za tepla 4 vrstvy</t>
  </si>
  <si>
    <t>https://podminky.urs.cz/item/CS_URS_2024_01/230210016</t>
  </si>
  <si>
    <t>230220017</t>
  </si>
  <si>
    <t>Montáž čichačky na plynovod ON 38 6725 DN 80</t>
  </si>
  <si>
    <t>170228625</t>
  </si>
  <si>
    <t>Montáž příslušenství plynovodů čichačky na plynovod DN 80</t>
  </si>
  <si>
    <t>https://podminky.urs.cz/item/CS_URS_2024_01/230220017</t>
  </si>
  <si>
    <t>230220031</t>
  </si>
  <si>
    <t>Montáž čichačky na chráničku PN 38 6724</t>
  </si>
  <si>
    <t>1289692333</t>
  </si>
  <si>
    <t>Montáž příslušenství plynovodů čichačky na chráničku plynovodu</t>
  </si>
  <si>
    <t>https://podminky.urs.cz/item/CS_URS_2024_01/230220031</t>
  </si>
  <si>
    <t>230230008</t>
  </si>
  <si>
    <t>Předběžná tlaková zkouška vodou DN 300</t>
  </si>
  <si>
    <t>-792377225</t>
  </si>
  <si>
    <t>Tlakové zkoušky předběžné vodou DN 300</t>
  </si>
  <si>
    <t>https://podminky.urs.cz/item/CS_URS_2024_01/230230008</t>
  </si>
  <si>
    <t>230230023</t>
  </si>
  <si>
    <t>Hlavní tlaková zkouška vzduchem 0,6 MPa DN 300</t>
  </si>
  <si>
    <t>-1700958304</t>
  </si>
  <si>
    <t>Tlakové zkoušky hlavní vzduchem 0,6 MPa DN 300</t>
  </si>
  <si>
    <t>https://podminky.urs.cz/item/CS_URS_2024_01/230230023</t>
  </si>
  <si>
    <t>231191104</t>
  </si>
  <si>
    <t>Montáž teplovodů trubní dílce přivařovací do 50 kg D 530 mm, tl 10 mm</t>
  </si>
  <si>
    <t>-254971347</t>
  </si>
  <si>
    <t>Montáž trubních dílů přivařovacích hmotnosti do 50 kg Ø 530, tl. 10 mm</t>
  </si>
  <si>
    <t>https://podminky.urs.cz/item/CS_URS_2024_01/231191104</t>
  </si>
  <si>
    <t>RED500-300</t>
  </si>
  <si>
    <t xml:space="preserve">Redukce EN 10253-2, mat. P235GH  DN500/300</t>
  </si>
  <si>
    <t>150284308</t>
  </si>
  <si>
    <t>OBL300-90</t>
  </si>
  <si>
    <t>Oblouk ocelový R 5DN EN 10253-2, mat. PG235GH, DN300</t>
  </si>
  <si>
    <t>-4661139</t>
  </si>
  <si>
    <t>VRN1</t>
  </si>
  <si>
    <t>Průzkumné, geodetické a projektové práce</t>
  </si>
  <si>
    <t>012203000</t>
  </si>
  <si>
    <t>Geodetické práce při provádění stavby</t>
  </si>
  <si>
    <t>-572729318</t>
  </si>
  <si>
    <t>https://podminky.urs.cz/item/CS_URS_2024_01/012203000</t>
  </si>
  <si>
    <t>Poznámka k položce:_x000d_
Geometrické zaměření horní hrany spojek - (uveden počet spojek)_x000d_
Spojky nutno zaměřit před zásypem potrubí</t>
  </si>
  <si>
    <t>Zkoušky rentgenové 100%</t>
  </si>
  <si>
    <t>-1189897736</t>
  </si>
  <si>
    <t>-1931304410</t>
  </si>
  <si>
    <t xml:space="preserve">    VRN3 - Zařízení staveniště</t>
  </si>
  <si>
    <t xml:space="preserve">    VRN6 - Územní vlivy</t>
  </si>
  <si>
    <t xml:space="preserve">    VRN9 - Ostatní náklady</t>
  </si>
  <si>
    <t>012103000</t>
  </si>
  <si>
    <t>Geodetické práce před výstavbou</t>
  </si>
  <si>
    <t>-539157261</t>
  </si>
  <si>
    <t>https://podminky.urs.cz/item/CS_URS_2024_01/012103000</t>
  </si>
  <si>
    <t xml:space="preserve">Poznámka k položce:_x000d_
Vytýčení trasy </t>
  </si>
  <si>
    <t>-62569330</t>
  </si>
  <si>
    <t>012303000</t>
  </si>
  <si>
    <t>Geodetické práce po výstavbě</t>
  </si>
  <si>
    <t>501517631</t>
  </si>
  <si>
    <t>https://podminky.urs.cz/item/CS_URS_2024_01/012303000</t>
  </si>
  <si>
    <t>Poznámka k položce:_x000d_
Zpracování PD skutečného provedení stavby (směrově i výškově)_x000d_
Zpracování geometrického plánu vč. ochranného pásma</t>
  </si>
  <si>
    <t>013203000</t>
  </si>
  <si>
    <t>Dokumentace stavby - realizační (zhotovitele stavby)</t>
  </si>
  <si>
    <t>-1644776621</t>
  </si>
  <si>
    <t>https://podminky.urs.cz/item/CS_URS_2024_01/013203000</t>
  </si>
  <si>
    <t>013254000</t>
  </si>
  <si>
    <t>Dokumentace skutečného provedení stavby</t>
  </si>
  <si>
    <t>-773332666</t>
  </si>
  <si>
    <t>https://podminky.urs.cz/item/CS_URS_2024_01/013254000</t>
  </si>
  <si>
    <t>013274000</t>
  </si>
  <si>
    <t>Pasportizace objektu před započetím prací</t>
  </si>
  <si>
    <t>-1560722663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</si>
  <si>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</si>
  <si>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</si>
  <si>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</si>
  <si>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</si>
  <si>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2083294170</t>
  </si>
  <si>
    <t>https://podminky.urs.cz/item/CS_URS_2024_01/013284000</t>
  </si>
  <si>
    <t>013294000</t>
  </si>
  <si>
    <t>Ostatní dokumentace</t>
  </si>
  <si>
    <t>-2115967741</t>
  </si>
  <si>
    <t>https://podminky.urs.cz/item/CS_URS_2024_01/013294000</t>
  </si>
  <si>
    <t>Poznámka k položce:_x000d_
Dodavatelská dokumentace pro realizaci stavby</t>
  </si>
  <si>
    <t>VRN3</t>
  </si>
  <si>
    <t>Zařízení staveniště</t>
  </si>
  <si>
    <t>031002000</t>
  </si>
  <si>
    <t>Související práce pro zařízení staveniště</t>
  </si>
  <si>
    <t>…</t>
  </si>
  <si>
    <t>-1483705204</t>
  </si>
  <si>
    <t>https://podminky.urs.cz/item/CS_URS_2024_01/031002000</t>
  </si>
  <si>
    <t>032002000</t>
  </si>
  <si>
    <t>Vybavení staveniště</t>
  </si>
  <si>
    <t>-2010438988</t>
  </si>
  <si>
    <t>https://podminky.urs.cz/item/CS_URS_2024_01/032002000</t>
  </si>
  <si>
    <t>033002000</t>
  </si>
  <si>
    <t>Připojení staveniště na inženýrské sítě</t>
  </si>
  <si>
    <t>1925281966</t>
  </si>
  <si>
    <t>https://podminky.urs.cz/item/CS_URS_2024_01/033002000</t>
  </si>
  <si>
    <t>034103000</t>
  </si>
  <si>
    <t>Oplocení staveniště</t>
  </si>
  <si>
    <t>778268879</t>
  </si>
  <si>
    <t>https://podminky.urs.cz/item/CS_URS_2024_01/034103000</t>
  </si>
  <si>
    <t>035002000</t>
  </si>
  <si>
    <t>Pronájmy ploch, objektů</t>
  </si>
  <si>
    <t>2124423377</t>
  </si>
  <si>
    <t>https://podminky.urs.cz/item/CS_URS_2024_01/035002000</t>
  </si>
  <si>
    <t>039002000</t>
  </si>
  <si>
    <t>Zrušení zařízení staveniště</t>
  </si>
  <si>
    <t>-117151810</t>
  </si>
  <si>
    <t>https://podminky.urs.cz/item/CS_URS_2024_01/039002000</t>
  </si>
  <si>
    <t>041403000</t>
  </si>
  <si>
    <t>Koordinátor BOZP na staveništi</t>
  </si>
  <si>
    <t>287790321</t>
  </si>
  <si>
    <t>https://podminky.urs.cz/item/CS_URS_2024_01/041403000</t>
  </si>
  <si>
    <t>043154000</t>
  </si>
  <si>
    <t>Zkoušky hutnicí</t>
  </si>
  <si>
    <t>-2132239325</t>
  </si>
  <si>
    <t>https://podminky.urs.cz/item/CS_URS_2024_01/043154000</t>
  </si>
  <si>
    <t>045203000</t>
  </si>
  <si>
    <t>Kompletační činnost</t>
  </si>
  <si>
    <t>-1479048347</t>
  </si>
  <si>
    <t>https://podminky.urs.cz/item/CS_URS_2024_01/045203000</t>
  </si>
  <si>
    <t>Poznámka k položce:_x000d_
Inženýrská činnost _x000d_
Dokladová část stavby</t>
  </si>
  <si>
    <t>VRN6</t>
  </si>
  <si>
    <t>Územní vlivy</t>
  </si>
  <si>
    <t>060001000</t>
  </si>
  <si>
    <t>-1302169875</t>
  </si>
  <si>
    <t>https://podminky.urs.cz/item/CS_URS_2024_01/060001000</t>
  </si>
  <si>
    <t>Poznámka k položce:_x000d_
Vliv klimatických podmínek_x000d_
Mimostaveništění doprava_x000d_
Práce v těžce přístupných místech</t>
  </si>
  <si>
    <t>070001000</t>
  </si>
  <si>
    <t>Provozní vlivy</t>
  </si>
  <si>
    <t>-1308099895</t>
  </si>
  <si>
    <t>https://podminky.urs.cz/item/CS_URS_2024_01/070001000</t>
  </si>
  <si>
    <t>Poznámka k položce:_x000d_
Projednání DIO_x000d_
Zajištění DIO_x000d_
Ztížený pohyb vozidel ve městě_x000d_
Ochranná pásma_x000d_
Silniční provoz_x000d_
Provoz investora_x000d_
Těžké přejezdy_x000d_
Lávky pro pěší</t>
  </si>
  <si>
    <t>VRN9</t>
  </si>
  <si>
    <t>Ostatní náklady</t>
  </si>
  <si>
    <t>090001000</t>
  </si>
  <si>
    <t>1316323857</t>
  </si>
  <si>
    <t>https://podminky.urs.cz/item/CS_URS_2024_01/090001000</t>
  </si>
  <si>
    <t>Poznámka k položce:_x000d_
Náklady na zkušební provoz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</si>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</sst>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469973135" TargetMode="External" /><Relationship Id="rId4" Type="http://schemas.openxmlformats.org/officeDocument/2006/relationships/hyperlink" Target="https://podminky.urs.cz/item/CS_URS_2024_01/713410813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713471212" TargetMode="External" /><Relationship Id="rId8" Type="http://schemas.openxmlformats.org/officeDocument/2006/relationships/hyperlink" Target="https://podminky.urs.cz/item/CS_URS_2024_01/727111008" TargetMode="External" /><Relationship Id="rId9" Type="http://schemas.openxmlformats.org/officeDocument/2006/relationships/hyperlink" Target="https://podminky.urs.cz/item/CS_URS_2024_01/727111010" TargetMode="External" /><Relationship Id="rId10" Type="http://schemas.openxmlformats.org/officeDocument/2006/relationships/hyperlink" Target="https://podminky.urs.cz/item/CS_URS_2024_01/733121210" TargetMode="External" /><Relationship Id="rId11" Type="http://schemas.openxmlformats.org/officeDocument/2006/relationships/hyperlink" Target="https://podminky.urs.cz/item/CS_URS_2024_01/733121214" TargetMode="External" /><Relationship Id="rId12" Type="http://schemas.openxmlformats.org/officeDocument/2006/relationships/hyperlink" Target="https://podminky.urs.cz/item/CS_URS_2024_01/733121215" TargetMode="External" /><Relationship Id="rId13" Type="http://schemas.openxmlformats.org/officeDocument/2006/relationships/hyperlink" Target="https://podminky.urs.cz/item/CS_URS_2024_01/733121216" TargetMode="External" /><Relationship Id="rId14" Type="http://schemas.openxmlformats.org/officeDocument/2006/relationships/hyperlink" Target="https://podminky.urs.cz/item/CS_URS_2024_01/733121217" TargetMode="External" /><Relationship Id="rId15" Type="http://schemas.openxmlformats.org/officeDocument/2006/relationships/hyperlink" Target="https://podminky.urs.cz/item/CS_URS_2024_01/733121219" TargetMode="External" /><Relationship Id="rId16" Type="http://schemas.openxmlformats.org/officeDocument/2006/relationships/hyperlink" Target="https://podminky.urs.cz/item/CS_URS_2024_01/733121222" TargetMode="External" /><Relationship Id="rId17" Type="http://schemas.openxmlformats.org/officeDocument/2006/relationships/hyperlink" Target="https://podminky.urs.cz/item/CS_URS_2024_01/733121225" TargetMode="External" /><Relationship Id="rId18" Type="http://schemas.openxmlformats.org/officeDocument/2006/relationships/hyperlink" Target="https://podminky.urs.cz/item/CS_URS_2024_01/733121228" TargetMode="External" /><Relationship Id="rId19" Type="http://schemas.openxmlformats.org/officeDocument/2006/relationships/hyperlink" Target="https://podminky.urs.cz/item/CS_URS_2024_01/733121232" TargetMode="External" /><Relationship Id="rId20" Type="http://schemas.openxmlformats.org/officeDocument/2006/relationships/hyperlink" Target="https://podminky.urs.cz/item/CS_URS_2024_01/733121235" TargetMode="External" /><Relationship Id="rId21" Type="http://schemas.openxmlformats.org/officeDocument/2006/relationships/hyperlink" Target="https://podminky.urs.cz/item/CS_URS_2024_01/733121239" TargetMode="External" /><Relationship Id="rId22" Type="http://schemas.openxmlformats.org/officeDocument/2006/relationships/hyperlink" Target="https://podminky.urs.cz/item/CS_URS_2024_01/733121244" TargetMode="External" /><Relationship Id="rId23" Type="http://schemas.openxmlformats.org/officeDocument/2006/relationships/hyperlink" Target="https://podminky.urs.cz/item/CS_URS_2024_01/998733101" TargetMode="External" /><Relationship Id="rId24" Type="http://schemas.openxmlformats.org/officeDocument/2006/relationships/hyperlink" Target="https://podminky.urs.cz/item/CS_URS_2024_01/734109312" TargetMode="External" /><Relationship Id="rId25" Type="http://schemas.openxmlformats.org/officeDocument/2006/relationships/hyperlink" Target="https://podminky.urs.cz/item/CS_URS_2024_01/734109313" TargetMode="External" /><Relationship Id="rId26" Type="http://schemas.openxmlformats.org/officeDocument/2006/relationships/hyperlink" Target="https://podminky.urs.cz/item/CS_URS_2024_01/734109323" TargetMode="External" /><Relationship Id="rId27" Type="http://schemas.openxmlformats.org/officeDocument/2006/relationships/hyperlink" Target="https://podminky.urs.cz/item/CS_URS_2024_01/734109314" TargetMode="External" /><Relationship Id="rId28" Type="http://schemas.openxmlformats.org/officeDocument/2006/relationships/hyperlink" Target="https://podminky.urs.cz/item/CS_URS_2024_01/734109315" TargetMode="External" /><Relationship Id="rId29" Type="http://schemas.openxmlformats.org/officeDocument/2006/relationships/hyperlink" Target="https://podminky.urs.cz/item/CS_URS_2024_01/734109319" TargetMode="External" /><Relationship Id="rId30" Type="http://schemas.openxmlformats.org/officeDocument/2006/relationships/hyperlink" Target="https://podminky.urs.cz/item/CS_URS_2024_01/734109320" TargetMode="External" /><Relationship Id="rId31" Type="http://schemas.openxmlformats.org/officeDocument/2006/relationships/hyperlink" Target="https://podminky.urs.cz/item/CS_URS_2024_01/734109321" TargetMode="External" /><Relationship Id="rId32" Type="http://schemas.openxmlformats.org/officeDocument/2006/relationships/hyperlink" Target="https://podminky.urs.cz/item/CS_URS_2024_01/734109322" TargetMode="External" /><Relationship Id="rId33" Type="http://schemas.openxmlformats.org/officeDocument/2006/relationships/hyperlink" Target="https://podminky.urs.cz/item/CS_URS_2024_01/734173412" TargetMode="External" /><Relationship Id="rId34" Type="http://schemas.openxmlformats.org/officeDocument/2006/relationships/hyperlink" Target="https://podminky.urs.cz/item/CS_URS_2024_01/734173413" TargetMode="External" /><Relationship Id="rId35" Type="http://schemas.openxmlformats.org/officeDocument/2006/relationships/hyperlink" Target="https://podminky.urs.cz/item/CS_URS_2024_01/734173414" TargetMode="External" /><Relationship Id="rId36" Type="http://schemas.openxmlformats.org/officeDocument/2006/relationships/hyperlink" Target="https://podminky.urs.cz/item/CS_URS_2024_01/734173416" TargetMode="External" /><Relationship Id="rId37" Type="http://schemas.openxmlformats.org/officeDocument/2006/relationships/hyperlink" Target="https://podminky.urs.cz/item/CS_URS_2024_01/734173418" TargetMode="External" /><Relationship Id="rId38" Type="http://schemas.openxmlformats.org/officeDocument/2006/relationships/hyperlink" Target="https://podminky.urs.cz/item/CS_URS_2024_01/734173422" TargetMode="External" /><Relationship Id="rId39" Type="http://schemas.openxmlformats.org/officeDocument/2006/relationships/hyperlink" Target="https://podminky.urs.cz/item/CS_URS_2024_01/734173425" TargetMode="External" /><Relationship Id="rId40" Type="http://schemas.openxmlformats.org/officeDocument/2006/relationships/hyperlink" Target="https://podminky.urs.cz/item/CS_URS_2024_01/734173612" TargetMode="External" /><Relationship Id="rId41" Type="http://schemas.openxmlformats.org/officeDocument/2006/relationships/hyperlink" Target="https://podminky.urs.cz/item/CS_URS_2024_01/734173613" TargetMode="External" /><Relationship Id="rId42" Type="http://schemas.openxmlformats.org/officeDocument/2006/relationships/hyperlink" Target="https://podminky.urs.cz/item/CS_URS_2024_01/734173614" TargetMode="External" /><Relationship Id="rId43" Type="http://schemas.openxmlformats.org/officeDocument/2006/relationships/hyperlink" Target="https://podminky.urs.cz/item/CS_URS_2024_01/734173616" TargetMode="External" /><Relationship Id="rId44" Type="http://schemas.openxmlformats.org/officeDocument/2006/relationships/hyperlink" Target="https://podminky.urs.cz/item/CS_URS_2024_01/734173617" TargetMode="External" /><Relationship Id="rId45" Type="http://schemas.openxmlformats.org/officeDocument/2006/relationships/hyperlink" Target="https://podminky.urs.cz/item/CS_URS_2024_01/734173618" TargetMode="External" /><Relationship Id="rId46" Type="http://schemas.openxmlformats.org/officeDocument/2006/relationships/hyperlink" Target="https://podminky.urs.cz/item/CS_URS_2024_01/734173621" TargetMode="External" /><Relationship Id="rId47" Type="http://schemas.openxmlformats.org/officeDocument/2006/relationships/hyperlink" Target="https://podminky.urs.cz/item/CS_URS_2024_01/734173622" TargetMode="External" /><Relationship Id="rId48" Type="http://schemas.openxmlformats.org/officeDocument/2006/relationships/hyperlink" Target="https://podminky.urs.cz/item/CS_URS_2024_01/734173623" TargetMode="External" /><Relationship Id="rId49" Type="http://schemas.openxmlformats.org/officeDocument/2006/relationships/hyperlink" Target="https://podminky.urs.cz/item/CS_URS_2024_01/734173624" TargetMode="External" /><Relationship Id="rId50" Type="http://schemas.openxmlformats.org/officeDocument/2006/relationships/hyperlink" Target="https://podminky.urs.cz/item/CS_URS_2024_01/734173625" TargetMode="External" /><Relationship Id="rId51" Type="http://schemas.openxmlformats.org/officeDocument/2006/relationships/hyperlink" Target="https://podminky.urs.cz/item/CS_URS_2024_01/741132001" TargetMode="External" /><Relationship Id="rId52" Type="http://schemas.openxmlformats.org/officeDocument/2006/relationships/hyperlink" Target="https://podminky.urs.cz/item/CS_URS_2024_01/998741101" TargetMode="External" /><Relationship Id="rId53" Type="http://schemas.openxmlformats.org/officeDocument/2006/relationships/hyperlink" Target="https://podminky.urs.cz/item/CS_URS_2024_01/767996702" TargetMode="External" /><Relationship Id="rId54" Type="http://schemas.openxmlformats.org/officeDocument/2006/relationships/hyperlink" Target="https://podminky.urs.cz/item/CS_URS_2024_01/998767101" TargetMode="External" /><Relationship Id="rId55" Type="http://schemas.openxmlformats.org/officeDocument/2006/relationships/hyperlink" Target="https://podminky.urs.cz/item/CS_URS_2024_01/783604590" TargetMode="External" /><Relationship Id="rId56" Type="http://schemas.openxmlformats.org/officeDocument/2006/relationships/hyperlink" Target="https://podminky.urs.cz/item/CS_URS_2024_01/230011077" TargetMode="External" /><Relationship Id="rId57" Type="http://schemas.openxmlformats.org/officeDocument/2006/relationships/hyperlink" Target="https://podminky.urs.cz/item/CS_URS_2024_01/230024077" TargetMode="External" /><Relationship Id="rId58" Type="http://schemas.openxmlformats.org/officeDocument/2006/relationships/hyperlink" Target="https://podminky.urs.cz/item/CS_URS_2024_01/230081021" TargetMode="External" /><Relationship Id="rId59" Type="http://schemas.openxmlformats.org/officeDocument/2006/relationships/hyperlink" Target="https://podminky.urs.cz/item/CS_URS_2024_01/230081037" TargetMode="External" /><Relationship Id="rId60" Type="http://schemas.openxmlformats.org/officeDocument/2006/relationships/hyperlink" Target="https://podminky.urs.cz/item/CS_URS_2024_01/230081056" TargetMode="External" /><Relationship Id="rId61" Type="http://schemas.openxmlformats.org/officeDocument/2006/relationships/hyperlink" Target="https://podminky.urs.cz/item/CS_URS_2024_01/230082044" TargetMode="External" /><Relationship Id="rId62" Type="http://schemas.openxmlformats.org/officeDocument/2006/relationships/hyperlink" Target="https://podminky.urs.cz/item/CS_URS_2024_01/230082046" TargetMode="External" /><Relationship Id="rId63" Type="http://schemas.openxmlformats.org/officeDocument/2006/relationships/hyperlink" Target="https://podminky.urs.cz/item/CS_URS_2024_01/230082056" TargetMode="External" /><Relationship Id="rId64" Type="http://schemas.openxmlformats.org/officeDocument/2006/relationships/hyperlink" Target="https://podminky.urs.cz/item/CS_URS_2024_01/230082066" TargetMode="External" /><Relationship Id="rId65" Type="http://schemas.openxmlformats.org/officeDocument/2006/relationships/hyperlink" Target="https://podminky.urs.cz/item/CS_URS_2024_01/230083087" TargetMode="External" /><Relationship Id="rId66" Type="http://schemas.openxmlformats.org/officeDocument/2006/relationships/hyperlink" Target="https://podminky.urs.cz/item/CS_URS_2024_01/230083100" TargetMode="External" /><Relationship Id="rId67" Type="http://schemas.openxmlformats.org/officeDocument/2006/relationships/hyperlink" Target="https://podminky.urs.cz/item/CS_URS_2024_01/230083112" TargetMode="External" /><Relationship Id="rId68" Type="http://schemas.openxmlformats.org/officeDocument/2006/relationships/hyperlink" Target="https://podminky.urs.cz/item/CS_URS_2024_01/230083134" TargetMode="External" /><Relationship Id="rId69" Type="http://schemas.openxmlformats.org/officeDocument/2006/relationships/hyperlink" Target="https://podminky.urs.cz/item/CS_URS_2024_01/230083154" TargetMode="External" /><Relationship Id="rId70" Type="http://schemas.openxmlformats.org/officeDocument/2006/relationships/hyperlink" Target="https://podminky.urs.cz/item/CS_URS_2024_01/230084143" TargetMode="External" /><Relationship Id="rId71" Type="http://schemas.openxmlformats.org/officeDocument/2006/relationships/hyperlink" Target="https://podminky.urs.cz/item/CS_URS_2024_01/230084156" TargetMode="External" /><Relationship Id="rId72" Type="http://schemas.openxmlformats.org/officeDocument/2006/relationships/hyperlink" Target="https://podminky.urs.cz/item/CS_URS_2024_01/230011020" TargetMode="External" /><Relationship Id="rId73" Type="http://schemas.openxmlformats.org/officeDocument/2006/relationships/hyperlink" Target="https://podminky.urs.cz/item/CS_URS_2024_01/230011031" TargetMode="External" /><Relationship Id="rId74" Type="http://schemas.openxmlformats.org/officeDocument/2006/relationships/hyperlink" Target="https://podminky.urs.cz/item/CS_URS_2024_01/230011037" TargetMode="External" /><Relationship Id="rId75" Type="http://schemas.openxmlformats.org/officeDocument/2006/relationships/hyperlink" Target="https://podminky.urs.cz/item/CS_URS_2024_01/230011045" TargetMode="External" /><Relationship Id="rId76" Type="http://schemas.openxmlformats.org/officeDocument/2006/relationships/hyperlink" Target="https://podminky.urs.cz/item/CS_URS_2024_01/230011047" TargetMode="External" /><Relationship Id="rId77" Type="http://schemas.openxmlformats.org/officeDocument/2006/relationships/hyperlink" Target="https://podminky.urs.cz/item/CS_URS_2024_01/230011067" TargetMode="External" /><Relationship Id="rId78" Type="http://schemas.openxmlformats.org/officeDocument/2006/relationships/hyperlink" Target="https://podminky.urs.cz/item/CS_URS_2024_01/230011088" TargetMode="External" /><Relationship Id="rId79" Type="http://schemas.openxmlformats.org/officeDocument/2006/relationships/hyperlink" Target="https://podminky.urs.cz/item/CS_URS_2024_01/230011101" TargetMode="External" /><Relationship Id="rId80" Type="http://schemas.openxmlformats.org/officeDocument/2006/relationships/hyperlink" Target="https://podminky.urs.cz/item/CS_URS_2024_01/230011113" TargetMode="External" /><Relationship Id="rId81" Type="http://schemas.openxmlformats.org/officeDocument/2006/relationships/hyperlink" Target="https://podminky.urs.cz/item/CS_URS_2024_01/230011121" TargetMode="External" /><Relationship Id="rId82" Type="http://schemas.openxmlformats.org/officeDocument/2006/relationships/hyperlink" Target="https://podminky.urs.cz/item/CS_URS_2024_01/230022020" TargetMode="External" /><Relationship Id="rId83" Type="http://schemas.openxmlformats.org/officeDocument/2006/relationships/hyperlink" Target="https://podminky.urs.cz/item/CS_URS_2024_01/230022029" TargetMode="External" /><Relationship Id="rId84" Type="http://schemas.openxmlformats.org/officeDocument/2006/relationships/hyperlink" Target="https://podminky.urs.cz/item/CS_URS_2024_01/230023029" TargetMode="External" /><Relationship Id="rId85" Type="http://schemas.openxmlformats.org/officeDocument/2006/relationships/hyperlink" Target="https://podminky.urs.cz/item/CS_URS_2024_01/230023020" TargetMode="External" /><Relationship Id="rId86" Type="http://schemas.openxmlformats.org/officeDocument/2006/relationships/hyperlink" Target="https://podminky.urs.cz/item/CS_URS_2024_01/230023037" TargetMode="External" /><Relationship Id="rId87" Type="http://schemas.openxmlformats.org/officeDocument/2006/relationships/hyperlink" Target="https://podminky.urs.cz/item/CS_URS_2024_01/230024045" TargetMode="External" /><Relationship Id="rId88" Type="http://schemas.openxmlformats.org/officeDocument/2006/relationships/hyperlink" Target="https://podminky.urs.cz/item/CS_URS_2024_01/230024047" TargetMode="External" /><Relationship Id="rId89" Type="http://schemas.openxmlformats.org/officeDocument/2006/relationships/hyperlink" Target="https://podminky.urs.cz/item/CS_URS_2024_01/230024067" TargetMode="External" /><Relationship Id="rId90" Type="http://schemas.openxmlformats.org/officeDocument/2006/relationships/hyperlink" Target="https://podminky.urs.cz/item/CS_URS_2024_01/230024088" TargetMode="External" /><Relationship Id="rId91" Type="http://schemas.openxmlformats.org/officeDocument/2006/relationships/hyperlink" Target="https://podminky.urs.cz/item/CS_URS_2024_01/230024113" TargetMode="External" /><Relationship Id="rId92" Type="http://schemas.openxmlformats.org/officeDocument/2006/relationships/hyperlink" Target="https://podminky.urs.cz/item/CS_URS_2024_01/230025101" TargetMode="External" /><Relationship Id="rId93" Type="http://schemas.openxmlformats.org/officeDocument/2006/relationships/hyperlink" Target="https://podminky.urs.cz/item/CS_URS_2024_01/230025113" TargetMode="External" /><Relationship Id="rId94" Type="http://schemas.openxmlformats.org/officeDocument/2006/relationships/hyperlink" Target="https://podminky.urs.cz/item/CS_URS_2024_01/230025121" TargetMode="External" /><Relationship Id="rId95" Type="http://schemas.openxmlformats.org/officeDocument/2006/relationships/hyperlink" Target="https://podminky.urs.cz/item/CS_URS_2024_01/230210011" TargetMode="External" /><Relationship Id="rId96" Type="http://schemas.openxmlformats.org/officeDocument/2006/relationships/hyperlink" Target="https://podminky.urs.cz/item/CS_URS_2024_01/230050015" TargetMode="External" /><Relationship Id="rId97" Type="http://schemas.openxmlformats.org/officeDocument/2006/relationships/hyperlink" Target="https://podminky.urs.cz/item/CS_URS_2024_01/230050014" TargetMode="External" /><Relationship Id="rId98" Type="http://schemas.openxmlformats.org/officeDocument/2006/relationships/hyperlink" Target="https://podminky.urs.cz/item/CS_URS_2024_01/230050013" TargetMode="External" /><Relationship Id="rId99" Type="http://schemas.openxmlformats.org/officeDocument/2006/relationships/hyperlink" Target="https://podminky.urs.cz/item/CS_URS_2024_01/230050031" TargetMode="External" /><Relationship Id="rId100" Type="http://schemas.openxmlformats.org/officeDocument/2006/relationships/hyperlink" Target="https://podminky.urs.cz/item/CS_URS_2024_01/230202016" TargetMode="External" /><Relationship Id="rId101" Type="http://schemas.openxmlformats.org/officeDocument/2006/relationships/hyperlink" Target="https://podminky.urs.cz/item/CS_URS_2024_01/230202056" TargetMode="External" /><Relationship Id="rId102" Type="http://schemas.openxmlformats.org/officeDocument/2006/relationships/hyperlink" Target="https://podminky.urs.cz/item/CS_URS_2024_01/230202127" TargetMode="External" /><Relationship Id="rId103" Type="http://schemas.openxmlformats.org/officeDocument/2006/relationships/hyperlink" Target="https://podminky.urs.cz/item/CS_URS_2024_01/230202020" TargetMode="External" /><Relationship Id="rId104" Type="http://schemas.openxmlformats.org/officeDocument/2006/relationships/hyperlink" Target="https://podminky.urs.cz/item/CS_URS_2024_01/230202023" TargetMode="External" /><Relationship Id="rId105" Type="http://schemas.openxmlformats.org/officeDocument/2006/relationships/hyperlink" Target="https://podminky.urs.cz/item/CS_URS_2024_01/230202014" TargetMode="External" /><Relationship Id="rId106" Type="http://schemas.openxmlformats.org/officeDocument/2006/relationships/hyperlink" Target="https://podminky.urs.cz/item/CS_URS_2024_01/230202062" TargetMode="External" /><Relationship Id="rId107" Type="http://schemas.openxmlformats.org/officeDocument/2006/relationships/hyperlink" Target="https://podminky.urs.cz/item/CS_URS_2024_01/230202063" TargetMode="External" /><Relationship Id="rId108" Type="http://schemas.openxmlformats.org/officeDocument/2006/relationships/hyperlink" Target="https://podminky.urs.cz/item/CS_URS_2024_01/230202216" TargetMode="External" /><Relationship Id="rId109" Type="http://schemas.openxmlformats.org/officeDocument/2006/relationships/hyperlink" Target="https://podminky.urs.cz/item/CS_URS_2024_01/230202220" TargetMode="External" /><Relationship Id="rId110" Type="http://schemas.openxmlformats.org/officeDocument/2006/relationships/hyperlink" Target="https://podminky.urs.cz/item/CS_URS_2024_01/230050004" TargetMode="External" /><Relationship Id="rId111" Type="http://schemas.openxmlformats.org/officeDocument/2006/relationships/hyperlink" Target="https://podminky.urs.cz/item/CS_URS_2024_01/220182021" TargetMode="External" /><Relationship Id="rId112" Type="http://schemas.openxmlformats.org/officeDocument/2006/relationships/hyperlink" Target="https://podminky.urs.cz/item/CS_URS_2024_01/220182025" TargetMode="External" /><Relationship Id="rId113" Type="http://schemas.openxmlformats.org/officeDocument/2006/relationships/hyperlink" Target="https://podminky.urs.cz/item/CS_URS_2024_01/220182026" TargetMode="External" /><Relationship Id="rId114" Type="http://schemas.openxmlformats.org/officeDocument/2006/relationships/hyperlink" Target="https://podminky.urs.cz/item/CS_URS_2024_01/220182027" TargetMode="External" /><Relationship Id="rId115" Type="http://schemas.openxmlformats.org/officeDocument/2006/relationships/hyperlink" Target="https://podminky.urs.cz/item/CS_URS_2024_01/220182028" TargetMode="External" /><Relationship Id="rId116" Type="http://schemas.openxmlformats.org/officeDocument/2006/relationships/hyperlink" Target="https://podminky.urs.cz/item/CS_URS_2024_01/460671112" TargetMode="External" /><Relationship Id="rId117" Type="http://schemas.openxmlformats.org/officeDocument/2006/relationships/hyperlink" Target="https://podminky.urs.cz/item/CS_URS_2024_01/HZS3111" TargetMode="External" /><Relationship Id="rId118" Type="http://schemas.openxmlformats.org/officeDocument/2006/relationships/hyperlink" Target="https://podminky.urs.cz/item/CS_URS_2024_01/HZS3232" TargetMode="External" /><Relationship Id="rId119" Type="http://schemas.openxmlformats.org/officeDocument/2006/relationships/hyperlink" Target="https://podminky.urs.cz/item/CS_URS_2024_01/HZS4212" TargetMode="External" /><Relationship Id="rId1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2101104" TargetMode="External" /><Relationship Id="rId6" Type="http://schemas.openxmlformats.org/officeDocument/2006/relationships/hyperlink" Target="https://podminky.urs.cz/item/CS_URS_2024_01/112101107" TargetMode="External" /><Relationship Id="rId7" Type="http://schemas.openxmlformats.org/officeDocument/2006/relationships/hyperlink" Target="https://podminky.urs.cz/item/CS_URS_2024_01/111211231" TargetMode="External" /><Relationship Id="rId8" Type="http://schemas.openxmlformats.org/officeDocument/2006/relationships/hyperlink" Target="https://podminky.urs.cz/item/CS_URS_2024_01/111211232" TargetMode="External" /><Relationship Id="rId9" Type="http://schemas.openxmlformats.org/officeDocument/2006/relationships/hyperlink" Target="https://podminky.urs.cz/item/CS_URS_2024_01/112251101" TargetMode="External" /><Relationship Id="rId10" Type="http://schemas.openxmlformats.org/officeDocument/2006/relationships/hyperlink" Target="https://podminky.urs.cz/item/CS_URS_2024_01/112251102" TargetMode="External" /><Relationship Id="rId11" Type="http://schemas.openxmlformats.org/officeDocument/2006/relationships/hyperlink" Target="https://podminky.urs.cz/item/CS_URS_2024_01/112251103" TargetMode="External" /><Relationship Id="rId12" Type="http://schemas.openxmlformats.org/officeDocument/2006/relationships/hyperlink" Target="https://podminky.urs.cz/item/CS_URS_2024_01/112251104" TargetMode="External" /><Relationship Id="rId13" Type="http://schemas.openxmlformats.org/officeDocument/2006/relationships/hyperlink" Target="https://podminky.urs.cz/item/CS_URS_2024_01/112251108" TargetMode="External" /><Relationship Id="rId14" Type="http://schemas.openxmlformats.org/officeDocument/2006/relationships/hyperlink" Target="https://podminky.urs.cz/item/CS_URS_2024_01/113105111" TargetMode="External" /><Relationship Id="rId15" Type="http://schemas.openxmlformats.org/officeDocument/2006/relationships/hyperlink" Target="https://podminky.urs.cz/item/CS_URS_2024_01/113107313" TargetMode="External" /><Relationship Id="rId16" Type="http://schemas.openxmlformats.org/officeDocument/2006/relationships/hyperlink" Target="https://podminky.urs.cz/item/CS_URS_2024_01/121103112" TargetMode="External" /><Relationship Id="rId17" Type="http://schemas.openxmlformats.org/officeDocument/2006/relationships/hyperlink" Target="https://podminky.urs.cz/item/CS_URS_2024_01/121103113" TargetMode="External" /><Relationship Id="rId18" Type="http://schemas.openxmlformats.org/officeDocument/2006/relationships/hyperlink" Target="https://podminky.urs.cz/item/CS_URS_2024_01/115101201" TargetMode="External" /><Relationship Id="rId19" Type="http://schemas.openxmlformats.org/officeDocument/2006/relationships/hyperlink" Target="https://podminky.urs.cz/item/CS_URS_2024_01/162201401" TargetMode="External" /><Relationship Id="rId20" Type="http://schemas.openxmlformats.org/officeDocument/2006/relationships/hyperlink" Target="https://podminky.urs.cz/item/CS_URS_2024_01/162201402" TargetMode="External" /><Relationship Id="rId21" Type="http://schemas.openxmlformats.org/officeDocument/2006/relationships/hyperlink" Target="https://podminky.urs.cz/item/CS_URS_2024_01/162201403" TargetMode="External" /><Relationship Id="rId22" Type="http://schemas.openxmlformats.org/officeDocument/2006/relationships/hyperlink" Target="https://podminky.urs.cz/item/CS_URS_2024_01/162201404" TargetMode="External" /><Relationship Id="rId23" Type="http://schemas.openxmlformats.org/officeDocument/2006/relationships/hyperlink" Target="https://podminky.urs.cz/item/CS_URS_2024_01/162201502" TargetMode="External" /><Relationship Id="rId24" Type="http://schemas.openxmlformats.org/officeDocument/2006/relationships/hyperlink" Target="https://podminky.urs.cz/item/CS_URS_2024_01/184818231" TargetMode="External" /><Relationship Id="rId25" Type="http://schemas.openxmlformats.org/officeDocument/2006/relationships/hyperlink" Target="https://podminky.urs.cz/item/CS_URS_2024_01/184818233" TargetMode="External" /><Relationship Id="rId26" Type="http://schemas.openxmlformats.org/officeDocument/2006/relationships/hyperlink" Target="https://podminky.urs.cz/item/CS_URS_2024_01/184818234" TargetMode="External" /><Relationship Id="rId27" Type="http://schemas.openxmlformats.org/officeDocument/2006/relationships/hyperlink" Target="https://podminky.urs.cz/item/CS_URS_2024_01/131251205" TargetMode="External" /><Relationship Id="rId28" Type="http://schemas.openxmlformats.org/officeDocument/2006/relationships/hyperlink" Target="https://podminky.urs.cz/item/CS_URS_2024_01/131251207" TargetMode="External" /><Relationship Id="rId29" Type="http://schemas.openxmlformats.org/officeDocument/2006/relationships/hyperlink" Target="https://podminky.urs.cz/item/CS_URS_2024_01/167151111" TargetMode="External" /><Relationship Id="rId30" Type="http://schemas.openxmlformats.org/officeDocument/2006/relationships/hyperlink" Target="https://podminky.urs.cz/item/CS_URS_2024_01/162651112" TargetMode="External" /><Relationship Id="rId31" Type="http://schemas.openxmlformats.org/officeDocument/2006/relationships/hyperlink" Target="https://podminky.urs.cz/item/CS_URS_2024_01/162751119" TargetMode="External" /><Relationship Id="rId32" Type="http://schemas.openxmlformats.org/officeDocument/2006/relationships/hyperlink" Target="https://podminky.urs.cz/item/CS_URS_2024_01/151101102" TargetMode="External" /><Relationship Id="rId33" Type="http://schemas.openxmlformats.org/officeDocument/2006/relationships/hyperlink" Target="https://podminky.urs.cz/item/CS_URS_2024_01/151101112" TargetMode="External" /><Relationship Id="rId34" Type="http://schemas.openxmlformats.org/officeDocument/2006/relationships/hyperlink" Target="https://podminky.urs.cz/item/CS_URS_2024_01/119001401" TargetMode="External" /><Relationship Id="rId35" Type="http://schemas.openxmlformats.org/officeDocument/2006/relationships/hyperlink" Target="https://podminky.urs.cz/item/CS_URS_2024_01/119001402" TargetMode="External" /><Relationship Id="rId36" Type="http://schemas.openxmlformats.org/officeDocument/2006/relationships/hyperlink" Target="https://podminky.urs.cz/item/CS_URS_2024_01/119001412" TargetMode="External" /><Relationship Id="rId37" Type="http://schemas.openxmlformats.org/officeDocument/2006/relationships/hyperlink" Target="https://podminky.urs.cz/item/CS_URS_2024_01/119001421" TargetMode="External" /><Relationship Id="rId38" Type="http://schemas.openxmlformats.org/officeDocument/2006/relationships/hyperlink" Target="https://podminky.urs.cz/item/CS_URS_2024_01/119001422" TargetMode="External" /><Relationship Id="rId39" Type="http://schemas.openxmlformats.org/officeDocument/2006/relationships/hyperlink" Target="https://podminky.urs.cz/item/CS_URS_2024_01/119001423" TargetMode="External" /><Relationship Id="rId40" Type="http://schemas.openxmlformats.org/officeDocument/2006/relationships/hyperlink" Target="https://podminky.urs.cz/item/CS_URS_2024_01/129001101" TargetMode="External" /><Relationship Id="rId41" Type="http://schemas.openxmlformats.org/officeDocument/2006/relationships/hyperlink" Target="https://podminky.urs.cz/item/CS_URS_2024_01/139951123" TargetMode="External" /><Relationship Id="rId42" Type="http://schemas.openxmlformats.org/officeDocument/2006/relationships/hyperlink" Target="https://podminky.urs.cz/item/CS_URS_2024_01/139951103" TargetMode="External" /><Relationship Id="rId43" Type="http://schemas.openxmlformats.org/officeDocument/2006/relationships/hyperlink" Target="https://podminky.urs.cz/item/CS_URS_2024_01/113154114" TargetMode="External" /><Relationship Id="rId44" Type="http://schemas.openxmlformats.org/officeDocument/2006/relationships/hyperlink" Target="https://podminky.urs.cz/item/CS_URS_2024_01/113154355" TargetMode="External" /><Relationship Id="rId45" Type="http://schemas.openxmlformats.org/officeDocument/2006/relationships/hyperlink" Target="https://podminky.urs.cz/item/CS_URS_2024_01/113107341" TargetMode="External" /><Relationship Id="rId46" Type="http://schemas.openxmlformats.org/officeDocument/2006/relationships/hyperlink" Target="https://podminky.urs.cz/item/CS_URS_2024_01/113107181" TargetMode="External" /><Relationship Id="rId47" Type="http://schemas.openxmlformats.org/officeDocument/2006/relationships/hyperlink" Target="https://podminky.urs.cz/item/CS_URS_2024_01/113107024" TargetMode="External" /><Relationship Id="rId48" Type="http://schemas.openxmlformats.org/officeDocument/2006/relationships/hyperlink" Target="https://podminky.urs.cz/item/CS_URS_2024_01/113106123" TargetMode="External" /><Relationship Id="rId49" Type="http://schemas.openxmlformats.org/officeDocument/2006/relationships/hyperlink" Target="https://podminky.urs.cz/item/CS_URS_2024_01/113107323" TargetMode="External" /><Relationship Id="rId50" Type="http://schemas.openxmlformats.org/officeDocument/2006/relationships/hyperlink" Target="https://podminky.urs.cz/item/CS_URS_2024_01/113202111" TargetMode="External" /><Relationship Id="rId51" Type="http://schemas.openxmlformats.org/officeDocument/2006/relationships/hyperlink" Target="https://podminky.urs.cz/item/CS_URS_2024_01/113151111" TargetMode="External" /><Relationship Id="rId52" Type="http://schemas.openxmlformats.org/officeDocument/2006/relationships/hyperlink" Target="https://podminky.urs.cz/item/CS_URS_2024_01/175151101" TargetMode="External" /><Relationship Id="rId53" Type="http://schemas.openxmlformats.org/officeDocument/2006/relationships/hyperlink" Target="https://podminky.urs.cz/item/CS_URS_2024_01/174151101" TargetMode="External" /><Relationship Id="rId54" Type="http://schemas.openxmlformats.org/officeDocument/2006/relationships/hyperlink" Target="https://podminky.urs.cz/item/CS_URS_2024_01/181351003" TargetMode="External" /><Relationship Id="rId55" Type="http://schemas.openxmlformats.org/officeDocument/2006/relationships/hyperlink" Target="https://podminky.urs.cz/item/CS_URS_2024_01/182351023" TargetMode="External" /><Relationship Id="rId56" Type="http://schemas.openxmlformats.org/officeDocument/2006/relationships/hyperlink" Target="https://podminky.urs.cz/item/CS_URS_2024_01/171251201" TargetMode="External" /><Relationship Id="rId57" Type="http://schemas.openxmlformats.org/officeDocument/2006/relationships/hyperlink" Target="https://podminky.urs.cz/item/CS_URS_2024_01/171201231" TargetMode="External" /><Relationship Id="rId58" Type="http://schemas.openxmlformats.org/officeDocument/2006/relationships/hyperlink" Target="https://podminky.urs.cz/item/CS_URS_2024_01/181411132" TargetMode="External" /><Relationship Id="rId59" Type="http://schemas.openxmlformats.org/officeDocument/2006/relationships/hyperlink" Target="https://podminky.urs.cz/item/CS_URS_2024_01/185804311" TargetMode="External" /><Relationship Id="rId60" Type="http://schemas.openxmlformats.org/officeDocument/2006/relationships/hyperlink" Target="https://podminky.urs.cz/item/CS_URS_2024_01/271572211" TargetMode="External" /><Relationship Id="rId61" Type="http://schemas.openxmlformats.org/officeDocument/2006/relationships/hyperlink" Target="https://podminky.urs.cz/item/CS_URS_2024_01/275326121" TargetMode="External" /><Relationship Id="rId62" Type="http://schemas.openxmlformats.org/officeDocument/2006/relationships/hyperlink" Target="https://podminky.urs.cz/item/CS_URS_2024_01/275356021" TargetMode="External" /><Relationship Id="rId63" Type="http://schemas.openxmlformats.org/officeDocument/2006/relationships/hyperlink" Target="https://podminky.urs.cz/item/CS_URS_2024_01/275356022" TargetMode="External" /><Relationship Id="rId64" Type="http://schemas.openxmlformats.org/officeDocument/2006/relationships/hyperlink" Target="https://podminky.urs.cz/item/CS_URS_2024_01/275366006" TargetMode="External" /><Relationship Id="rId65" Type="http://schemas.openxmlformats.org/officeDocument/2006/relationships/hyperlink" Target="https://podminky.urs.cz/item/CS_URS_2024_01/291211111" TargetMode="External" /><Relationship Id="rId66" Type="http://schemas.openxmlformats.org/officeDocument/2006/relationships/hyperlink" Target="https://podminky.urs.cz/item/CS_URS_2024_01/291111111" TargetMode="External" /><Relationship Id="rId67" Type="http://schemas.openxmlformats.org/officeDocument/2006/relationships/hyperlink" Target="https://podminky.urs.cz/item/CS_URS_2024_01/310271061" TargetMode="External" /><Relationship Id="rId68" Type="http://schemas.openxmlformats.org/officeDocument/2006/relationships/hyperlink" Target="https://podminky.urs.cz/item/CS_URS_2024_01/338951121" TargetMode="External" /><Relationship Id="rId69" Type="http://schemas.openxmlformats.org/officeDocument/2006/relationships/hyperlink" Target="https://podminky.urs.cz/item/CS_URS_2024_01/348181113" TargetMode="External" /><Relationship Id="rId70" Type="http://schemas.openxmlformats.org/officeDocument/2006/relationships/hyperlink" Target="https://podminky.urs.cz/item/CS_URS_2024_01/348272115" TargetMode="External" /><Relationship Id="rId71" Type="http://schemas.openxmlformats.org/officeDocument/2006/relationships/hyperlink" Target="https://podminky.urs.cz/item/CS_URS_2024_01/348273111" TargetMode="External" /><Relationship Id="rId72" Type="http://schemas.openxmlformats.org/officeDocument/2006/relationships/hyperlink" Target="https://podminky.urs.cz/item/CS_URS_2024_01/348273511" TargetMode="External" /><Relationship Id="rId73" Type="http://schemas.openxmlformats.org/officeDocument/2006/relationships/hyperlink" Target="https://podminky.urs.cz/item/CS_URS_2024_01/379321211" TargetMode="External" /><Relationship Id="rId74" Type="http://schemas.openxmlformats.org/officeDocument/2006/relationships/hyperlink" Target="https://podminky.urs.cz/item/CS_URS_2024_01/382121121" TargetMode="External" /><Relationship Id="rId75" Type="http://schemas.openxmlformats.org/officeDocument/2006/relationships/hyperlink" Target="https://podminky.urs.cz/item/CS_URS_2024_01/382121131" TargetMode="External" /><Relationship Id="rId76" Type="http://schemas.openxmlformats.org/officeDocument/2006/relationships/hyperlink" Target="https://podminky.urs.cz/item/CS_URS_2024_01/564770101" TargetMode="External" /><Relationship Id="rId77" Type="http://schemas.openxmlformats.org/officeDocument/2006/relationships/hyperlink" Target="https://podminky.urs.cz/item/CS_URS_2024_01/564770111" TargetMode="External" /><Relationship Id="rId78" Type="http://schemas.openxmlformats.org/officeDocument/2006/relationships/hyperlink" Target="https://podminky.urs.cz/item/CS_URS_2024_01/564952111" TargetMode="External" /><Relationship Id="rId79" Type="http://schemas.openxmlformats.org/officeDocument/2006/relationships/hyperlink" Target="https://podminky.urs.cz/item/CS_URS_2024_01/577144121" TargetMode="External" /><Relationship Id="rId80" Type="http://schemas.openxmlformats.org/officeDocument/2006/relationships/hyperlink" Target="https://podminky.urs.cz/item/CS_URS_2024_01/565155111" TargetMode="External" /><Relationship Id="rId81" Type="http://schemas.openxmlformats.org/officeDocument/2006/relationships/hyperlink" Target="https://podminky.urs.cz/item/CS_URS_2024_01/573111113" TargetMode="External" /><Relationship Id="rId82" Type="http://schemas.openxmlformats.org/officeDocument/2006/relationships/hyperlink" Target="https://podminky.urs.cz/item/CS_URS_2024_01/573231108" TargetMode="External" /><Relationship Id="rId83" Type="http://schemas.openxmlformats.org/officeDocument/2006/relationships/hyperlink" Target="https://podminky.urs.cz/item/CS_URS_2024_01/577143111" TargetMode="External" /><Relationship Id="rId84" Type="http://schemas.openxmlformats.org/officeDocument/2006/relationships/hyperlink" Target="https://podminky.urs.cz/item/CS_URS_2024_01/564801112" TargetMode="External" /><Relationship Id="rId85" Type="http://schemas.openxmlformats.org/officeDocument/2006/relationships/hyperlink" Target="https://podminky.urs.cz/item/CS_URS_2024_01/564750111" TargetMode="External" /><Relationship Id="rId86" Type="http://schemas.openxmlformats.org/officeDocument/2006/relationships/hyperlink" Target="https://podminky.urs.cz/item/CS_URS_2024_01/591111111" TargetMode="External" /><Relationship Id="rId87" Type="http://schemas.openxmlformats.org/officeDocument/2006/relationships/hyperlink" Target="https://podminky.urs.cz/item/CS_URS_2024_01/596211110" TargetMode="External" /><Relationship Id="rId88" Type="http://schemas.openxmlformats.org/officeDocument/2006/relationships/hyperlink" Target="https://podminky.urs.cz/item/CS_URS_2024_01/596211111" TargetMode="External" /><Relationship Id="rId89" Type="http://schemas.openxmlformats.org/officeDocument/2006/relationships/hyperlink" Target="https://podminky.urs.cz/item/CS_URS_2024_01/596211124" TargetMode="External" /><Relationship Id="rId90" Type="http://schemas.openxmlformats.org/officeDocument/2006/relationships/hyperlink" Target="https://podminky.urs.cz/item/CS_URS_2024_01/451577777" TargetMode="External" /><Relationship Id="rId91" Type="http://schemas.openxmlformats.org/officeDocument/2006/relationships/hyperlink" Target="https://podminky.urs.cz/item/CS_URS_2024_01/451579777" TargetMode="External" /><Relationship Id="rId92" Type="http://schemas.openxmlformats.org/officeDocument/2006/relationships/hyperlink" Target="https://podminky.urs.cz/item/CS_URS_2024_01/451579779" TargetMode="External" /><Relationship Id="rId93" Type="http://schemas.openxmlformats.org/officeDocument/2006/relationships/hyperlink" Target="https://podminky.urs.cz/item/CS_URS_2024_01/619995001" TargetMode="External" /><Relationship Id="rId94" Type="http://schemas.openxmlformats.org/officeDocument/2006/relationships/hyperlink" Target="https://podminky.urs.cz/item/CS_URS_2024_01/631311224" TargetMode="External" /><Relationship Id="rId95" Type="http://schemas.openxmlformats.org/officeDocument/2006/relationships/hyperlink" Target="https://podminky.urs.cz/item/CS_URS_2024_01/631319197" TargetMode="External" /><Relationship Id="rId96" Type="http://schemas.openxmlformats.org/officeDocument/2006/relationships/hyperlink" Target="https://podminky.urs.cz/item/CS_URS_2024_01/632451103" TargetMode="External" /><Relationship Id="rId97" Type="http://schemas.openxmlformats.org/officeDocument/2006/relationships/hyperlink" Target="https://podminky.urs.cz/item/CS_URS_2024_01/911331111" TargetMode="External" /><Relationship Id="rId98" Type="http://schemas.openxmlformats.org/officeDocument/2006/relationships/hyperlink" Target="https://podminky.urs.cz/item/CS_URS_2024_01/936009123" TargetMode="External" /><Relationship Id="rId99" Type="http://schemas.openxmlformats.org/officeDocument/2006/relationships/hyperlink" Target="https://podminky.urs.cz/item/CS_URS_2024_01/936104211" TargetMode="External" /><Relationship Id="rId100" Type="http://schemas.openxmlformats.org/officeDocument/2006/relationships/hyperlink" Target="https://podminky.urs.cz/item/CS_URS_2024_01/936124112" TargetMode="External" /><Relationship Id="rId101" Type="http://schemas.openxmlformats.org/officeDocument/2006/relationships/hyperlink" Target="https://podminky.urs.cz/item/CS_URS_2024_01/945412111" TargetMode="External" /><Relationship Id="rId102" Type="http://schemas.openxmlformats.org/officeDocument/2006/relationships/hyperlink" Target="https://podminky.urs.cz/item/CS_URS_2024_01/945412112" TargetMode="External" /><Relationship Id="rId103" Type="http://schemas.openxmlformats.org/officeDocument/2006/relationships/hyperlink" Target="https://podminky.urs.cz/item/CS_URS_2024_01/966001211" TargetMode="External" /><Relationship Id="rId104" Type="http://schemas.openxmlformats.org/officeDocument/2006/relationships/hyperlink" Target="https://podminky.urs.cz/item/CS_URS_2024_01/966001311" TargetMode="External" /><Relationship Id="rId105" Type="http://schemas.openxmlformats.org/officeDocument/2006/relationships/hyperlink" Target="https://podminky.urs.cz/item/CS_URS_2024_01/914511111" TargetMode="External" /><Relationship Id="rId106" Type="http://schemas.openxmlformats.org/officeDocument/2006/relationships/hyperlink" Target="https://podminky.urs.cz/item/CS_URS_2024_01/915111121" TargetMode="External" /><Relationship Id="rId107" Type="http://schemas.openxmlformats.org/officeDocument/2006/relationships/hyperlink" Target="https://podminky.urs.cz/item/CS_URS_2024_01/915221111" TargetMode="External" /><Relationship Id="rId108" Type="http://schemas.openxmlformats.org/officeDocument/2006/relationships/hyperlink" Target="https://podminky.urs.cz/item/CS_URS_2024_01/915231111" TargetMode="External" /><Relationship Id="rId109" Type="http://schemas.openxmlformats.org/officeDocument/2006/relationships/hyperlink" Target="https://podminky.urs.cz/item/CS_URS_2024_01/915611111" TargetMode="External" /><Relationship Id="rId110" Type="http://schemas.openxmlformats.org/officeDocument/2006/relationships/hyperlink" Target="https://podminky.urs.cz/item/CS_URS_2024_01/916131213" TargetMode="External" /><Relationship Id="rId111" Type="http://schemas.openxmlformats.org/officeDocument/2006/relationships/hyperlink" Target="https://podminky.urs.cz/item/CS_URS_2024_01/916111112" TargetMode="External" /><Relationship Id="rId112" Type="http://schemas.openxmlformats.org/officeDocument/2006/relationships/hyperlink" Target="https://podminky.urs.cz/item/CS_URS_2024_01/916231213" TargetMode="External" /><Relationship Id="rId113" Type="http://schemas.openxmlformats.org/officeDocument/2006/relationships/hyperlink" Target="https://podminky.urs.cz/item/CS_URS_2024_01/916331112" TargetMode="External" /><Relationship Id="rId114" Type="http://schemas.openxmlformats.org/officeDocument/2006/relationships/hyperlink" Target="https://podminky.urs.cz/item/CS_URS_2024_01/919125111" TargetMode="External" /><Relationship Id="rId115" Type="http://schemas.openxmlformats.org/officeDocument/2006/relationships/hyperlink" Target="https://podminky.urs.cz/item/CS_URS_2024_01/919735113" TargetMode="External" /><Relationship Id="rId116" Type="http://schemas.openxmlformats.org/officeDocument/2006/relationships/hyperlink" Target="https://podminky.urs.cz/item/CS_URS_2024_01/963015141" TargetMode="External" /><Relationship Id="rId117" Type="http://schemas.openxmlformats.org/officeDocument/2006/relationships/hyperlink" Target="https://podminky.urs.cz/item/CS_URS_2024_01/966003822" TargetMode="External" /><Relationship Id="rId118" Type="http://schemas.openxmlformats.org/officeDocument/2006/relationships/hyperlink" Target="https://podminky.urs.cz/item/CS_URS_2024_01/966005211" TargetMode="External" /><Relationship Id="rId119" Type="http://schemas.openxmlformats.org/officeDocument/2006/relationships/hyperlink" Target="https://podminky.urs.cz/item/CS_URS_2024_01/966006211" TargetMode="External" /><Relationship Id="rId120" Type="http://schemas.openxmlformats.org/officeDocument/2006/relationships/hyperlink" Target="https://podminky.urs.cz/item/CS_URS_2024_01/977151119" TargetMode="External" /><Relationship Id="rId121" Type="http://schemas.openxmlformats.org/officeDocument/2006/relationships/hyperlink" Target="https://podminky.urs.cz/item/CS_URS_2024_01/977151122" TargetMode="External" /><Relationship Id="rId122" Type="http://schemas.openxmlformats.org/officeDocument/2006/relationships/hyperlink" Target="https://podminky.urs.cz/item/CS_URS_2024_01/977151123" TargetMode="External" /><Relationship Id="rId123" Type="http://schemas.openxmlformats.org/officeDocument/2006/relationships/hyperlink" Target="https://podminky.urs.cz/item/CS_URS_2024_01/977151124" TargetMode="External" /><Relationship Id="rId124" Type="http://schemas.openxmlformats.org/officeDocument/2006/relationships/hyperlink" Target="https://podminky.urs.cz/item/CS_URS_2024_01/977151125" TargetMode="External" /><Relationship Id="rId125" Type="http://schemas.openxmlformats.org/officeDocument/2006/relationships/hyperlink" Target="https://podminky.urs.cz/item/CS_URS_2024_01/977151127" TargetMode="External" /><Relationship Id="rId126" Type="http://schemas.openxmlformats.org/officeDocument/2006/relationships/hyperlink" Target="https://podminky.urs.cz/item/CS_URS_2024_01/977151128" TargetMode="External" /><Relationship Id="rId127" Type="http://schemas.openxmlformats.org/officeDocument/2006/relationships/hyperlink" Target="https://podminky.urs.cz/item/CS_URS_2024_01/977151131" TargetMode="External" /><Relationship Id="rId128" Type="http://schemas.openxmlformats.org/officeDocument/2006/relationships/hyperlink" Target="https://podminky.urs.cz/item/CS_URS_2024_01/977151132" TargetMode="External" /><Relationship Id="rId129" Type="http://schemas.openxmlformats.org/officeDocument/2006/relationships/hyperlink" Target="https://podminky.urs.cz/item/CS_URS_2024_01/977151134" TargetMode="External" /><Relationship Id="rId130" Type="http://schemas.openxmlformats.org/officeDocument/2006/relationships/hyperlink" Target="https://podminky.urs.cz/item/CS_URS_2024_01/977151135" TargetMode="External" /><Relationship Id="rId131" Type="http://schemas.openxmlformats.org/officeDocument/2006/relationships/hyperlink" Target="https://podminky.urs.cz/item/CS_URS_2024_01/979021113" TargetMode="External" /><Relationship Id="rId132" Type="http://schemas.openxmlformats.org/officeDocument/2006/relationships/hyperlink" Target="https://podminky.urs.cz/item/CS_URS_2024_01/979054451" TargetMode="External" /><Relationship Id="rId133" Type="http://schemas.openxmlformats.org/officeDocument/2006/relationships/hyperlink" Target="https://podminky.urs.cz/item/CS_URS_2024_01/979071011" TargetMode="External" /><Relationship Id="rId134" Type="http://schemas.openxmlformats.org/officeDocument/2006/relationships/hyperlink" Target="https://podminky.urs.cz/item/CS_URS_2024_01/979094441" TargetMode="External" /><Relationship Id="rId135" Type="http://schemas.openxmlformats.org/officeDocument/2006/relationships/hyperlink" Target="https://podminky.urs.cz/item/CS_URS_2024_01/997006512" TargetMode="External" /><Relationship Id="rId136" Type="http://schemas.openxmlformats.org/officeDocument/2006/relationships/hyperlink" Target="https://podminky.urs.cz/item/CS_URS_2024_01/997006519" TargetMode="External" /><Relationship Id="rId137" Type="http://schemas.openxmlformats.org/officeDocument/2006/relationships/hyperlink" Target="https://podminky.urs.cz/item/CS_URS_2024_01/997221862" TargetMode="External" /><Relationship Id="rId138" Type="http://schemas.openxmlformats.org/officeDocument/2006/relationships/hyperlink" Target="https://podminky.urs.cz/item/CS_URS_2024_01/997221873" TargetMode="External" /><Relationship Id="rId139" Type="http://schemas.openxmlformats.org/officeDocument/2006/relationships/hyperlink" Target="https://podminky.urs.cz/item/CS_URS_2024_01/997221875" TargetMode="External" /><Relationship Id="rId140" Type="http://schemas.openxmlformats.org/officeDocument/2006/relationships/hyperlink" Target="https://podminky.urs.cz/item/CS_URS_2024_01/998144471" TargetMode="External" /><Relationship Id="rId141" Type="http://schemas.openxmlformats.org/officeDocument/2006/relationships/hyperlink" Target="https://podminky.urs.cz/item/CS_URS_2024_01/998223011" TargetMode="External" /><Relationship Id="rId142" Type="http://schemas.openxmlformats.org/officeDocument/2006/relationships/hyperlink" Target="https://podminky.urs.cz/item/CS_URS_2024_01/998225111" TargetMode="External" /><Relationship Id="rId143" Type="http://schemas.openxmlformats.org/officeDocument/2006/relationships/hyperlink" Target="https://podminky.urs.cz/item/CS_URS_2024_01/998226011" TargetMode="External" /><Relationship Id="rId144" Type="http://schemas.openxmlformats.org/officeDocument/2006/relationships/hyperlink" Target="https://podminky.urs.cz/item/CS_URS_2024_01/711191001" TargetMode="External" /><Relationship Id="rId145" Type="http://schemas.openxmlformats.org/officeDocument/2006/relationships/hyperlink" Target="https://podminky.urs.cz/item/CS_URS_2024_01/711191011" TargetMode="External" /><Relationship Id="rId146" Type="http://schemas.openxmlformats.org/officeDocument/2006/relationships/hyperlink" Target="https://podminky.urs.cz/item/CS_URS_2024_01/711111052" TargetMode="External" /><Relationship Id="rId147" Type="http://schemas.openxmlformats.org/officeDocument/2006/relationships/hyperlink" Target="https://podminky.urs.cz/item/CS_URS_2024_01/711112052" TargetMode="External" /><Relationship Id="rId148" Type="http://schemas.openxmlformats.org/officeDocument/2006/relationships/hyperlink" Target="https://podminky.urs.cz/item/CS_URS_2024_01/998711102" TargetMode="External" /><Relationship Id="rId149" Type="http://schemas.openxmlformats.org/officeDocument/2006/relationships/hyperlink" Target="https://podminky.urs.cz/item/CS_URS_2024_01/712340832" TargetMode="External" /><Relationship Id="rId150" Type="http://schemas.openxmlformats.org/officeDocument/2006/relationships/hyperlink" Target="https://podminky.urs.cz/item/CS_URS_2024_01/777131111" TargetMode="External" /><Relationship Id="rId151" Type="http://schemas.openxmlformats.org/officeDocument/2006/relationships/hyperlink" Target="https://podminky.urs.cz/item/CS_URS_2024_01/777611121" TargetMode="External" /><Relationship Id="rId152" Type="http://schemas.openxmlformats.org/officeDocument/2006/relationships/hyperlink" Target="https://podminky.urs.cz/item/CS_URS_2024_01/210204032" TargetMode="External" /><Relationship Id="rId153" Type="http://schemas.openxmlformats.org/officeDocument/2006/relationships/hyperlink" Target="https://podminky.urs.cz/item/CS_URS_2024_01/218204011" TargetMode="External" /><Relationship Id="rId154" Type="http://schemas.openxmlformats.org/officeDocument/2006/relationships/hyperlink" Target="https://podminky.urs.cz/item/CS_URS_2024_02/468051131" TargetMode="External" /><Relationship Id="rId1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241" TargetMode="External" /><Relationship Id="rId7" Type="http://schemas.openxmlformats.org/officeDocument/2006/relationships/hyperlink" Target="https://podminky.urs.cz/item/CS_URS_2024_01/971042331" TargetMode="External" /><Relationship Id="rId8" Type="http://schemas.openxmlformats.org/officeDocument/2006/relationships/hyperlink" Target="https://podminky.urs.cz/item/CS_URS_2024_01/971042341" TargetMode="External" /><Relationship Id="rId9" Type="http://schemas.openxmlformats.org/officeDocument/2006/relationships/hyperlink" Target="https://podminky.urs.cz/item/CS_URS_2024_01/997013112" TargetMode="External" /><Relationship Id="rId10" Type="http://schemas.openxmlformats.org/officeDocument/2006/relationships/hyperlink" Target="https://podminky.urs.cz/item/CS_URS_2024_01/997013501" TargetMode="External" /><Relationship Id="rId11" Type="http://schemas.openxmlformats.org/officeDocument/2006/relationships/hyperlink" Target="https://podminky.urs.cz/item/CS_URS_2024_01/997013509" TargetMode="External" /><Relationship Id="rId12" Type="http://schemas.openxmlformats.org/officeDocument/2006/relationships/hyperlink" Target="https://podminky.urs.cz/item/CS_URS_2024_01/997013814" TargetMode="External" /><Relationship Id="rId13" Type="http://schemas.openxmlformats.org/officeDocument/2006/relationships/hyperlink" Target="https://podminky.urs.cz/item/CS_URS_2024_01/997013861" TargetMode="External" /><Relationship Id="rId14" Type="http://schemas.openxmlformats.org/officeDocument/2006/relationships/hyperlink" Target="https://podminky.urs.cz/item/CS_URS_2024_01/998011002" TargetMode="External" /><Relationship Id="rId15" Type="http://schemas.openxmlformats.org/officeDocument/2006/relationships/hyperlink" Target="https://podminky.urs.cz/item/CS_URS_2024_01/712333305" TargetMode="External" /><Relationship Id="rId16" Type="http://schemas.openxmlformats.org/officeDocument/2006/relationships/hyperlink" Target="https://podminky.urs.cz/item/CS_URS_2024_01/712340832" TargetMode="External" /><Relationship Id="rId17" Type="http://schemas.openxmlformats.org/officeDocument/2006/relationships/hyperlink" Target="https://podminky.urs.cz/item/CS_URS_2024_01/998712102" TargetMode="External" /><Relationship Id="rId18" Type="http://schemas.openxmlformats.org/officeDocument/2006/relationships/hyperlink" Target="https://podminky.urs.cz/item/CS_URS_2024_01/713140863" TargetMode="External" /><Relationship Id="rId19" Type="http://schemas.openxmlformats.org/officeDocument/2006/relationships/hyperlink" Target="https://podminky.urs.cz/item/CS_URS_2024_01/713141135" TargetMode="External" /><Relationship Id="rId20" Type="http://schemas.openxmlformats.org/officeDocument/2006/relationships/hyperlink" Target="https://podminky.urs.cz/item/CS_URS_2024_01/713300813" TargetMode="External" /><Relationship Id="rId21" Type="http://schemas.openxmlformats.org/officeDocument/2006/relationships/hyperlink" Target="https://podminky.urs.cz/item/CS_URS_2024_01/713300822" TargetMode="External" /><Relationship Id="rId22" Type="http://schemas.openxmlformats.org/officeDocument/2006/relationships/hyperlink" Target="https://podminky.urs.cz/item/CS_URS_2024_01/713420813" TargetMode="External" /><Relationship Id="rId23" Type="http://schemas.openxmlformats.org/officeDocument/2006/relationships/hyperlink" Target="https://podminky.urs.cz/item/CS_URS_2024_01/713471212" TargetMode="External" /><Relationship Id="rId24" Type="http://schemas.openxmlformats.org/officeDocument/2006/relationships/hyperlink" Target="https://podminky.urs.cz/item/CS_URS_2024_01/998713101" TargetMode="External" /><Relationship Id="rId25" Type="http://schemas.openxmlformats.org/officeDocument/2006/relationships/hyperlink" Target="https://podminky.urs.cz/item/CS_URS_2024_01/998713102" TargetMode="External" /><Relationship Id="rId26" Type="http://schemas.openxmlformats.org/officeDocument/2006/relationships/hyperlink" Target="https://podminky.urs.cz/item/CS_URS_2024_01/998713102" TargetMode="External" /><Relationship Id="rId27" Type="http://schemas.openxmlformats.org/officeDocument/2006/relationships/hyperlink" Target="https://podminky.urs.cz/item/CS_URS_2024_01/998713194" TargetMode="External" /><Relationship Id="rId28" Type="http://schemas.openxmlformats.org/officeDocument/2006/relationships/hyperlink" Target="https://podminky.urs.cz/item/CS_URS_2024_01/998713199" TargetMode="External" /><Relationship Id="rId29" Type="http://schemas.openxmlformats.org/officeDocument/2006/relationships/hyperlink" Target="https://podminky.urs.cz/item/CS_URS_2024_01/722176113" TargetMode="External" /><Relationship Id="rId30" Type="http://schemas.openxmlformats.org/officeDocument/2006/relationships/hyperlink" Target="https://podminky.urs.cz/item/CS_URS_2024_01/722176114" TargetMode="External" /><Relationship Id="rId31" Type="http://schemas.openxmlformats.org/officeDocument/2006/relationships/hyperlink" Target="https://podminky.urs.cz/item/CS_URS_2024_01/722176115" TargetMode="External" /><Relationship Id="rId32" Type="http://schemas.openxmlformats.org/officeDocument/2006/relationships/hyperlink" Target="https://podminky.urs.cz/item/CS_URS_2024_01/722176117" TargetMode="External" /><Relationship Id="rId33" Type="http://schemas.openxmlformats.org/officeDocument/2006/relationships/hyperlink" Target="https://podminky.urs.cz/item/CS_URS_2024_01/722176118" TargetMode="External" /><Relationship Id="rId34" Type="http://schemas.openxmlformats.org/officeDocument/2006/relationships/hyperlink" Target="https://podminky.urs.cz/item/CS_URS_2024_01/722182012" TargetMode="External" /><Relationship Id="rId35" Type="http://schemas.openxmlformats.org/officeDocument/2006/relationships/hyperlink" Target="https://podminky.urs.cz/item/CS_URS_2024_01/722182013" TargetMode="External" /><Relationship Id="rId36" Type="http://schemas.openxmlformats.org/officeDocument/2006/relationships/hyperlink" Target="https://podminky.urs.cz/item/CS_URS_2024_01/722182014" TargetMode="External" /><Relationship Id="rId37" Type="http://schemas.openxmlformats.org/officeDocument/2006/relationships/hyperlink" Target="https://podminky.urs.cz/item/CS_URS_2024_01/722182016" TargetMode="External" /><Relationship Id="rId38" Type="http://schemas.openxmlformats.org/officeDocument/2006/relationships/hyperlink" Target="https://podminky.urs.cz/item/CS_URS_2024_01/722182017" TargetMode="External" /><Relationship Id="rId39" Type="http://schemas.openxmlformats.org/officeDocument/2006/relationships/hyperlink" Target="https://podminky.urs.cz/item/CS_URS_2024_01/722181221" TargetMode="External" /><Relationship Id="rId40" Type="http://schemas.openxmlformats.org/officeDocument/2006/relationships/hyperlink" Target="https://podminky.urs.cz/item/CS_URS_2024_01/722181242" TargetMode="External" /><Relationship Id="rId41" Type="http://schemas.openxmlformats.org/officeDocument/2006/relationships/hyperlink" Target="https://podminky.urs.cz/item/CS_URS_2024_01/722181243" TargetMode="External" /><Relationship Id="rId42" Type="http://schemas.openxmlformats.org/officeDocument/2006/relationships/hyperlink" Target="https://podminky.urs.cz/item/CS_URS_2024_01/722181251" TargetMode="External" /><Relationship Id="rId43" Type="http://schemas.openxmlformats.org/officeDocument/2006/relationships/hyperlink" Target="https://podminky.urs.cz/item/CS_URS_2024_01/722181253" TargetMode="External" /><Relationship Id="rId44" Type="http://schemas.openxmlformats.org/officeDocument/2006/relationships/hyperlink" Target="https://podminky.urs.cz/item/CS_URS_2024_01/722181255" TargetMode="External" /><Relationship Id="rId45" Type="http://schemas.openxmlformats.org/officeDocument/2006/relationships/hyperlink" Target="https://podminky.urs.cz/item/CS_URS_2024_01/722181256" TargetMode="External" /><Relationship Id="rId46" Type="http://schemas.openxmlformats.org/officeDocument/2006/relationships/hyperlink" Target="https://podminky.urs.cz/item/CS_URS_2024_01/722219102" TargetMode="External" /><Relationship Id="rId47" Type="http://schemas.openxmlformats.org/officeDocument/2006/relationships/hyperlink" Target="https://podminky.urs.cz/item/CS_URS_2024_01/722220231" TargetMode="External" /><Relationship Id="rId48" Type="http://schemas.openxmlformats.org/officeDocument/2006/relationships/hyperlink" Target="https://podminky.urs.cz/item/CS_URS_2024_01/722220232" TargetMode="External" /><Relationship Id="rId49" Type="http://schemas.openxmlformats.org/officeDocument/2006/relationships/hyperlink" Target="https://podminky.urs.cz/item/CS_URS_2024_01/722220233" TargetMode="External" /><Relationship Id="rId50" Type="http://schemas.openxmlformats.org/officeDocument/2006/relationships/hyperlink" Target="https://podminky.urs.cz/item/CS_URS_2024_01/722220234" TargetMode="External" /><Relationship Id="rId51" Type="http://schemas.openxmlformats.org/officeDocument/2006/relationships/hyperlink" Target="https://podminky.urs.cz/item/CS_URS_2024_01/722220235" TargetMode="External" /><Relationship Id="rId52" Type="http://schemas.openxmlformats.org/officeDocument/2006/relationships/hyperlink" Target="https://podminky.urs.cz/item/CS_URS_2024_01/722220236" TargetMode="External" /><Relationship Id="rId53" Type="http://schemas.openxmlformats.org/officeDocument/2006/relationships/hyperlink" Target="https://podminky.urs.cz/item/CS_URS_2024_01/722220237" TargetMode="External" /><Relationship Id="rId54" Type="http://schemas.openxmlformats.org/officeDocument/2006/relationships/hyperlink" Target="https://podminky.urs.cz/item/CS_URS_2024_01/722231073" TargetMode="External" /><Relationship Id="rId55" Type="http://schemas.openxmlformats.org/officeDocument/2006/relationships/hyperlink" Target="https://podminky.urs.cz/item/CS_URS_2024_01/722231074" TargetMode="External" /><Relationship Id="rId56" Type="http://schemas.openxmlformats.org/officeDocument/2006/relationships/hyperlink" Target="https://podminky.urs.cz/item/CS_URS_2024_01/722231075" TargetMode="External" /><Relationship Id="rId57" Type="http://schemas.openxmlformats.org/officeDocument/2006/relationships/hyperlink" Target="https://podminky.urs.cz/item/CS_URS_2024_01/722231076" TargetMode="External" /><Relationship Id="rId58" Type="http://schemas.openxmlformats.org/officeDocument/2006/relationships/hyperlink" Target="https://podminky.urs.cz/item/CS_URS_2024_01/722231077" TargetMode="External" /><Relationship Id="rId59" Type="http://schemas.openxmlformats.org/officeDocument/2006/relationships/hyperlink" Target="https://podminky.urs.cz/item/CS_URS_2024_01/722231078" TargetMode="External" /><Relationship Id="rId60" Type="http://schemas.openxmlformats.org/officeDocument/2006/relationships/hyperlink" Target="https://podminky.urs.cz/item/CS_URS_2024_01/722231080" TargetMode="External" /><Relationship Id="rId61" Type="http://schemas.openxmlformats.org/officeDocument/2006/relationships/hyperlink" Target="https://podminky.urs.cz/item/CS_URS_2024_01/722231141" TargetMode="External" /><Relationship Id="rId62" Type="http://schemas.openxmlformats.org/officeDocument/2006/relationships/hyperlink" Target="https://podminky.urs.cz/item/CS_URS_2024_01/722231144" TargetMode="External" /><Relationship Id="rId63" Type="http://schemas.openxmlformats.org/officeDocument/2006/relationships/hyperlink" Target="https://podminky.urs.cz/item/CS_URS_2024_01/722232044" TargetMode="External" /><Relationship Id="rId64" Type="http://schemas.openxmlformats.org/officeDocument/2006/relationships/hyperlink" Target="https://podminky.urs.cz/item/CS_URS_2024_01/722232045" TargetMode="External" /><Relationship Id="rId65" Type="http://schemas.openxmlformats.org/officeDocument/2006/relationships/hyperlink" Target="https://podminky.urs.cz/item/CS_URS_2024_01/722232046" TargetMode="External" /><Relationship Id="rId66" Type="http://schemas.openxmlformats.org/officeDocument/2006/relationships/hyperlink" Target="https://podminky.urs.cz/item/CS_URS_2024_01/722232047" TargetMode="External" /><Relationship Id="rId67" Type="http://schemas.openxmlformats.org/officeDocument/2006/relationships/hyperlink" Target="https://podminky.urs.cz/item/CS_URS_2024_01/722232048" TargetMode="External" /><Relationship Id="rId68" Type="http://schemas.openxmlformats.org/officeDocument/2006/relationships/hyperlink" Target="https://podminky.urs.cz/item/CS_URS_2024_01/722232049" TargetMode="External" /><Relationship Id="rId69" Type="http://schemas.openxmlformats.org/officeDocument/2006/relationships/hyperlink" Target="https://podminky.urs.cz/item/CS_URS_2024_01/722232050" TargetMode="External" /><Relationship Id="rId70" Type="http://schemas.openxmlformats.org/officeDocument/2006/relationships/hyperlink" Target="https://podminky.urs.cz/item/CS_URS_2024_01/722232051" TargetMode="External" /><Relationship Id="rId71" Type="http://schemas.openxmlformats.org/officeDocument/2006/relationships/hyperlink" Target="https://podminky.urs.cz/item/CS_URS_2024_01/722234264" TargetMode="External" /><Relationship Id="rId72" Type="http://schemas.openxmlformats.org/officeDocument/2006/relationships/hyperlink" Target="https://podminky.urs.cz/item/CS_URS_2024_01/722234266" TargetMode="External" /><Relationship Id="rId73" Type="http://schemas.openxmlformats.org/officeDocument/2006/relationships/hyperlink" Target="https://podminky.urs.cz/item/CS_URS_2024_01/722234271" TargetMode="External" /><Relationship Id="rId74" Type="http://schemas.openxmlformats.org/officeDocument/2006/relationships/hyperlink" Target="https://podminky.urs.cz/item/CS_URS_2024_01/722262227" TargetMode="External" /><Relationship Id="rId75" Type="http://schemas.openxmlformats.org/officeDocument/2006/relationships/hyperlink" Target="https://podminky.urs.cz/item/CS_URS_2024_01/722263210" TargetMode="External" /><Relationship Id="rId76" Type="http://schemas.openxmlformats.org/officeDocument/2006/relationships/hyperlink" Target="https://podminky.urs.cz/item/CS_URS_2024_01/722263215" TargetMode="External" /><Relationship Id="rId77" Type="http://schemas.openxmlformats.org/officeDocument/2006/relationships/hyperlink" Target="https://podminky.urs.cz/item/CS_URS_2024_01/722213115" TargetMode="External" /><Relationship Id="rId78" Type="http://schemas.openxmlformats.org/officeDocument/2006/relationships/hyperlink" Target="https://podminky.urs.cz/item/CS_URS_2024_01/722213116" TargetMode="External" /><Relationship Id="rId79" Type="http://schemas.openxmlformats.org/officeDocument/2006/relationships/hyperlink" Target="https://podminky.urs.cz/item/CS_URS_2024_01/998722101" TargetMode="External" /><Relationship Id="rId80" Type="http://schemas.openxmlformats.org/officeDocument/2006/relationships/hyperlink" Target="https://podminky.urs.cz/item/CS_URS_2024_01/724246012" TargetMode="External" /><Relationship Id="rId81" Type="http://schemas.openxmlformats.org/officeDocument/2006/relationships/hyperlink" Target="https://podminky.urs.cz/item/CS_URS_2024_01/732219348" TargetMode="External" /><Relationship Id="rId82" Type="http://schemas.openxmlformats.org/officeDocument/2006/relationships/hyperlink" Target="https://podminky.urs.cz/item/CS_URS_2024_01/732219351" TargetMode="External" /><Relationship Id="rId83" Type="http://schemas.openxmlformats.org/officeDocument/2006/relationships/hyperlink" Target="https://podminky.urs.cz/item/CS_URS_2024_01/732221813" TargetMode="External" /><Relationship Id="rId84" Type="http://schemas.openxmlformats.org/officeDocument/2006/relationships/hyperlink" Target="https://podminky.urs.cz/item/CS_URS_2024_01/732231003" TargetMode="External" /><Relationship Id="rId85" Type="http://schemas.openxmlformats.org/officeDocument/2006/relationships/hyperlink" Target="https://podminky.urs.cz/item/CS_URS_2024_01/732320814" TargetMode="External" /><Relationship Id="rId86" Type="http://schemas.openxmlformats.org/officeDocument/2006/relationships/hyperlink" Target="https://podminky.urs.cz/item/CS_URS_2024_01/732320815" TargetMode="External" /><Relationship Id="rId87" Type="http://schemas.openxmlformats.org/officeDocument/2006/relationships/hyperlink" Target="https://podminky.urs.cz/item/CS_URS_2024_01/732320817" TargetMode="External" /><Relationship Id="rId88" Type="http://schemas.openxmlformats.org/officeDocument/2006/relationships/hyperlink" Target="https://podminky.urs.cz/item/CS_URS_2024_01/732320818" TargetMode="External" /><Relationship Id="rId89" Type="http://schemas.openxmlformats.org/officeDocument/2006/relationships/hyperlink" Target="https://podminky.urs.cz/item/CS_URS_2024_01/732320819" TargetMode="External" /><Relationship Id="rId90" Type="http://schemas.openxmlformats.org/officeDocument/2006/relationships/hyperlink" Target="https://podminky.urs.cz/item/CS_URS_2024_01/732320821" TargetMode="External" /><Relationship Id="rId91" Type="http://schemas.openxmlformats.org/officeDocument/2006/relationships/hyperlink" Target="https://podminky.urs.cz/item/CS_URS_2024_01/732324813" TargetMode="External" /><Relationship Id="rId92" Type="http://schemas.openxmlformats.org/officeDocument/2006/relationships/hyperlink" Target="https://podminky.urs.cz/item/CS_URS_2024_01/732324815" TargetMode="External" /><Relationship Id="rId93" Type="http://schemas.openxmlformats.org/officeDocument/2006/relationships/hyperlink" Target="https://podminky.urs.cz/item/CS_URS_2024_01/732324817" TargetMode="External" /><Relationship Id="rId94" Type="http://schemas.openxmlformats.org/officeDocument/2006/relationships/hyperlink" Target="https://podminky.urs.cz/item/CS_URS_2024_01/732324818" TargetMode="External" /><Relationship Id="rId95" Type="http://schemas.openxmlformats.org/officeDocument/2006/relationships/hyperlink" Target="https://podminky.urs.cz/item/CS_URS_2024_01/732324819" TargetMode="External" /><Relationship Id="rId96" Type="http://schemas.openxmlformats.org/officeDocument/2006/relationships/hyperlink" Target="https://podminky.urs.cz/item/CS_URS_2024_01/732324821" TargetMode="External" /><Relationship Id="rId97" Type="http://schemas.openxmlformats.org/officeDocument/2006/relationships/hyperlink" Target="https://podminky.urs.cz/item/CS_URS_2024_01/732420813" TargetMode="External" /><Relationship Id="rId98" Type="http://schemas.openxmlformats.org/officeDocument/2006/relationships/hyperlink" Target="https://podminky.urs.cz/item/CS_URS_2024_01/732420814" TargetMode="External" /><Relationship Id="rId99" Type="http://schemas.openxmlformats.org/officeDocument/2006/relationships/hyperlink" Target="https://podminky.urs.cz/item/CS_URS_2024_01/732420815" TargetMode="External" /><Relationship Id="rId100" Type="http://schemas.openxmlformats.org/officeDocument/2006/relationships/hyperlink" Target="https://podminky.urs.cz/item/CS_URS_2024_01/732420816" TargetMode="External" /><Relationship Id="rId101" Type="http://schemas.openxmlformats.org/officeDocument/2006/relationships/hyperlink" Target="https://podminky.urs.cz/item/CS_URS_2024_01/732420817" TargetMode="External" /><Relationship Id="rId102" Type="http://schemas.openxmlformats.org/officeDocument/2006/relationships/hyperlink" Target="https://podminky.urs.cz/item/CS_URS_2024_01/732331616" TargetMode="External" /><Relationship Id="rId103" Type="http://schemas.openxmlformats.org/officeDocument/2006/relationships/hyperlink" Target="https://podminky.urs.cz/item/CS_URS_2024_01/732331617" TargetMode="External" /><Relationship Id="rId104" Type="http://schemas.openxmlformats.org/officeDocument/2006/relationships/hyperlink" Target="https://podminky.urs.cz/item/CS_URS_2024_01/732331627" TargetMode="External" /><Relationship Id="rId105" Type="http://schemas.openxmlformats.org/officeDocument/2006/relationships/hyperlink" Target="https://podminky.urs.cz/item/CS_URS_2024_01/732331628" TargetMode="External" /><Relationship Id="rId106" Type="http://schemas.openxmlformats.org/officeDocument/2006/relationships/hyperlink" Target="https://podminky.urs.cz/item/CS_URS_2024_01/732332422" TargetMode="External" /><Relationship Id="rId107" Type="http://schemas.openxmlformats.org/officeDocument/2006/relationships/hyperlink" Target="https://podminky.urs.cz/item/CS_URS_2024_01/732332423" TargetMode="External" /><Relationship Id="rId108" Type="http://schemas.openxmlformats.org/officeDocument/2006/relationships/hyperlink" Target="https://podminky.urs.cz/item/CS_URS_2024_01/732332426" TargetMode="External" /><Relationship Id="rId109" Type="http://schemas.openxmlformats.org/officeDocument/2006/relationships/hyperlink" Target="https://podminky.urs.cz/item/CS_URS_2024_01/732332427" TargetMode="External" /><Relationship Id="rId110" Type="http://schemas.openxmlformats.org/officeDocument/2006/relationships/hyperlink" Target="https://podminky.urs.cz/item/CS_URS_2024_01/732332428" TargetMode="External" /><Relationship Id="rId111" Type="http://schemas.openxmlformats.org/officeDocument/2006/relationships/hyperlink" Target="https://podminky.urs.cz/item/CS_URS_2024_01/732332511" TargetMode="External" /><Relationship Id="rId112" Type="http://schemas.openxmlformats.org/officeDocument/2006/relationships/hyperlink" Target="https://podminky.urs.cz/item/CS_URS_2024_01/732422531R1" TargetMode="External" /><Relationship Id="rId113" Type="http://schemas.openxmlformats.org/officeDocument/2006/relationships/hyperlink" Target="https://podminky.urs.cz/item/CS_URS_2024_01/732422252" TargetMode="External" /><Relationship Id="rId114" Type="http://schemas.openxmlformats.org/officeDocument/2006/relationships/hyperlink" Target="https://podminky.urs.cz/item/CS_URS_2024_01/732422532R" TargetMode="External" /><Relationship Id="rId115" Type="http://schemas.openxmlformats.org/officeDocument/2006/relationships/hyperlink" Target="https://podminky.urs.cz/item/CS_URS_2024_01/998732101" TargetMode="External" /><Relationship Id="rId116" Type="http://schemas.openxmlformats.org/officeDocument/2006/relationships/hyperlink" Target="https://podminky.urs.cz/item/CS_URS_2024_01/733120819" TargetMode="External" /><Relationship Id="rId117" Type="http://schemas.openxmlformats.org/officeDocument/2006/relationships/hyperlink" Target="https://podminky.urs.cz/item/CS_URS_2024_01/733120832" TargetMode="External" /><Relationship Id="rId118" Type="http://schemas.openxmlformats.org/officeDocument/2006/relationships/hyperlink" Target="https://podminky.urs.cz/item/CS_URS_2024_01/733120839" TargetMode="External" /><Relationship Id="rId119" Type="http://schemas.openxmlformats.org/officeDocument/2006/relationships/hyperlink" Target="https://podminky.urs.cz/item/CS_URS_2024_01/733120843" TargetMode="External" /><Relationship Id="rId120" Type="http://schemas.openxmlformats.org/officeDocument/2006/relationships/hyperlink" Target="https://podminky.urs.cz/item/CS_URS_2024_01/733121210" TargetMode="External" /><Relationship Id="rId121" Type="http://schemas.openxmlformats.org/officeDocument/2006/relationships/hyperlink" Target="https://podminky.urs.cz/item/CS_URS_2024_01/733121214" TargetMode="External" /><Relationship Id="rId122" Type="http://schemas.openxmlformats.org/officeDocument/2006/relationships/hyperlink" Target="https://podminky.urs.cz/item/CS_URS_2024_01/733121215" TargetMode="External" /><Relationship Id="rId123" Type="http://schemas.openxmlformats.org/officeDocument/2006/relationships/hyperlink" Target="https://podminky.urs.cz/item/CS_URS_2024_01/733121216" TargetMode="External" /><Relationship Id="rId124" Type="http://schemas.openxmlformats.org/officeDocument/2006/relationships/hyperlink" Target="https://podminky.urs.cz/item/CS_URS_2024_01/733121217" TargetMode="External" /><Relationship Id="rId125" Type="http://schemas.openxmlformats.org/officeDocument/2006/relationships/hyperlink" Target="https://podminky.urs.cz/item/CS_URS_2024_01/733121219" TargetMode="External" /><Relationship Id="rId126" Type="http://schemas.openxmlformats.org/officeDocument/2006/relationships/hyperlink" Target="https://podminky.urs.cz/item/CS_URS_2024_01/733121222" TargetMode="External" /><Relationship Id="rId127" Type="http://schemas.openxmlformats.org/officeDocument/2006/relationships/hyperlink" Target="https://podminky.urs.cz/item/CS_URS_2024_01/733121225" TargetMode="External" /><Relationship Id="rId128" Type="http://schemas.openxmlformats.org/officeDocument/2006/relationships/hyperlink" Target="https://podminky.urs.cz/item/CS_URS_2024_01/733121228" TargetMode="External" /><Relationship Id="rId129" Type="http://schemas.openxmlformats.org/officeDocument/2006/relationships/hyperlink" Target="https://podminky.urs.cz/item/CS_URS_2024_01/733121232" TargetMode="External" /><Relationship Id="rId130" Type="http://schemas.openxmlformats.org/officeDocument/2006/relationships/hyperlink" Target="https://podminky.urs.cz/item/CS_URS_2024_01/733121235" TargetMode="External" /><Relationship Id="rId131" Type="http://schemas.openxmlformats.org/officeDocument/2006/relationships/hyperlink" Target="https://podminky.urs.cz/item/CS_URS_2024_01/733121239" TargetMode="External" /><Relationship Id="rId132" Type="http://schemas.openxmlformats.org/officeDocument/2006/relationships/hyperlink" Target="https://podminky.urs.cz/item/CS_URS_2024_01/733121244" TargetMode="External" /><Relationship Id="rId133" Type="http://schemas.openxmlformats.org/officeDocument/2006/relationships/hyperlink" Target="https://podminky.urs.cz/item/CS_URS_2024_01/998733101" TargetMode="External" /><Relationship Id="rId134" Type="http://schemas.openxmlformats.org/officeDocument/2006/relationships/hyperlink" Target="https://podminky.urs.cz/item/CS_URS_2024_01/734100811" TargetMode="External" /><Relationship Id="rId135" Type="http://schemas.openxmlformats.org/officeDocument/2006/relationships/hyperlink" Target="https://podminky.urs.cz/item/CS_URS_2024_01/734100812" TargetMode="External" /><Relationship Id="rId136" Type="http://schemas.openxmlformats.org/officeDocument/2006/relationships/hyperlink" Target="https://podminky.urs.cz/item/CS_URS_2024_01/734100813" TargetMode="External" /><Relationship Id="rId137" Type="http://schemas.openxmlformats.org/officeDocument/2006/relationships/hyperlink" Target="https://podminky.urs.cz/item/CS_URS_2024_01/734100814" TargetMode="External" /><Relationship Id="rId138" Type="http://schemas.openxmlformats.org/officeDocument/2006/relationships/hyperlink" Target="https://podminky.urs.cz/item/CS_URS_2024_01/734109211" TargetMode="External" /><Relationship Id="rId139" Type="http://schemas.openxmlformats.org/officeDocument/2006/relationships/hyperlink" Target="https://podminky.urs.cz/item/CS_URS_2024_01/734109212" TargetMode="External" /><Relationship Id="rId140" Type="http://schemas.openxmlformats.org/officeDocument/2006/relationships/hyperlink" Target="https://podminky.urs.cz/item/CS_URS_2024_01/734109213" TargetMode="External" /><Relationship Id="rId141" Type="http://schemas.openxmlformats.org/officeDocument/2006/relationships/hyperlink" Target="https://podminky.urs.cz/item/CS_URS_2024_01/734109214" TargetMode="External" /><Relationship Id="rId142" Type="http://schemas.openxmlformats.org/officeDocument/2006/relationships/hyperlink" Target="https://podminky.urs.cz/item/CS_URS_2024_01/734109214" TargetMode="External" /><Relationship Id="rId143" Type="http://schemas.openxmlformats.org/officeDocument/2006/relationships/hyperlink" Target="https://podminky.urs.cz/item/CS_URS_2024_01/734109215" TargetMode="External" /><Relationship Id="rId144" Type="http://schemas.openxmlformats.org/officeDocument/2006/relationships/hyperlink" Target="https://podminky.urs.cz/item/CS_URS_2024_01/734109216" TargetMode="External" /><Relationship Id="rId145" Type="http://schemas.openxmlformats.org/officeDocument/2006/relationships/hyperlink" Target="https://podminky.urs.cz/item/CS_URS_2024_01/734109217" TargetMode="External" /><Relationship Id="rId146" Type="http://schemas.openxmlformats.org/officeDocument/2006/relationships/hyperlink" Target="https://podminky.urs.cz/item/CS_URS_2024_01/734109218" TargetMode="External" /><Relationship Id="rId147" Type="http://schemas.openxmlformats.org/officeDocument/2006/relationships/hyperlink" Target="https://podminky.urs.cz/item/CS_URS_2024_01/734109219" TargetMode="External" /><Relationship Id="rId148" Type="http://schemas.openxmlformats.org/officeDocument/2006/relationships/hyperlink" Target="https://podminky.urs.cz/item/CS_URS_2024_01/734109220" TargetMode="External" /><Relationship Id="rId149" Type="http://schemas.openxmlformats.org/officeDocument/2006/relationships/hyperlink" Target="https://podminky.urs.cz/item/CS_URS_2024_01/734109223" TargetMode="External" /><Relationship Id="rId150" Type="http://schemas.openxmlformats.org/officeDocument/2006/relationships/hyperlink" Target="https://podminky.urs.cz/item/CS_URS_2024_01/734121314" TargetMode="External" /><Relationship Id="rId151" Type="http://schemas.openxmlformats.org/officeDocument/2006/relationships/hyperlink" Target="https://podminky.urs.cz/item/CS_URS_2024_01/734121316" TargetMode="External" /><Relationship Id="rId152" Type="http://schemas.openxmlformats.org/officeDocument/2006/relationships/hyperlink" Target="https://podminky.urs.cz/item/CS_URS_2024_01/734121317" TargetMode="External" /><Relationship Id="rId153" Type="http://schemas.openxmlformats.org/officeDocument/2006/relationships/hyperlink" Target="https://podminky.urs.cz/item/CS_URS_2024_01/734121321" TargetMode="External" /><Relationship Id="rId154" Type="http://schemas.openxmlformats.org/officeDocument/2006/relationships/hyperlink" Target="https://podminky.urs.cz/item/CS_URS_2024_01/734121322" TargetMode="External" /><Relationship Id="rId155" Type="http://schemas.openxmlformats.org/officeDocument/2006/relationships/hyperlink" Target="https://podminky.urs.cz/item/CS_URS_2024_01/734163426" TargetMode="External" /><Relationship Id="rId156" Type="http://schemas.openxmlformats.org/officeDocument/2006/relationships/hyperlink" Target="https://podminky.urs.cz/item/CS_URS_2024_01/734163427" TargetMode="External" /><Relationship Id="rId157" Type="http://schemas.openxmlformats.org/officeDocument/2006/relationships/hyperlink" Target="https://podminky.urs.cz/item/CS_URS_2024_01/734163428" TargetMode="External" /><Relationship Id="rId158" Type="http://schemas.openxmlformats.org/officeDocument/2006/relationships/hyperlink" Target="https://podminky.urs.cz/item/CS_URS_2024_01/734163429" TargetMode="External" /><Relationship Id="rId159" Type="http://schemas.openxmlformats.org/officeDocument/2006/relationships/hyperlink" Target="https://podminky.urs.cz/item/CS_URS_2024_01/734163430" TargetMode="External" /><Relationship Id="rId160" Type="http://schemas.openxmlformats.org/officeDocument/2006/relationships/hyperlink" Target="https://podminky.urs.cz/item/CS_URS_2024_01/734163431" TargetMode="External" /><Relationship Id="rId161" Type="http://schemas.openxmlformats.org/officeDocument/2006/relationships/hyperlink" Target="https://podminky.urs.cz/item/CS_URS_2024_01/734173411" TargetMode="External" /><Relationship Id="rId162" Type="http://schemas.openxmlformats.org/officeDocument/2006/relationships/hyperlink" Target="https://podminky.urs.cz/item/CS_URS_2024_01/734173412" TargetMode="External" /><Relationship Id="rId163" Type="http://schemas.openxmlformats.org/officeDocument/2006/relationships/hyperlink" Target="https://podminky.urs.cz/item/CS_URS_2024_01/734173413" TargetMode="External" /><Relationship Id="rId164" Type="http://schemas.openxmlformats.org/officeDocument/2006/relationships/hyperlink" Target="https://podminky.urs.cz/item/CS_URS_2024_01/734173414" TargetMode="External" /><Relationship Id="rId165" Type="http://schemas.openxmlformats.org/officeDocument/2006/relationships/hyperlink" Target="https://podminky.urs.cz/item/CS_URS_2024_01/734173416" TargetMode="External" /><Relationship Id="rId166" Type="http://schemas.openxmlformats.org/officeDocument/2006/relationships/hyperlink" Target="https://podminky.urs.cz/item/CS_URS_2024_01/734173417" TargetMode="External" /><Relationship Id="rId167" Type="http://schemas.openxmlformats.org/officeDocument/2006/relationships/hyperlink" Target="https://podminky.urs.cz/item/CS_URS_2024_01/734173418" TargetMode="External" /><Relationship Id="rId168" Type="http://schemas.openxmlformats.org/officeDocument/2006/relationships/hyperlink" Target="https://podminky.urs.cz/item/CS_URS_2024_01/734173421" TargetMode="External" /><Relationship Id="rId169" Type="http://schemas.openxmlformats.org/officeDocument/2006/relationships/hyperlink" Target="https://podminky.urs.cz/item/CS_URS_2024_01/734173422" TargetMode="External" /><Relationship Id="rId170" Type="http://schemas.openxmlformats.org/officeDocument/2006/relationships/hyperlink" Target="https://podminky.urs.cz/item/CS_URS_2024_01/734173423" TargetMode="External" /><Relationship Id="rId171" Type="http://schemas.openxmlformats.org/officeDocument/2006/relationships/hyperlink" Target="https://podminky.urs.cz/item/CS_URS_2024_01/734173612" TargetMode="External" /><Relationship Id="rId172" Type="http://schemas.openxmlformats.org/officeDocument/2006/relationships/hyperlink" Target="https://podminky.urs.cz/item/CS_URS_2024_01/734173613" TargetMode="External" /><Relationship Id="rId173" Type="http://schemas.openxmlformats.org/officeDocument/2006/relationships/hyperlink" Target="https://podminky.urs.cz/item/CS_URS_2024_01/734173614" TargetMode="External" /><Relationship Id="rId174" Type="http://schemas.openxmlformats.org/officeDocument/2006/relationships/hyperlink" Target="https://podminky.urs.cz/item/CS_URS_2024_01/734173616" TargetMode="External" /><Relationship Id="rId175" Type="http://schemas.openxmlformats.org/officeDocument/2006/relationships/hyperlink" Target="https://podminky.urs.cz/item/CS_URS_2024_01/734173617" TargetMode="External" /><Relationship Id="rId176" Type="http://schemas.openxmlformats.org/officeDocument/2006/relationships/hyperlink" Target="https://podminky.urs.cz/item/CS_URS_2024_01/734173618" TargetMode="External" /><Relationship Id="rId177" Type="http://schemas.openxmlformats.org/officeDocument/2006/relationships/hyperlink" Target="https://podminky.urs.cz/item/CS_URS_2024_01/734173621" TargetMode="External" /><Relationship Id="rId178" Type="http://schemas.openxmlformats.org/officeDocument/2006/relationships/hyperlink" Target="https://podminky.urs.cz/item/CS_URS_2024_01/734193214" TargetMode="External" /><Relationship Id="rId179" Type="http://schemas.openxmlformats.org/officeDocument/2006/relationships/hyperlink" Target="https://podminky.urs.cz/item/CS_URS_2024_01/734193215" TargetMode="External" /><Relationship Id="rId180" Type="http://schemas.openxmlformats.org/officeDocument/2006/relationships/hyperlink" Target="https://podminky.urs.cz/item/CS_URS_2024_01/734193216" TargetMode="External" /><Relationship Id="rId181" Type="http://schemas.openxmlformats.org/officeDocument/2006/relationships/hyperlink" Target="https://podminky.urs.cz/item/CS_URS_2024_01/734193217" TargetMode="External" /><Relationship Id="rId182" Type="http://schemas.openxmlformats.org/officeDocument/2006/relationships/hyperlink" Target="https://podminky.urs.cz/item/CS_URS_2024_01/734193218" TargetMode="External" /><Relationship Id="rId183" Type="http://schemas.openxmlformats.org/officeDocument/2006/relationships/hyperlink" Target="https://podminky.urs.cz/item/CS_URS_2024_01/734193219" TargetMode="External" /><Relationship Id="rId184" Type="http://schemas.openxmlformats.org/officeDocument/2006/relationships/hyperlink" Target="https://podminky.urs.cz/item/CS_URS_2024_01/734193220" TargetMode="External" /><Relationship Id="rId185" Type="http://schemas.openxmlformats.org/officeDocument/2006/relationships/hyperlink" Target="https://podminky.urs.cz/item/CS_URS_2024_01/734411127" TargetMode="External" /><Relationship Id="rId186" Type="http://schemas.openxmlformats.org/officeDocument/2006/relationships/hyperlink" Target="https://podminky.urs.cz/item/CS_URS_2024_01/734411601" TargetMode="External" /><Relationship Id="rId187" Type="http://schemas.openxmlformats.org/officeDocument/2006/relationships/hyperlink" Target="https://podminky.urs.cz/item/CS_URS_2024_01/734419111" TargetMode="External" /><Relationship Id="rId188" Type="http://schemas.openxmlformats.org/officeDocument/2006/relationships/hyperlink" Target="https://podminky.urs.cz/item/CS_URS_2024_01/734421112" TargetMode="External" /><Relationship Id="rId189" Type="http://schemas.openxmlformats.org/officeDocument/2006/relationships/hyperlink" Target="https://podminky.urs.cz/item/CS_URS_2024_01/734494111" TargetMode="External" /><Relationship Id="rId190" Type="http://schemas.openxmlformats.org/officeDocument/2006/relationships/hyperlink" Target="https://podminky.urs.cz/item/CS_URS_2024_01/734494213" TargetMode="External" /><Relationship Id="rId191" Type="http://schemas.openxmlformats.org/officeDocument/2006/relationships/hyperlink" Target="https://podminky.urs.cz/item/CS_URS_2024_01/734499211" TargetMode="External" /><Relationship Id="rId192" Type="http://schemas.openxmlformats.org/officeDocument/2006/relationships/hyperlink" Target="https://podminky.urs.cz/item/CS_URS_2024_01/734499212" TargetMode="External" /><Relationship Id="rId193" Type="http://schemas.openxmlformats.org/officeDocument/2006/relationships/hyperlink" Target="https://podminky.urs.cz/item/CS_URS_2024_01/734109223" TargetMode="External" /><Relationship Id="rId194" Type="http://schemas.openxmlformats.org/officeDocument/2006/relationships/hyperlink" Target="https://podminky.urs.cz/item/CS_URS_2024_01/734109312" TargetMode="External" /><Relationship Id="rId195" Type="http://schemas.openxmlformats.org/officeDocument/2006/relationships/hyperlink" Target="https://podminky.urs.cz/item/CS_URS_2024_01/734109313" TargetMode="External" /><Relationship Id="rId196" Type="http://schemas.openxmlformats.org/officeDocument/2006/relationships/hyperlink" Target="https://podminky.urs.cz/item/CS_URS_2024_01/734109314" TargetMode="External" /><Relationship Id="rId197" Type="http://schemas.openxmlformats.org/officeDocument/2006/relationships/hyperlink" Target="https://podminky.urs.cz/item/CS_URS_2024_01/734109315" TargetMode="External" /><Relationship Id="rId198" Type="http://schemas.openxmlformats.org/officeDocument/2006/relationships/hyperlink" Target="https://podminky.urs.cz/item/CS_URS_2024_01/734109316" TargetMode="External" /><Relationship Id="rId199" Type="http://schemas.openxmlformats.org/officeDocument/2006/relationships/hyperlink" Target="https://podminky.urs.cz/item/CS_URS_2024_01/734109317" TargetMode="External" /><Relationship Id="rId200" Type="http://schemas.openxmlformats.org/officeDocument/2006/relationships/hyperlink" Target="https://podminky.urs.cz/item/CS_URS_2024_01/734109323" TargetMode="External" /><Relationship Id="rId201" Type="http://schemas.openxmlformats.org/officeDocument/2006/relationships/hyperlink" Target="https://podminky.urs.cz/item/CS_URS_2024_01/734200822" TargetMode="External" /><Relationship Id="rId202" Type="http://schemas.openxmlformats.org/officeDocument/2006/relationships/hyperlink" Target="https://podminky.urs.cz/item/CS_URS_2024_01/734209113" TargetMode="External" /><Relationship Id="rId203" Type="http://schemas.openxmlformats.org/officeDocument/2006/relationships/hyperlink" Target="https://podminky.urs.cz/item/CS_URS_2024_01/734209114" TargetMode="External" /><Relationship Id="rId204" Type="http://schemas.openxmlformats.org/officeDocument/2006/relationships/hyperlink" Target="https://podminky.urs.cz/item/CS_URS_2024_01/734209115" TargetMode="External" /><Relationship Id="rId205" Type="http://schemas.openxmlformats.org/officeDocument/2006/relationships/hyperlink" Target="https://podminky.urs.cz/item/CS_URS_2024_01/734209117" TargetMode="External" /><Relationship Id="rId206" Type="http://schemas.openxmlformats.org/officeDocument/2006/relationships/hyperlink" Target="https://podminky.urs.cz/item/CS_URS_2024_01/734291912" TargetMode="External" /><Relationship Id="rId207" Type="http://schemas.openxmlformats.org/officeDocument/2006/relationships/hyperlink" Target="https://podminky.urs.cz/item/CS_URS_2024_01/734412112" TargetMode="External" /><Relationship Id="rId208" Type="http://schemas.openxmlformats.org/officeDocument/2006/relationships/hyperlink" Target="https://podminky.urs.cz/item/CS_URS_2024_01/998734101" TargetMode="External" /><Relationship Id="rId209" Type="http://schemas.openxmlformats.org/officeDocument/2006/relationships/hyperlink" Target="https://podminky.urs.cz/item/CS_URS_2024_01/762341821" TargetMode="External" /><Relationship Id="rId210" Type="http://schemas.openxmlformats.org/officeDocument/2006/relationships/hyperlink" Target="https://podminky.urs.cz/item/CS_URS_2024_01/762811100" TargetMode="External" /><Relationship Id="rId211" Type="http://schemas.openxmlformats.org/officeDocument/2006/relationships/hyperlink" Target="https://podminky.urs.cz/item/CS_URS_2024_01/762821932" TargetMode="External" /><Relationship Id="rId212" Type="http://schemas.openxmlformats.org/officeDocument/2006/relationships/hyperlink" Target="https://podminky.urs.cz/item/CS_URS_2024_01/762822120" TargetMode="External" /><Relationship Id="rId213" Type="http://schemas.openxmlformats.org/officeDocument/2006/relationships/hyperlink" Target="https://podminky.urs.cz/item/CS_URS_2024_01/998762102" TargetMode="External" /><Relationship Id="rId214" Type="http://schemas.openxmlformats.org/officeDocument/2006/relationships/hyperlink" Target="https://podminky.urs.cz/item/CS_URS_2024_01/765191001" TargetMode="External" /><Relationship Id="rId215" Type="http://schemas.openxmlformats.org/officeDocument/2006/relationships/hyperlink" Target="https://podminky.urs.cz/item/CS_URS_2024_01/998765102" TargetMode="External" /><Relationship Id="rId216" Type="http://schemas.openxmlformats.org/officeDocument/2006/relationships/hyperlink" Target="https://podminky.urs.cz/item/CS_URS_2024_01/767995111" TargetMode="External" /><Relationship Id="rId217" Type="http://schemas.openxmlformats.org/officeDocument/2006/relationships/hyperlink" Target="https://podminky.urs.cz/item/CS_URS_2024_01/998767102" TargetMode="External" /><Relationship Id="rId218" Type="http://schemas.openxmlformats.org/officeDocument/2006/relationships/hyperlink" Target="https://podminky.urs.cz/item/CS_URS_2024_01/783933161" TargetMode="External" /><Relationship Id="rId219" Type="http://schemas.openxmlformats.org/officeDocument/2006/relationships/hyperlink" Target="https://podminky.urs.cz/item/CS_URS_2024_01/783937163" TargetMode="External" /><Relationship Id="rId220" Type="http://schemas.openxmlformats.org/officeDocument/2006/relationships/hyperlink" Target="https://podminky.urs.cz/item/CS_URS_2024_01/784181101" TargetMode="External" /><Relationship Id="rId221" Type="http://schemas.openxmlformats.org/officeDocument/2006/relationships/hyperlink" Target="https://podminky.urs.cz/item/CS_URS_2024_01/784221001" TargetMode="External" /><Relationship Id="rId222" Type="http://schemas.openxmlformats.org/officeDocument/2006/relationships/hyperlink" Target="https://podminky.urs.cz/item/CS_URS_2024_01/230020627" TargetMode="External" /><Relationship Id="rId223" Type="http://schemas.openxmlformats.org/officeDocument/2006/relationships/hyperlink" Target="https://podminky.urs.cz/item/CS_URS_2024_01/230020639" TargetMode="External" /><Relationship Id="rId224" Type="http://schemas.openxmlformats.org/officeDocument/2006/relationships/hyperlink" Target="https://podminky.urs.cz/item/CS_URS_2024_01/230020645" TargetMode="External" /><Relationship Id="rId225" Type="http://schemas.openxmlformats.org/officeDocument/2006/relationships/hyperlink" Target="https://podminky.urs.cz/item/CS_URS_2024_01/230020649" TargetMode="External" /><Relationship Id="rId226" Type="http://schemas.openxmlformats.org/officeDocument/2006/relationships/hyperlink" Target="https://podminky.urs.cz/item/CS_URS_2024_01/230020654" TargetMode="External" /><Relationship Id="rId227" Type="http://schemas.openxmlformats.org/officeDocument/2006/relationships/hyperlink" Target="https://podminky.urs.cz/item/CS_URS_2024_01/230020662" TargetMode="External" /><Relationship Id="rId228" Type="http://schemas.openxmlformats.org/officeDocument/2006/relationships/hyperlink" Target="https://podminky.urs.cz/item/CS_URS_2024_01/230020665" TargetMode="External" /><Relationship Id="rId229" Type="http://schemas.openxmlformats.org/officeDocument/2006/relationships/hyperlink" Target="https://podminky.urs.cz/item/CS_URS_2024_01/230023008" TargetMode="External" /><Relationship Id="rId230" Type="http://schemas.openxmlformats.org/officeDocument/2006/relationships/hyperlink" Target="https://podminky.urs.cz/item/CS_URS_2024_01/230023017" TargetMode="External" /><Relationship Id="rId231" Type="http://schemas.openxmlformats.org/officeDocument/2006/relationships/hyperlink" Target="https://podminky.urs.cz/item/CS_URS_2024_01/230023021" TargetMode="External" /><Relationship Id="rId232" Type="http://schemas.openxmlformats.org/officeDocument/2006/relationships/hyperlink" Target="https://podminky.urs.cz/item/CS_URS_2024_01/230023029" TargetMode="External" /><Relationship Id="rId233" Type="http://schemas.openxmlformats.org/officeDocument/2006/relationships/hyperlink" Target="https://podminky.urs.cz/item/CS_URS_2024_01/230023037" TargetMode="External" /><Relationship Id="rId234" Type="http://schemas.openxmlformats.org/officeDocument/2006/relationships/hyperlink" Target="https://podminky.urs.cz/item/CS_URS_2024_01/230023039" TargetMode="External" /><Relationship Id="rId235" Type="http://schemas.openxmlformats.org/officeDocument/2006/relationships/hyperlink" Target="https://podminky.urs.cz/item/CS_URS_2024_01/230023048" TargetMode="External" /><Relationship Id="rId236" Type="http://schemas.openxmlformats.org/officeDocument/2006/relationships/hyperlink" Target="https://podminky.urs.cz/item/CS_URS_2024_01/230024057" TargetMode="External" /><Relationship Id="rId237" Type="http://schemas.openxmlformats.org/officeDocument/2006/relationships/hyperlink" Target="https://podminky.urs.cz/item/CS_URS_2024_01/230024067" TargetMode="External" /><Relationship Id="rId238" Type="http://schemas.openxmlformats.org/officeDocument/2006/relationships/hyperlink" Target="https://podminky.urs.cz/item/CS_URS_2024_01/230024077" TargetMode="External" /><Relationship Id="rId239" Type="http://schemas.openxmlformats.org/officeDocument/2006/relationships/hyperlink" Target="https://podminky.urs.cz/item/CS_URS_2024_01/230025089" TargetMode="External" /><Relationship Id="rId240" Type="http://schemas.openxmlformats.org/officeDocument/2006/relationships/hyperlink" Target="https://podminky.urs.cz/item/CS_URS_2024_01/230025101" TargetMode="External" /><Relationship Id="rId241" Type="http://schemas.openxmlformats.org/officeDocument/2006/relationships/hyperlink" Target="https://podminky.urs.cz/item/CS_URS_2024_01/230025113" TargetMode="External" /><Relationship Id="rId242" Type="http://schemas.openxmlformats.org/officeDocument/2006/relationships/hyperlink" Target="https://podminky.urs.cz/item/CS_URS_2024_01/230050004" TargetMode="External" /><Relationship Id="rId243" Type="http://schemas.openxmlformats.org/officeDocument/2006/relationships/hyperlink" Target="https://podminky.urs.cz/item/CS_URS_2024_01/230050031" TargetMode="External" /><Relationship Id="rId244" Type="http://schemas.openxmlformats.org/officeDocument/2006/relationships/hyperlink" Target="https://podminky.urs.cz/item/CS_URS_2024_01/230140005" TargetMode="External" /><Relationship Id="rId245" Type="http://schemas.openxmlformats.org/officeDocument/2006/relationships/hyperlink" Target="https://podminky.urs.cz/item/CS_URS_2024_01/230140015" TargetMode="External" /><Relationship Id="rId246" Type="http://schemas.openxmlformats.org/officeDocument/2006/relationships/hyperlink" Target="https://podminky.urs.cz/item/CS_URS_2024_01/230140020" TargetMode="External" /><Relationship Id="rId247" Type="http://schemas.openxmlformats.org/officeDocument/2006/relationships/hyperlink" Target="https://podminky.urs.cz/item/CS_URS_2024_01/230140030" TargetMode="External" /><Relationship Id="rId248" Type="http://schemas.openxmlformats.org/officeDocument/2006/relationships/hyperlink" Target="https://podminky.urs.cz/item/CS_URS_2024_01/230140036" TargetMode="External" /><Relationship Id="rId249" Type="http://schemas.openxmlformats.org/officeDocument/2006/relationships/hyperlink" Target="https://podminky.urs.cz/item/CS_URS_2024_01/230140042" TargetMode="External" /><Relationship Id="rId250" Type="http://schemas.openxmlformats.org/officeDocument/2006/relationships/hyperlink" Target="https://podminky.urs.cz/item/CS_URS_2024_01/230140048" TargetMode="External" /><Relationship Id="rId251" Type="http://schemas.openxmlformats.org/officeDocument/2006/relationships/hyperlink" Target="https://podminky.urs.cz/item/CS_URS_2024_01/230140055" TargetMode="External" /><Relationship Id="rId252" Type="http://schemas.openxmlformats.org/officeDocument/2006/relationships/hyperlink" Target="https://podminky.urs.cz/item/CS_URS_2024_01/230140062" TargetMode="External" /><Relationship Id="rId253" Type="http://schemas.openxmlformats.org/officeDocument/2006/relationships/hyperlink" Target="https://podminky.urs.cz/item/CS_URS_2024_01/HZS4212" TargetMode="External" /><Relationship Id="rId254" Type="http://schemas.openxmlformats.org/officeDocument/2006/relationships/hyperlink" Target="https://podminky.urs.cz/item/CS_URS_2024_01/043114000" TargetMode="External" /><Relationship Id="rId255" Type="http://schemas.openxmlformats.org/officeDocument/2006/relationships/hyperlink" Target="https://podminky.urs.cz/item/CS_URS_2024_01/043124000" TargetMode="External" /><Relationship Id="rId256" Type="http://schemas.openxmlformats.org/officeDocument/2006/relationships/hyperlink" Target="https://podminky.urs.cz/item/CS_URS_2024_01/043144000" TargetMode="External" /><Relationship Id="rId2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32251252" TargetMode="External" /><Relationship Id="rId4" Type="http://schemas.openxmlformats.org/officeDocument/2006/relationships/hyperlink" Target="https://podminky.urs.cz/item/CS_URS_2024_01/162651112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7777" TargetMode="External" /><Relationship Id="rId11" Type="http://schemas.openxmlformats.org/officeDocument/2006/relationships/hyperlink" Target="https://podminky.urs.cz/item/CS_URS_2024_01/451579777" TargetMode="External" /><Relationship Id="rId12" Type="http://schemas.openxmlformats.org/officeDocument/2006/relationships/hyperlink" Target="https://podminky.urs.cz/item/CS_URS_2024_01/596212211" TargetMode="External" /><Relationship Id="rId13" Type="http://schemas.openxmlformats.org/officeDocument/2006/relationships/hyperlink" Target="https://podminky.urs.cz/item/CS_URS_2024_01/611325402" TargetMode="External" /><Relationship Id="rId14" Type="http://schemas.openxmlformats.org/officeDocument/2006/relationships/hyperlink" Target="https://podminky.urs.cz/item/CS_URS_2024_01/619995001" TargetMode="External" /><Relationship Id="rId15" Type="http://schemas.openxmlformats.org/officeDocument/2006/relationships/hyperlink" Target="https://podminky.urs.cz/item/CS_URS_2024_01/631311224" TargetMode="External" /><Relationship Id="rId16" Type="http://schemas.openxmlformats.org/officeDocument/2006/relationships/hyperlink" Target="https://podminky.urs.cz/item/CS_URS_2024_01/631319197" TargetMode="External" /><Relationship Id="rId17" Type="http://schemas.openxmlformats.org/officeDocument/2006/relationships/hyperlink" Target="https://podminky.urs.cz/item/CS_URS_2024_01/632451103" TargetMode="External" /><Relationship Id="rId18" Type="http://schemas.openxmlformats.org/officeDocument/2006/relationships/hyperlink" Target="https://podminky.urs.cz/item/CS_URS_2024_01/632452411" TargetMode="External" /><Relationship Id="rId19" Type="http://schemas.openxmlformats.org/officeDocument/2006/relationships/hyperlink" Target="https://podminky.urs.cz/item/CS_URS_2024_01/899722114" TargetMode="External" /><Relationship Id="rId20" Type="http://schemas.openxmlformats.org/officeDocument/2006/relationships/hyperlink" Target="https://podminky.urs.cz/item/CS_URS_2024_01/915111111" TargetMode="External" /><Relationship Id="rId21" Type="http://schemas.openxmlformats.org/officeDocument/2006/relationships/hyperlink" Target="https://podminky.urs.cz/item/CS_URS_2024_01/915111115" TargetMode="External" /><Relationship Id="rId22" Type="http://schemas.openxmlformats.org/officeDocument/2006/relationships/hyperlink" Target="https://podminky.urs.cz/item/CS_URS_2024_01/915611111" TargetMode="External" /><Relationship Id="rId23" Type="http://schemas.openxmlformats.org/officeDocument/2006/relationships/hyperlink" Target="https://podminky.urs.cz/item/CS_URS_2024_01/965043331" TargetMode="External" /><Relationship Id="rId24" Type="http://schemas.openxmlformats.org/officeDocument/2006/relationships/hyperlink" Target="https://podminky.urs.cz/item/CS_URS_2024_01/965082941" TargetMode="External" /><Relationship Id="rId25" Type="http://schemas.openxmlformats.org/officeDocument/2006/relationships/hyperlink" Target="https://podminky.urs.cz/item/CS_URS_2024_01/971033241" TargetMode="External" /><Relationship Id="rId26" Type="http://schemas.openxmlformats.org/officeDocument/2006/relationships/hyperlink" Target="https://podminky.urs.cz/item/CS_URS_2024_01/971033381" TargetMode="External" /><Relationship Id="rId27" Type="http://schemas.openxmlformats.org/officeDocument/2006/relationships/hyperlink" Target="https://podminky.urs.cz/item/CS_URS_2024_01/971042241" TargetMode="External" /><Relationship Id="rId28" Type="http://schemas.openxmlformats.org/officeDocument/2006/relationships/hyperlink" Target="https://podminky.urs.cz/item/CS_URS_2024_01/977151125" TargetMode="External" /><Relationship Id="rId29" Type="http://schemas.openxmlformats.org/officeDocument/2006/relationships/hyperlink" Target="https://podminky.urs.cz/item/CS_URS_2024_01/977312114" TargetMode="External" /><Relationship Id="rId30" Type="http://schemas.openxmlformats.org/officeDocument/2006/relationships/hyperlink" Target="https://podminky.urs.cz/item/CS_URS_2024_01/979054451" TargetMode="External" /><Relationship Id="rId31" Type="http://schemas.openxmlformats.org/officeDocument/2006/relationships/hyperlink" Target="https://podminky.urs.cz/item/CS_URS_2024_01/997013112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14" TargetMode="External" /><Relationship Id="rId35" Type="http://schemas.openxmlformats.org/officeDocument/2006/relationships/hyperlink" Target="https://podminky.urs.cz/item/CS_URS_2024_01/997013861" TargetMode="External" /><Relationship Id="rId36" Type="http://schemas.openxmlformats.org/officeDocument/2006/relationships/hyperlink" Target="https://podminky.urs.cz/item/CS_URS_2024_01/997013863" TargetMode="External" /><Relationship Id="rId37" Type="http://schemas.openxmlformats.org/officeDocument/2006/relationships/hyperlink" Target="https://podminky.urs.cz/item/CS_URS_2024_01/997013873" TargetMode="External" /><Relationship Id="rId38" Type="http://schemas.openxmlformats.org/officeDocument/2006/relationships/hyperlink" Target="https://podminky.urs.cz/item/CS_URS_2024_01/998011002" TargetMode="External" /><Relationship Id="rId39" Type="http://schemas.openxmlformats.org/officeDocument/2006/relationships/hyperlink" Target="https://podminky.urs.cz/item/CS_URS_2024_01/998223011" TargetMode="External" /><Relationship Id="rId40" Type="http://schemas.openxmlformats.org/officeDocument/2006/relationships/hyperlink" Target="https://podminky.urs.cz/item/CS_URS_2024_01/998272201" TargetMode="External" /><Relationship Id="rId41" Type="http://schemas.openxmlformats.org/officeDocument/2006/relationships/hyperlink" Target="https://podminky.urs.cz/item/CS_URS_2024_01/711191011" TargetMode="External" /><Relationship Id="rId42" Type="http://schemas.openxmlformats.org/officeDocument/2006/relationships/hyperlink" Target="https://podminky.urs.cz/item/CS_URS_2024_01/711192101" TargetMode="External" /><Relationship Id="rId43" Type="http://schemas.openxmlformats.org/officeDocument/2006/relationships/hyperlink" Target="https://podminky.urs.cz/item/CS_URS_2024_01/998711102" TargetMode="External" /><Relationship Id="rId44" Type="http://schemas.openxmlformats.org/officeDocument/2006/relationships/hyperlink" Target="https://podminky.urs.cz/item/CS_URS_2024_01/713300813" TargetMode="External" /><Relationship Id="rId45" Type="http://schemas.openxmlformats.org/officeDocument/2006/relationships/hyperlink" Target="https://podminky.urs.cz/item/CS_URS_2024_01/713300822" TargetMode="External" /><Relationship Id="rId46" Type="http://schemas.openxmlformats.org/officeDocument/2006/relationships/hyperlink" Target="https://podminky.urs.cz/item/CS_URS_2024_01/713420813" TargetMode="External" /><Relationship Id="rId47" Type="http://schemas.openxmlformats.org/officeDocument/2006/relationships/hyperlink" Target="https://podminky.urs.cz/item/CS_URS_2024_01/713471212" TargetMode="External" /><Relationship Id="rId48" Type="http://schemas.openxmlformats.org/officeDocument/2006/relationships/hyperlink" Target="https://podminky.urs.cz/item/CS_URS_2024_01/998713101" TargetMode="External" /><Relationship Id="rId49" Type="http://schemas.openxmlformats.org/officeDocument/2006/relationships/hyperlink" Target="https://podminky.urs.cz/item/CS_URS_2024_01/722176112" TargetMode="External" /><Relationship Id="rId50" Type="http://schemas.openxmlformats.org/officeDocument/2006/relationships/hyperlink" Target="https://podminky.urs.cz/item/CS_URS_2024_01/722176114" TargetMode="External" /><Relationship Id="rId51" Type="http://schemas.openxmlformats.org/officeDocument/2006/relationships/hyperlink" Target="https://podminky.urs.cz/item/CS_URS_2024_01/722176115" TargetMode="External" /><Relationship Id="rId52" Type="http://schemas.openxmlformats.org/officeDocument/2006/relationships/hyperlink" Target="https://podminky.urs.cz/item/CS_URS_2024_01/722176116" TargetMode="External" /><Relationship Id="rId53" Type="http://schemas.openxmlformats.org/officeDocument/2006/relationships/hyperlink" Target="https://podminky.urs.cz/item/CS_URS_2024_01/722181231" TargetMode="External" /><Relationship Id="rId54" Type="http://schemas.openxmlformats.org/officeDocument/2006/relationships/hyperlink" Target="https://podminky.urs.cz/item/CS_URS_2024_01/722181242" TargetMode="External" /><Relationship Id="rId55" Type="http://schemas.openxmlformats.org/officeDocument/2006/relationships/hyperlink" Target="https://podminky.urs.cz/item/CS_URS_2024_01/722220232" TargetMode="External" /><Relationship Id="rId56" Type="http://schemas.openxmlformats.org/officeDocument/2006/relationships/hyperlink" Target="https://podminky.urs.cz/item/CS_URS_2024_01/722220233" TargetMode="External" /><Relationship Id="rId57" Type="http://schemas.openxmlformats.org/officeDocument/2006/relationships/hyperlink" Target="https://podminky.urs.cz/item/CS_URS_2024_01/722220235" TargetMode="External" /><Relationship Id="rId58" Type="http://schemas.openxmlformats.org/officeDocument/2006/relationships/hyperlink" Target="https://podminky.urs.cz/item/CS_URS_2024_01/722231141" TargetMode="External" /><Relationship Id="rId59" Type="http://schemas.openxmlformats.org/officeDocument/2006/relationships/hyperlink" Target="https://podminky.urs.cz/item/CS_URS_2024_01/722232043" TargetMode="External" /><Relationship Id="rId60" Type="http://schemas.openxmlformats.org/officeDocument/2006/relationships/hyperlink" Target="https://podminky.urs.cz/item/CS_URS_2024_01/722232045" TargetMode="External" /><Relationship Id="rId61" Type="http://schemas.openxmlformats.org/officeDocument/2006/relationships/hyperlink" Target="https://podminky.urs.cz/item/CS_URS_2024_01/722232046" TargetMode="External" /><Relationship Id="rId62" Type="http://schemas.openxmlformats.org/officeDocument/2006/relationships/hyperlink" Target="https://podminky.urs.cz/item/CS_URS_2024_01/722262301" TargetMode="External" /><Relationship Id="rId63" Type="http://schemas.openxmlformats.org/officeDocument/2006/relationships/hyperlink" Target="https://podminky.urs.cz/item/CS_URS_2024_01/724399R" TargetMode="External" /><Relationship Id="rId64" Type="http://schemas.openxmlformats.org/officeDocument/2006/relationships/hyperlink" Target="https://podminky.urs.cz/item/CS_URS_2024_01/727222013" TargetMode="External" /><Relationship Id="rId65" Type="http://schemas.openxmlformats.org/officeDocument/2006/relationships/hyperlink" Target="https://podminky.urs.cz/item/CS_URS_2024_01/732212815" TargetMode="External" /><Relationship Id="rId66" Type="http://schemas.openxmlformats.org/officeDocument/2006/relationships/hyperlink" Target="https://podminky.urs.cz/item/CS_URS_2024_01/732213813" TargetMode="External" /><Relationship Id="rId67" Type="http://schemas.openxmlformats.org/officeDocument/2006/relationships/hyperlink" Target="https://podminky.urs.cz/item/CS_URS_2024_01/732214813" TargetMode="External" /><Relationship Id="rId68" Type="http://schemas.openxmlformats.org/officeDocument/2006/relationships/hyperlink" Target="https://podminky.urs.cz/item/CS_URS_2024_01/732219301" TargetMode="External" /><Relationship Id="rId69" Type="http://schemas.openxmlformats.org/officeDocument/2006/relationships/hyperlink" Target="https://podminky.urs.cz/item/CS_URS_2024_01/732221813" TargetMode="External" /><Relationship Id="rId70" Type="http://schemas.openxmlformats.org/officeDocument/2006/relationships/hyperlink" Target="https://podminky.urs.cz/item/CS_URS_2024_01/732221R2" TargetMode="External" /><Relationship Id="rId71" Type="http://schemas.openxmlformats.org/officeDocument/2006/relationships/hyperlink" Target="https://podminky.urs.cz/item/CS_URS_2024_01/732320814" TargetMode="External" /><Relationship Id="rId72" Type="http://schemas.openxmlformats.org/officeDocument/2006/relationships/hyperlink" Target="https://podminky.urs.cz/item/CS_URS_2024_01/732324814" TargetMode="External" /><Relationship Id="rId73" Type="http://schemas.openxmlformats.org/officeDocument/2006/relationships/hyperlink" Target="https://podminky.urs.cz/item/CS_URS_2024_01/732331621" TargetMode="External" /><Relationship Id="rId74" Type="http://schemas.openxmlformats.org/officeDocument/2006/relationships/hyperlink" Target="https://podminky.urs.cz/item/CS_URS_2024_01/732331623" TargetMode="External" /><Relationship Id="rId75" Type="http://schemas.openxmlformats.org/officeDocument/2006/relationships/hyperlink" Target="https://podminky.urs.cz/item/CS_URS_2024_01/732331630" TargetMode="External" /><Relationship Id="rId76" Type="http://schemas.openxmlformats.org/officeDocument/2006/relationships/hyperlink" Target="https://podminky.urs.cz/item/CS_URS_2024_01/732420813" TargetMode="External" /><Relationship Id="rId77" Type="http://schemas.openxmlformats.org/officeDocument/2006/relationships/hyperlink" Target="https://podminky.urs.cz/item/CS_URS_2024_01/998732101" TargetMode="External" /><Relationship Id="rId78" Type="http://schemas.openxmlformats.org/officeDocument/2006/relationships/hyperlink" Target="https://podminky.urs.cz/item/CS_URS_2024_01/733120815" TargetMode="External" /><Relationship Id="rId79" Type="http://schemas.openxmlformats.org/officeDocument/2006/relationships/hyperlink" Target="https://podminky.urs.cz/item/CS_URS_2024_01/733120819" TargetMode="External" /><Relationship Id="rId80" Type="http://schemas.openxmlformats.org/officeDocument/2006/relationships/hyperlink" Target="https://podminky.urs.cz/item/CS_URS_2024_01/733120826" TargetMode="External" /><Relationship Id="rId81" Type="http://schemas.openxmlformats.org/officeDocument/2006/relationships/hyperlink" Target="https://podminky.urs.cz/item/CS_URS_2024_01/733120832" TargetMode="External" /><Relationship Id="rId82" Type="http://schemas.openxmlformats.org/officeDocument/2006/relationships/hyperlink" Target="https://podminky.urs.cz/item/CS_URS_2024_01/733120836" TargetMode="External" /><Relationship Id="rId83" Type="http://schemas.openxmlformats.org/officeDocument/2006/relationships/hyperlink" Target="https://podminky.urs.cz/item/CS_URS_2024_01/733121212" TargetMode="External" /><Relationship Id="rId84" Type="http://schemas.openxmlformats.org/officeDocument/2006/relationships/hyperlink" Target="https://podminky.urs.cz/item/CS_URS_2024_01/733121214" TargetMode="External" /><Relationship Id="rId85" Type="http://schemas.openxmlformats.org/officeDocument/2006/relationships/hyperlink" Target="https://podminky.urs.cz/item/CS_URS_2024_01/733121216" TargetMode="External" /><Relationship Id="rId86" Type="http://schemas.openxmlformats.org/officeDocument/2006/relationships/hyperlink" Target="https://podminky.urs.cz/item/CS_URS_2024_01/733121217" TargetMode="External" /><Relationship Id="rId87" Type="http://schemas.openxmlformats.org/officeDocument/2006/relationships/hyperlink" Target="https://podminky.urs.cz/item/CS_URS_2024_01/733121219" TargetMode="External" /><Relationship Id="rId88" Type="http://schemas.openxmlformats.org/officeDocument/2006/relationships/hyperlink" Target="https://podminky.urs.cz/item/CS_URS_2024_01/733121222" TargetMode="External" /><Relationship Id="rId89" Type="http://schemas.openxmlformats.org/officeDocument/2006/relationships/hyperlink" Target="https://podminky.urs.cz/item/CS_URS_2024_01/733121225" TargetMode="External" /><Relationship Id="rId90" Type="http://schemas.openxmlformats.org/officeDocument/2006/relationships/hyperlink" Target="https://podminky.urs.cz/item/CS_URS_2024_01/733194820" TargetMode="External" /><Relationship Id="rId91" Type="http://schemas.openxmlformats.org/officeDocument/2006/relationships/hyperlink" Target="https://podminky.urs.cz/item/CS_URS_2024_01/998733101" TargetMode="External" /><Relationship Id="rId92" Type="http://schemas.openxmlformats.org/officeDocument/2006/relationships/hyperlink" Target="https://podminky.urs.cz/item/CS_URS_2024_01/734100811" TargetMode="External" /><Relationship Id="rId93" Type="http://schemas.openxmlformats.org/officeDocument/2006/relationships/hyperlink" Target="https://podminky.urs.cz/item/CS_URS_2024_01/734100812" TargetMode="External" /><Relationship Id="rId94" Type="http://schemas.openxmlformats.org/officeDocument/2006/relationships/hyperlink" Target="https://podminky.urs.cz/item/CS_URS_2024_01/734100813" TargetMode="External" /><Relationship Id="rId95" Type="http://schemas.openxmlformats.org/officeDocument/2006/relationships/hyperlink" Target="https://podminky.urs.cz/item/CS_URS_2024_01/734173411" TargetMode="External" /><Relationship Id="rId96" Type="http://schemas.openxmlformats.org/officeDocument/2006/relationships/hyperlink" Target="https://podminky.urs.cz/item/CS_URS_2024_01/734173412" TargetMode="External" /><Relationship Id="rId97" Type="http://schemas.openxmlformats.org/officeDocument/2006/relationships/hyperlink" Target="https://podminky.urs.cz/item/CS_URS_2024_01/734173413" TargetMode="External" /><Relationship Id="rId98" Type="http://schemas.openxmlformats.org/officeDocument/2006/relationships/hyperlink" Target="https://podminky.urs.cz/item/CS_URS_2024_01/734173414" TargetMode="External" /><Relationship Id="rId99" Type="http://schemas.openxmlformats.org/officeDocument/2006/relationships/hyperlink" Target="https://podminky.urs.cz/item/CS_URS_2024_01/734173416" TargetMode="External" /><Relationship Id="rId100" Type="http://schemas.openxmlformats.org/officeDocument/2006/relationships/hyperlink" Target="https://podminky.urs.cz/item/CS_URS_2024_01/734173418" TargetMode="External" /><Relationship Id="rId101" Type="http://schemas.openxmlformats.org/officeDocument/2006/relationships/hyperlink" Target="https://podminky.urs.cz/item/CS_URS_2024_01/734173611" TargetMode="External" /><Relationship Id="rId102" Type="http://schemas.openxmlformats.org/officeDocument/2006/relationships/hyperlink" Target="https://podminky.urs.cz/item/CS_URS_2024_01/734209113" TargetMode="External" /><Relationship Id="rId103" Type="http://schemas.openxmlformats.org/officeDocument/2006/relationships/hyperlink" Target="https://podminky.urs.cz/item/CS_URS_2024_01/734209114" TargetMode="External" /><Relationship Id="rId104" Type="http://schemas.openxmlformats.org/officeDocument/2006/relationships/hyperlink" Target="https://podminky.urs.cz/item/CS_URS_2024_01/734411127" TargetMode="External" /><Relationship Id="rId105" Type="http://schemas.openxmlformats.org/officeDocument/2006/relationships/hyperlink" Target="https://podminky.urs.cz/item/CS_URS_2024_01/734411601" TargetMode="External" /><Relationship Id="rId106" Type="http://schemas.openxmlformats.org/officeDocument/2006/relationships/hyperlink" Target="https://podminky.urs.cz/item/CS_URS_2024_01/734412112" TargetMode="External" /><Relationship Id="rId107" Type="http://schemas.openxmlformats.org/officeDocument/2006/relationships/hyperlink" Target="https://podminky.urs.cz/item/CS_URS_2024_01/734412113" TargetMode="External" /><Relationship Id="rId108" Type="http://schemas.openxmlformats.org/officeDocument/2006/relationships/hyperlink" Target="https://podminky.urs.cz/item/CS_URS_2024_01/734419111" TargetMode="External" /><Relationship Id="rId109" Type="http://schemas.openxmlformats.org/officeDocument/2006/relationships/hyperlink" Target="https://podminky.urs.cz/item/CS_URS_2024_01/734494213" TargetMode="External" /><Relationship Id="rId110" Type="http://schemas.openxmlformats.org/officeDocument/2006/relationships/hyperlink" Target="https://podminky.urs.cz/item/CS_URS_2024_01/734499211" TargetMode="External" /><Relationship Id="rId111" Type="http://schemas.openxmlformats.org/officeDocument/2006/relationships/hyperlink" Target="https://podminky.urs.cz/item/CS_URS_2024_01/998734101" TargetMode="External" /><Relationship Id="rId112" Type="http://schemas.openxmlformats.org/officeDocument/2006/relationships/hyperlink" Target="https://podminky.urs.cz/item/CS_URS_2024_01/741132001" TargetMode="External" /><Relationship Id="rId113" Type="http://schemas.openxmlformats.org/officeDocument/2006/relationships/hyperlink" Target="https://podminky.urs.cz/item/CS_URS_2024_01/777131111" TargetMode="External" /><Relationship Id="rId114" Type="http://schemas.openxmlformats.org/officeDocument/2006/relationships/hyperlink" Target="https://podminky.urs.cz/item/CS_URS_2024_01/777611121" TargetMode="External" /><Relationship Id="rId115" Type="http://schemas.openxmlformats.org/officeDocument/2006/relationships/hyperlink" Target="https://podminky.urs.cz/item/CS_URS_2024_01/783604550" TargetMode="External" /><Relationship Id="rId116" Type="http://schemas.openxmlformats.org/officeDocument/2006/relationships/hyperlink" Target="https://podminky.urs.cz/item/CS_URS_2024_01/783604560" TargetMode="External" /><Relationship Id="rId117" Type="http://schemas.openxmlformats.org/officeDocument/2006/relationships/hyperlink" Target="https://podminky.urs.cz/item/CS_URS_2024_01/783817101" TargetMode="External" /><Relationship Id="rId118" Type="http://schemas.openxmlformats.org/officeDocument/2006/relationships/hyperlink" Target="https://podminky.urs.cz/item/CS_URS_2024_01/783933161" TargetMode="External" /><Relationship Id="rId119" Type="http://schemas.openxmlformats.org/officeDocument/2006/relationships/hyperlink" Target="https://podminky.urs.cz/item/CS_URS_2024_01/783937163" TargetMode="External" /><Relationship Id="rId120" Type="http://schemas.openxmlformats.org/officeDocument/2006/relationships/hyperlink" Target="https://podminky.urs.cz/item/CS_URS_2024_01/784181101" TargetMode="External" /><Relationship Id="rId121" Type="http://schemas.openxmlformats.org/officeDocument/2006/relationships/hyperlink" Target="https://podminky.urs.cz/item/CS_URS_2024_01/784221001" TargetMode="External" /><Relationship Id="rId122" Type="http://schemas.openxmlformats.org/officeDocument/2006/relationships/hyperlink" Target="https://podminky.urs.cz/item/CS_URS_2024_01/220182021" TargetMode="External" /><Relationship Id="rId123" Type="http://schemas.openxmlformats.org/officeDocument/2006/relationships/hyperlink" Target="https://podminky.urs.cz/item/CS_URS_2024_01/220182025" TargetMode="External" /><Relationship Id="rId124" Type="http://schemas.openxmlformats.org/officeDocument/2006/relationships/hyperlink" Target="https://podminky.urs.cz/item/CS_URS_2024_01/220182027" TargetMode="External" /><Relationship Id="rId125" Type="http://schemas.openxmlformats.org/officeDocument/2006/relationships/hyperlink" Target="https://podminky.urs.cz/item/CS_URS_2024_01/220182028" TargetMode="External" /><Relationship Id="rId126" Type="http://schemas.openxmlformats.org/officeDocument/2006/relationships/hyperlink" Target="https://podminky.urs.cz/item/CS_URS_2024_01/230011047" TargetMode="External" /><Relationship Id="rId127" Type="http://schemas.openxmlformats.org/officeDocument/2006/relationships/hyperlink" Target="https://podminky.urs.cz/item/CS_URS_2024_01/230020627" TargetMode="External" /><Relationship Id="rId128" Type="http://schemas.openxmlformats.org/officeDocument/2006/relationships/hyperlink" Target="https://podminky.urs.cz/item/CS_URS_2024_01/230020645" TargetMode="External" /><Relationship Id="rId129" Type="http://schemas.openxmlformats.org/officeDocument/2006/relationships/hyperlink" Target="https://podminky.urs.cz/item/CS_URS_2024_01/230020649" TargetMode="External" /><Relationship Id="rId130" Type="http://schemas.openxmlformats.org/officeDocument/2006/relationships/hyperlink" Target="https://podminky.urs.cz/item/CS_URS_2024_01/230023008" TargetMode="External" /><Relationship Id="rId131" Type="http://schemas.openxmlformats.org/officeDocument/2006/relationships/hyperlink" Target="https://podminky.urs.cz/item/CS_URS_2024_01/230023017" TargetMode="External" /><Relationship Id="rId132" Type="http://schemas.openxmlformats.org/officeDocument/2006/relationships/hyperlink" Target="https://podminky.urs.cz/item/CS_URS_2024_01/230023021" TargetMode="External" /><Relationship Id="rId133" Type="http://schemas.openxmlformats.org/officeDocument/2006/relationships/hyperlink" Target="https://podminky.urs.cz/item/CS_URS_2024_01/230023029" TargetMode="External" /><Relationship Id="rId134" Type="http://schemas.openxmlformats.org/officeDocument/2006/relationships/hyperlink" Target="https://podminky.urs.cz/item/CS_URS_2024_01/230023037" TargetMode="External" /><Relationship Id="rId135" Type="http://schemas.openxmlformats.org/officeDocument/2006/relationships/hyperlink" Target="https://podminky.urs.cz/item/CS_URS_2024_01/230023045" TargetMode="External" /><Relationship Id="rId136" Type="http://schemas.openxmlformats.org/officeDocument/2006/relationships/hyperlink" Target="https://podminky.urs.cz/item/CS_URS_2024_01/230024047" TargetMode="External" /><Relationship Id="rId137" Type="http://schemas.openxmlformats.org/officeDocument/2006/relationships/hyperlink" Target="https://podminky.urs.cz/item/CS_URS_2024_01/230024047" TargetMode="External" /><Relationship Id="rId138" Type="http://schemas.openxmlformats.org/officeDocument/2006/relationships/hyperlink" Target="https://podminky.urs.cz/item/CS_URS_2024_01/230024057" TargetMode="External" /><Relationship Id="rId139" Type="http://schemas.openxmlformats.org/officeDocument/2006/relationships/hyperlink" Target="https://podminky.urs.cz/item/CS_URS_2024_01/230024067" TargetMode="External" /><Relationship Id="rId140" Type="http://schemas.openxmlformats.org/officeDocument/2006/relationships/hyperlink" Target="https://podminky.urs.cz/item/CS_URS_2024_01/230024077" TargetMode="External" /><Relationship Id="rId141" Type="http://schemas.openxmlformats.org/officeDocument/2006/relationships/hyperlink" Target="https://podminky.urs.cz/item/CS_URS_2024_01/230050004" TargetMode="External" /><Relationship Id="rId142" Type="http://schemas.openxmlformats.org/officeDocument/2006/relationships/hyperlink" Target="https://podminky.urs.cz/item/CS_URS_2024_01/230050031" TargetMode="External" /><Relationship Id="rId143" Type="http://schemas.openxmlformats.org/officeDocument/2006/relationships/hyperlink" Target="https://podminky.urs.cz/item/CS_URS_2024_01/230210011" TargetMode="External" /><Relationship Id="rId144" Type="http://schemas.openxmlformats.org/officeDocument/2006/relationships/hyperlink" Target="https://podminky.urs.cz/item/CS_URS_2024_01/HZS3232" TargetMode="External" /><Relationship Id="rId145" Type="http://schemas.openxmlformats.org/officeDocument/2006/relationships/hyperlink" Target="https://podminky.urs.cz/item/CS_URS_2024_01/HZS4212" TargetMode="External" /><Relationship Id="rId146" Type="http://schemas.openxmlformats.org/officeDocument/2006/relationships/hyperlink" Target="https://podminky.urs.cz/item/CS_URS_2024_01/043114000" TargetMode="External" /><Relationship Id="rId147" Type="http://schemas.openxmlformats.org/officeDocument/2006/relationships/hyperlink" Target="https://podminky.urs.cz/item/CS_URS_2024_01/043124000" TargetMode="External" /><Relationship Id="rId148" Type="http://schemas.openxmlformats.org/officeDocument/2006/relationships/hyperlink" Target="https://podminky.urs.cz/item/CS_URS_2024_01/043144000" TargetMode="External" /><Relationship Id="rId14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1111" TargetMode="External" /><Relationship Id="rId2" Type="http://schemas.openxmlformats.org/officeDocument/2006/relationships/hyperlink" Target="https://podminky.urs.cz/item/CS_URS_2024_01/113152112" TargetMode="External" /><Relationship Id="rId3" Type="http://schemas.openxmlformats.org/officeDocument/2006/relationships/hyperlink" Target="https://podminky.urs.cz/item/CS_URS_2024_01/121103111" TargetMode="External" /><Relationship Id="rId4" Type="http://schemas.openxmlformats.org/officeDocument/2006/relationships/hyperlink" Target="https://podminky.urs.cz/item/CS_URS_2024_01/16711110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81311103" TargetMode="External" /><Relationship Id="rId7" Type="http://schemas.openxmlformats.org/officeDocument/2006/relationships/hyperlink" Target="https://podminky.urs.cz/item/CS_URS_2024_01/181411131" TargetMode="External" /><Relationship Id="rId8" Type="http://schemas.openxmlformats.org/officeDocument/2006/relationships/hyperlink" Target="https://podminky.urs.cz/item/CS_URS_2024_01/213141112" TargetMode="External" /><Relationship Id="rId9" Type="http://schemas.openxmlformats.org/officeDocument/2006/relationships/hyperlink" Target="https://podminky.urs.cz/item/CS_URS_2024_01/291211111" TargetMode="External" /><Relationship Id="rId10" Type="http://schemas.openxmlformats.org/officeDocument/2006/relationships/hyperlink" Target="https://podminky.urs.cz/item/CS_URS_2024_01/997221571" TargetMode="External" /><Relationship Id="rId11" Type="http://schemas.openxmlformats.org/officeDocument/2006/relationships/hyperlink" Target="https://podminky.urs.cz/item/CS_URS_2024_01/997221579" TargetMode="External" /><Relationship Id="rId12" Type="http://schemas.openxmlformats.org/officeDocument/2006/relationships/hyperlink" Target="https://podminky.urs.cz/item/CS_URS_2024_01/998225111" TargetMode="External" /><Relationship Id="rId13" Type="http://schemas.openxmlformats.org/officeDocument/2006/relationships/hyperlink" Target="https://podminky.urs.cz/item/CS_URS_2024_01/210280001" TargetMode="External" /><Relationship Id="rId14" Type="http://schemas.openxmlformats.org/officeDocument/2006/relationships/hyperlink" Target="https://podminky.urs.cz/item/CS_URS_2024_01/580104015" TargetMode="External" /><Relationship Id="rId15" Type="http://schemas.openxmlformats.org/officeDocument/2006/relationships/hyperlink" Target="https://podminky.urs.cz/item/CS_URS_2024_01/HZS4212" TargetMode="External" /><Relationship Id="rId16" Type="http://schemas.openxmlformats.org/officeDocument/2006/relationships/hyperlink" Target="https://podminky.urs.cz/item/CS_URS_2024_01/731259617" TargetMode="External" /><Relationship Id="rId17" Type="http://schemas.openxmlformats.org/officeDocument/2006/relationships/hyperlink" Target="https://podminky.urs.cz/item/CS_URS_2024_01/044003000" TargetMode="External" /><Relationship Id="rId1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41111111" TargetMode="External" /><Relationship Id="rId3" Type="http://schemas.openxmlformats.org/officeDocument/2006/relationships/hyperlink" Target="https://podminky.urs.cz/item/CS_URS_2024_01/941111211" TargetMode="External" /><Relationship Id="rId4" Type="http://schemas.openxmlformats.org/officeDocument/2006/relationships/hyperlink" Target="https://podminky.urs.cz/item/CS_URS_2024_01/941111811" TargetMode="External" /><Relationship Id="rId5" Type="http://schemas.openxmlformats.org/officeDocument/2006/relationships/hyperlink" Target="https://podminky.urs.cz/item/CS_URS_2024_01/997006512" TargetMode="External" /><Relationship Id="rId6" Type="http://schemas.openxmlformats.org/officeDocument/2006/relationships/hyperlink" Target="https://podminky.urs.cz/item/CS_URS_2024_01/997006519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713421212" TargetMode="External" /><Relationship Id="rId9" Type="http://schemas.openxmlformats.org/officeDocument/2006/relationships/hyperlink" Target="https://podminky.urs.cz/item/CS_URS_2024_01/713471212" TargetMode="External" /><Relationship Id="rId10" Type="http://schemas.openxmlformats.org/officeDocument/2006/relationships/hyperlink" Target="https://podminky.urs.cz/item/CS_URS_2024_01/713490821" TargetMode="External" /><Relationship Id="rId11" Type="http://schemas.openxmlformats.org/officeDocument/2006/relationships/hyperlink" Target="https://podminky.urs.cz/item/CS_URS_2024_01/713491211" TargetMode="External" /><Relationship Id="rId12" Type="http://schemas.openxmlformats.org/officeDocument/2006/relationships/hyperlink" Target="https://podminky.urs.cz/item/CS_URS_2024_01/998713101" TargetMode="External" /><Relationship Id="rId13" Type="http://schemas.openxmlformats.org/officeDocument/2006/relationships/hyperlink" Target="https://podminky.urs.cz/item/CS_URS_2024_01/998732101" TargetMode="External" /><Relationship Id="rId14" Type="http://schemas.openxmlformats.org/officeDocument/2006/relationships/hyperlink" Target="https://podminky.urs.cz/item/CS_URS_2024_01/733121225" TargetMode="External" /><Relationship Id="rId15" Type="http://schemas.openxmlformats.org/officeDocument/2006/relationships/hyperlink" Target="https://podminky.urs.cz/item/CS_URS_2024_01/733121244" TargetMode="External" /><Relationship Id="rId16" Type="http://schemas.openxmlformats.org/officeDocument/2006/relationships/hyperlink" Target="https://podminky.urs.cz/item/CS_URS_2024_01/998733101" TargetMode="External" /><Relationship Id="rId17" Type="http://schemas.openxmlformats.org/officeDocument/2006/relationships/hyperlink" Target="https://podminky.urs.cz/item/CS_URS_2024_01/734109212" TargetMode="External" /><Relationship Id="rId18" Type="http://schemas.openxmlformats.org/officeDocument/2006/relationships/hyperlink" Target="https://podminky.urs.cz/item/CS_URS_2024_01/734109213" TargetMode="External" /><Relationship Id="rId19" Type="http://schemas.openxmlformats.org/officeDocument/2006/relationships/hyperlink" Target="https://podminky.urs.cz/item/CS_URS_2024_01/734109214" TargetMode="External" /><Relationship Id="rId20" Type="http://schemas.openxmlformats.org/officeDocument/2006/relationships/hyperlink" Target="https://podminky.urs.cz/item/CS_URS_2024_01/734109216" TargetMode="External" /><Relationship Id="rId21" Type="http://schemas.openxmlformats.org/officeDocument/2006/relationships/hyperlink" Target="https://podminky.urs.cz/item/CS_URS_2024_01/734109219" TargetMode="External" /><Relationship Id="rId22" Type="http://schemas.openxmlformats.org/officeDocument/2006/relationships/hyperlink" Target="https://podminky.urs.cz/item/CS_URS_2024_01/734109220" TargetMode="External" /><Relationship Id="rId23" Type="http://schemas.openxmlformats.org/officeDocument/2006/relationships/hyperlink" Target="https://podminky.urs.cz/item/CS_URS_2024_01/734109221" TargetMode="External" /><Relationship Id="rId24" Type="http://schemas.openxmlformats.org/officeDocument/2006/relationships/hyperlink" Target="https://podminky.urs.cz/item/CS_URS_2024_01/734111412" TargetMode="External" /><Relationship Id="rId25" Type="http://schemas.openxmlformats.org/officeDocument/2006/relationships/hyperlink" Target="https://podminky.urs.cz/item/CS_URS_2024_01/734111413" TargetMode="External" /><Relationship Id="rId26" Type="http://schemas.openxmlformats.org/officeDocument/2006/relationships/hyperlink" Target="https://podminky.urs.cz/item/CS_URS_2024_01/734111414" TargetMode="External" /><Relationship Id="rId27" Type="http://schemas.openxmlformats.org/officeDocument/2006/relationships/hyperlink" Target="https://podminky.urs.cz/item/CS_URS_2024_01/734111417" TargetMode="External" /><Relationship Id="rId28" Type="http://schemas.openxmlformats.org/officeDocument/2006/relationships/hyperlink" Target="https://podminky.urs.cz/item/CS_URS_2024_01/734111422" TargetMode="External" /><Relationship Id="rId29" Type="http://schemas.openxmlformats.org/officeDocument/2006/relationships/hyperlink" Target="https://podminky.urs.cz/item/CS_URS_2024_01/734121313" TargetMode="External" /><Relationship Id="rId30" Type="http://schemas.openxmlformats.org/officeDocument/2006/relationships/hyperlink" Target="https://podminky.urs.cz/item/CS_URS_2024_01/734173411" TargetMode="External" /><Relationship Id="rId31" Type="http://schemas.openxmlformats.org/officeDocument/2006/relationships/hyperlink" Target="https://podminky.urs.cz/item/CS_URS_2024_01/734173412" TargetMode="External" /><Relationship Id="rId32" Type="http://schemas.openxmlformats.org/officeDocument/2006/relationships/hyperlink" Target="https://podminky.urs.cz/item/CS_URS_2024_01/734173413" TargetMode="External" /><Relationship Id="rId33" Type="http://schemas.openxmlformats.org/officeDocument/2006/relationships/hyperlink" Target="https://podminky.urs.cz/item/CS_URS_2024_01/734173414" TargetMode="External" /><Relationship Id="rId34" Type="http://schemas.openxmlformats.org/officeDocument/2006/relationships/hyperlink" Target="https://podminky.urs.cz/item/CS_URS_2024_01/734173416" TargetMode="External" /><Relationship Id="rId35" Type="http://schemas.openxmlformats.org/officeDocument/2006/relationships/hyperlink" Target="https://podminky.urs.cz/item/CS_URS_2024_01/734173417" TargetMode="External" /><Relationship Id="rId36" Type="http://schemas.openxmlformats.org/officeDocument/2006/relationships/hyperlink" Target="https://podminky.urs.cz/item/CS_URS_2024_01/734173418" TargetMode="External" /><Relationship Id="rId37" Type="http://schemas.openxmlformats.org/officeDocument/2006/relationships/hyperlink" Target="https://podminky.urs.cz/item/CS_URS_2024_01/734173421" TargetMode="External" /><Relationship Id="rId38" Type="http://schemas.openxmlformats.org/officeDocument/2006/relationships/hyperlink" Target="https://podminky.urs.cz/item/CS_URS_2024_01/734173422" TargetMode="External" /><Relationship Id="rId39" Type="http://schemas.openxmlformats.org/officeDocument/2006/relationships/hyperlink" Target="https://podminky.urs.cz/item/CS_URS_2024_01/734173423" TargetMode="External" /><Relationship Id="rId40" Type="http://schemas.openxmlformats.org/officeDocument/2006/relationships/hyperlink" Target="https://podminky.urs.cz/item/CS_URS_2024_01/734173424" TargetMode="External" /><Relationship Id="rId41" Type="http://schemas.openxmlformats.org/officeDocument/2006/relationships/hyperlink" Target="https://podminky.urs.cz/item/CS_URS_2024_01/998734101" TargetMode="External" /><Relationship Id="rId42" Type="http://schemas.openxmlformats.org/officeDocument/2006/relationships/hyperlink" Target="https://podminky.urs.cz/item/CS_URS_2024_01/741132001" TargetMode="External" /><Relationship Id="rId43" Type="http://schemas.openxmlformats.org/officeDocument/2006/relationships/hyperlink" Target="https://podminky.urs.cz/item/CS_URS_2024_01/230011020" TargetMode="External" /><Relationship Id="rId44" Type="http://schemas.openxmlformats.org/officeDocument/2006/relationships/hyperlink" Target="https://podminky.urs.cz/item/CS_URS_2024_01/230011027" TargetMode="External" /><Relationship Id="rId45" Type="http://schemas.openxmlformats.org/officeDocument/2006/relationships/hyperlink" Target="https://podminky.urs.cz/item/CS_URS_2024_01/230011044" TargetMode="External" /><Relationship Id="rId46" Type="http://schemas.openxmlformats.org/officeDocument/2006/relationships/hyperlink" Target="https://podminky.urs.cz/item/CS_URS_2024_01/230011045" TargetMode="External" /><Relationship Id="rId47" Type="http://schemas.openxmlformats.org/officeDocument/2006/relationships/hyperlink" Target="https://podminky.urs.cz/item/CS_URS_2024_01/230011058" TargetMode="External" /><Relationship Id="rId48" Type="http://schemas.openxmlformats.org/officeDocument/2006/relationships/hyperlink" Target="https://podminky.urs.cz/item/CS_URS_2024_01/230011088" TargetMode="External" /><Relationship Id="rId49" Type="http://schemas.openxmlformats.org/officeDocument/2006/relationships/hyperlink" Target="https://podminky.urs.cz/item/CS_URS_2024_01/230011091" TargetMode="External" /><Relationship Id="rId50" Type="http://schemas.openxmlformats.org/officeDocument/2006/relationships/hyperlink" Target="https://podminky.urs.cz/item/CS_URS_2024_01/230011113" TargetMode="External" /><Relationship Id="rId51" Type="http://schemas.openxmlformats.org/officeDocument/2006/relationships/hyperlink" Target="https://podminky.urs.cz/item/CS_URS_2024_01/230022020" TargetMode="External" /><Relationship Id="rId52" Type="http://schemas.openxmlformats.org/officeDocument/2006/relationships/hyperlink" Target="https://podminky.urs.cz/item/CS_URS_2024_01/230022029" TargetMode="External" /><Relationship Id="rId53" Type="http://schemas.openxmlformats.org/officeDocument/2006/relationships/hyperlink" Target="https://podminky.urs.cz/item/CS_URS_2024_01/230023037" TargetMode="External" /><Relationship Id="rId54" Type="http://schemas.openxmlformats.org/officeDocument/2006/relationships/hyperlink" Target="https://podminky.urs.cz/item/CS_URS_2024_01/230024045" TargetMode="External" /><Relationship Id="rId55" Type="http://schemas.openxmlformats.org/officeDocument/2006/relationships/hyperlink" Target="https://podminky.urs.cz/item/CS_URS_2024_01/230024057" TargetMode="External" /><Relationship Id="rId56" Type="http://schemas.openxmlformats.org/officeDocument/2006/relationships/hyperlink" Target="https://podminky.urs.cz/item/CS_URS_2024_01/230024088" TargetMode="External" /><Relationship Id="rId57" Type="http://schemas.openxmlformats.org/officeDocument/2006/relationships/hyperlink" Target="https://podminky.urs.cz/item/CS_URS_2024_01/230024113" TargetMode="External" /><Relationship Id="rId58" Type="http://schemas.openxmlformats.org/officeDocument/2006/relationships/hyperlink" Target="https://podminky.urs.cz/item/CS_URS_2024_01/230024135" TargetMode="External" /><Relationship Id="rId59" Type="http://schemas.openxmlformats.org/officeDocument/2006/relationships/hyperlink" Target="https://podminky.urs.cz/item/CS_URS_2024_01/230050013" TargetMode="External" /><Relationship Id="rId60" Type="http://schemas.openxmlformats.org/officeDocument/2006/relationships/hyperlink" Target="https://podminky.urs.cz/item/CS_URS_2024_01/230050014" TargetMode="External" /><Relationship Id="rId61" Type="http://schemas.openxmlformats.org/officeDocument/2006/relationships/hyperlink" Target="https://podminky.urs.cz/item/CS_URS_2024_01/230050031" TargetMode="External" /><Relationship Id="rId62" Type="http://schemas.openxmlformats.org/officeDocument/2006/relationships/hyperlink" Target="https://podminky.urs.cz/item/CS_URS_2024_01/230050031" TargetMode="External" /><Relationship Id="rId63" Type="http://schemas.openxmlformats.org/officeDocument/2006/relationships/hyperlink" Target="https://podminky.urs.cz/item/CS_URS_2024_01/230083046" TargetMode="External" /><Relationship Id="rId64" Type="http://schemas.openxmlformats.org/officeDocument/2006/relationships/hyperlink" Target="https://podminky.urs.cz/item/CS_URS_2024_01/230083087" TargetMode="External" /><Relationship Id="rId65" Type="http://schemas.openxmlformats.org/officeDocument/2006/relationships/hyperlink" Target="https://podminky.urs.cz/item/CS_URS_2024_01/230083100" TargetMode="External" /><Relationship Id="rId66" Type="http://schemas.openxmlformats.org/officeDocument/2006/relationships/hyperlink" Target="https://podminky.urs.cz/item/CS_URS_2024_01/230083156" TargetMode="External" /><Relationship Id="rId67" Type="http://schemas.openxmlformats.org/officeDocument/2006/relationships/hyperlink" Target="https://podminky.urs.cz/item/CS_URS_2024_01/230210011" TargetMode="External" /><Relationship Id="rId68" Type="http://schemas.openxmlformats.org/officeDocument/2006/relationships/hyperlink" Target="https://podminky.urs.cz/item/CS_URS_2024_01/043124000" TargetMode="External" /><Relationship Id="rId69" Type="http://schemas.openxmlformats.org/officeDocument/2006/relationships/hyperlink" Target="https://podminky.urs.cz/item/CS_URS_2024_01/043144000" TargetMode="External" /><Relationship Id="rId7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1211231" TargetMode="External" /><Relationship Id="rId5" Type="http://schemas.openxmlformats.org/officeDocument/2006/relationships/hyperlink" Target="https://podminky.urs.cz/item/CS_URS_2024_01/111211232" TargetMode="External" /><Relationship Id="rId6" Type="http://schemas.openxmlformats.org/officeDocument/2006/relationships/hyperlink" Target="https://podminky.urs.cz/item/CS_URS_2024_01/112251101" TargetMode="External" /><Relationship Id="rId7" Type="http://schemas.openxmlformats.org/officeDocument/2006/relationships/hyperlink" Target="https://podminky.urs.cz/item/CS_URS_2024_01/112251102" TargetMode="External" /><Relationship Id="rId8" Type="http://schemas.openxmlformats.org/officeDocument/2006/relationships/hyperlink" Target="https://podminky.urs.cz/item/CS_URS_2024_01/113107326" TargetMode="External" /><Relationship Id="rId9" Type="http://schemas.openxmlformats.org/officeDocument/2006/relationships/hyperlink" Target="https://podminky.urs.cz/item/CS_URS_2024_01/121103112" TargetMode="External" /><Relationship Id="rId10" Type="http://schemas.openxmlformats.org/officeDocument/2006/relationships/hyperlink" Target="https://podminky.urs.cz/item/CS_URS_2024_01/115101201" TargetMode="External" /><Relationship Id="rId11" Type="http://schemas.openxmlformats.org/officeDocument/2006/relationships/hyperlink" Target="https://podminky.urs.cz/item/CS_URS_2024_01/162201401" TargetMode="External" /><Relationship Id="rId12" Type="http://schemas.openxmlformats.org/officeDocument/2006/relationships/hyperlink" Target="https://podminky.urs.cz/item/CS_URS_2024_01/162201402" TargetMode="External" /><Relationship Id="rId13" Type="http://schemas.openxmlformats.org/officeDocument/2006/relationships/hyperlink" Target="https://podminky.urs.cz/item/CS_URS_2024_01/184818231" TargetMode="External" /><Relationship Id="rId14" Type="http://schemas.openxmlformats.org/officeDocument/2006/relationships/hyperlink" Target="https://podminky.urs.cz/item/CS_URS_2024_01/184818233" TargetMode="External" /><Relationship Id="rId15" Type="http://schemas.openxmlformats.org/officeDocument/2006/relationships/hyperlink" Target="https://podminky.urs.cz/item/CS_URS_2024_01/131251204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62651112" TargetMode="External" /><Relationship Id="rId18" Type="http://schemas.openxmlformats.org/officeDocument/2006/relationships/hyperlink" Target="https://podminky.urs.cz/item/CS_URS_2024_01/162751119" TargetMode="External" /><Relationship Id="rId19" Type="http://schemas.openxmlformats.org/officeDocument/2006/relationships/hyperlink" Target="https://podminky.urs.cz/item/CS_URS_2024_01/151101102" TargetMode="External" /><Relationship Id="rId20" Type="http://schemas.openxmlformats.org/officeDocument/2006/relationships/hyperlink" Target="https://podminky.urs.cz/item/CS_URS_2024_01/151101112" TargetMode="External" /><Relationship Id="rId21" Type="http://schemas.openxmlformats.org/officeDocument/2006/relationships/hyperlink" Target="https://podminky.urs.cz/item/CS_URS_2024_01/119001421" TargetMode="External" /><Relationship Id="rId22" Type="http://schemas.openxmlformats.org/officeDocument/2006/relationships/hyperlink" Target="https://podminky.urs.cz/item/CS_URS_2024_01/119001423" TargetMode="External" /><Relationship Id="rId23" Type="http://schemas.openxmlformats.org/officeDocument/2006/relationships/hyperlink" Target="https://podminky.urs.cz/item/CS_URS_2024_01/129001101" TargetMode="External" /><Relationship Id="rId24" Type="http://schemas.openxmlformats.org/officeDocument/2006/relationships/hyperlink" Target="https://podminky.urs.cz/item/CS_URS_2024_01/139951123" TargetMode="External" /><Relationship Id="rId25" Type="http://schemas.openxmlformats.org/officeDocument/2006/relationships/hyperlink" Target="https://podminky.urs.cz/item/CS_URS_2024_01/113154114" TargetMode="External" /><Relationship Id="rId26" Type="http://schemas.openxmlformats.org/officeDocument/2006/relationships/hyperlink" Target="https://podminky.urs.cz/item/CS_URS_2024_01/113107341" TargetMode="External" /><Relationship Id="rId27" Type="http://schemas.openxmlformats.org/officeDocument/2006/relationships/hyperlink" Target="https://podminky.urs.cz/item/CS_URS_2024_01/113107024" TargetMode="External" /><Relationship Id="rId28" Type="http://schemas.openxmlformats.org/officeDocument/2006/relationships/hyperlink" Target="https://podminky.urs.cz/item/CS_URS_2024_01/113202111" TargetMode="External" /><Relationship Id="rId29" Type="http://schemas.openxmlformats.org/officeDocument/2006/relationships/hyperlink" Target="https://podminky.urs.cz/item/CS_URS_2024_01/113151111" TargetMode="External" /><Relationship Id="rId30" Type="http://schemas.openxmlformats.org/officeDocument/2006/relationships/hyperlink" Target="https://podminky.urs.cz/item/CS_URS_2024_01/175151101" TargetMode="External" /><Relationship Id="rId31" Type="http://schemas.openxmlformats.org/officeDocument/2006/relationships/hyperlink" Target="https://podminky.urs.cz/item/CS_URS_2024_01/174151101" TargetMode="External" /><Relationship Id="rId32" Type="http://schemas.openxmlformats.org/officeDocument/2006/relationships/hyperlink" Target="https://podminky.urs.cz/item/CS_URS_2024_01/181351003" TargetMode="External" /><Relationship Id="rId33" Type="http://schemas.openxmlformats.org/officeDocument/2006/relationships/hyperlink" Target="https://podminky.urs.cz/item/CS_URS_2024_01/181411132" TargetMode="External" /><Relationship Id="rId34" Type="http://schemas.openxmlformats.org/officeDocument/2006/relationships/hyperlink" Target="https://podminky.urs.cz/item/CS_URS_2024_01/185804311" TargetMode="External" /><Relationship Id="rId35" Type="http://schemas.openxmlformats.org/officeDocument/2006/relationships/hyperlink" Target="https://podminky.urs.cz/item/CS_URS_2024_01/271572211" TargetMode="External" /><Relationship Id="rId36" Type="http://schemas.openxmlformats.org/officeDocument/2006/relationships/hyperlink" Target="https://podminky.urs.cz/item/CS_URS_2024_01/275326121" TargetMode="External" /><Relationship Id="rId37" Type="http://schemas.openxmlformats.org/officeDocument/2006/relationships/hyperlink" Target="https://podminky.urs.cz/item/CS_URS_2024_01/275356021" TargetMode="External" /><Relationship Id="rId38" Type="http://schemas.openxmlformats.org/officeDocument/2006/relationships/hyperlink" Target="https://podminky.urs.cz/item/CS_URS_2024_01/275356022" TargetMode="External" /><Relationship Id="rId39" Type="http://schemas.openxmlformats.org/officeDocument/2006/relationships/hyperlink" Target="https://podminky.urs.cz/item/CS_URS_2024_01/275366006" TargetMode="External" /><Relationship Id="rId40" Type="http://schemas.openxmlformats.org/officeDocument/2006/relationships/hyperlink" Target="https://podminky.urs.cz/item/CS_URS_2024_01/291211111" TargetMode="External" /><Relationship Id="rId41" Type="http://schemas.openxmlformats.org/officeDocument/2006/relationships/hyperlink" Target="https://podminky.urs.cz/item/CS_URS_2024_01/291111111" TargetMode="External" /><Relationship Id="rId42" Type="http://schemas.openxmlformats.org/officeDocument/2006/relationships/hyperlink" Target="https://podminky.urs.cz/item/CS_URS_2024_01/310271061" TargetMode="External" /><Relationship Id="rId43" Type="http://schemas.openxmlformats.org/officeDocument/2006/relationships/hyperlink" Target="https://podminky.urs.cz/item/CS_URS_2024_01/382121121" TargetMode="External" /><Relationship Id="rId44" Type="http://schemas.openxmlformats.org/officeDocument/2006/relationships/hyperlink" Target="https://podminky.urs.cz/item/CS_URS_2024_01/382121131" TargetMode="External" /><Relationship Id="rId45" Type="http://schemas.openxmlformats.org/officeDocument/2006/relationships/hyperlink" Target="https://podminky.urs.cz/item/CS_URS_2024_01/564770101" TargetMode="External" /><Relationship Id="rId46" Type="http://schemas.openxmlformats.org/officeDocument/2006/relationships/hyperlink" Target="https://podminky.urs.cz/item/CS_URS_2024_01/564952111" TargetMode="External" /><Relationship Id="rId47" Type="http://schemas.openxmlformats.org/officeDocument/2006/relationships/hyperlink" Target="https://podminky.urs.cz/item/CS_URS_2024_01/577144121" TargetMode="External" /><Relationship Id="rId48" Type="http://schemas.openxmlformats.org/officeDocument/2006/relationships/hyperlink" Target="https://podminky.urs.cz/item/CS_URS_2024_01/565155111" TargetMode="External" /><Relationship Id="rId49" Type="http://schemas.openxmlformats.org/officeDocument/2006/relationships/hyperlink" Target="https://podminky.urs.cz/item/CS_URS_2024_01/573111113" TargetMode="External" /><Relationship Id="rId50" Type="http://schemas.openxmlformats.org/officeDocument/2006/relationships/hyperlink" Target="https://podminky.urs.cz/item/CS_URS_2024_01/573231108" TargetMode="External" /><Relationship Id="rId51" Type="http://schemas.openxmlformats.org/officeDocument/2006/relationships/hyperlink" Target="https://podminky.urs.cz/item/CS_URS_2024_01/577143111" TargetMode="External" /><Relationship Id="rId52" Type="http://schemas.openxmlformats.org/officeDocument/2006/relationships/hyperlink" Target="https://podminky.urs.cz/item/CS_URS_2024_01/564801112" TargetMode="External" /><Relationship Id="rId53" Type="http://schemas.openxmlformats.org/officeDocument/2006/relationships/hyperlink" Target="https://podminky.urs.cz/item/CS_URS_2024_01/564750111" TargetMode="External" /><Relationship Id="rId54" Type="http://schemas.openxmlformats.org/officeDocument/2006/relationships/hyperlink" Target="https://podminky.urs.cz/item/CS_URS_2024_01/916131213" TargetMode="External" /><Relationship Id="rId55" Type="http://schemas.openxmlformats.org/officeDocument/2006/relationships/hyperlink" Target="https://podminky.urs.cz/item/CS_URS_2024_01/916331112" TargetMode="External" /><Relationship Id="rId56" Type="http://schemas.openxmlformats.org/officeDocument/2006/relationships/hyperlink" Target="https://podminky.urs.cz/item/CS_URS_2024_01/919125111" TargetMode="External" /><Relationship Id="rId57" Type="http://schemas.openxmlformats.org/officeDocument/2006/relationships/hyperlink" Target="https://podminky.urs.cz/item/CS_URS_2024_01/919735113" TargetMode="External" /><Relationship Id="rId58" Type="http://schemas.openxmlformats.org/officeDocument/2006/relationships/hyperlink" Target="https://podminky.urs.cz/item/CS_URS_2024_01/963015141" TargetMode="External" /><Relationship Id="rId59" Type="http://schemas.openxmlformats.org/officeDocument/2006/relationships/hyperlink" Target="https://podminky.urs.cz/item/CS_URS_2024_01/977151122" TargetMode="External" /><Relationship Id="rId60" Type="http://schemas.openxmlformats.org/officeDocument/2006/relationships/hyperlink" Target="https://podminky.urs.cz/item/CS_URS_2024_01/977151128" TargetMode="External" /><Relationship Id="rId61" Type="http://schemas.openxmlformats.org/officeDocument/2006/relationships/hyperlink" Target="https://podminky.urs.cz/item/CS_URS_2024_01/979094441" TargetMode="External" /><Relationship Id="rId62" Type="http://schemas.openxmlformats.org/officeDocument/2006/relationships/hyperlink" Target="https://podminky.urs.cz/item/CS_URS_2024_01/985112112" TargetMode="External" /><Relationship Id="rId63" Type="http://schemas.openxmlformats.org/officeDocument/2006/relationships/hyperlink" Target="https://podminky.urs.cz/item/CS_URS_2024_01/985131111" TargetMode="External" /><Relationship Id="rId64" Type="http://schemas.openxmlformats.org/officeDocument/2006/relationships/hyperlink" Target="https://podminky.urs.cz/item/CS_URS_2024_01/985311111" TargetMode="External" /><Relationship Id="rId65" Type="http://schemas.openxmlformats.org/officeDocument/2006/relationships/hyperlink" Target="https://podminky.urs.cz/item/CS_URS_2024_01/985312111" TargetMode="External" /><Relationship Id="rId66" Type="http://schemas.openxmlformats.org/officeDocument/2006/relationships/hyperlink" Target="https://podminky.urs.cz/item/CS_URS_2024_01/985324211" TargetMode="External" /><Relationship Id="rId67" Type="http://schemas.openxmlformats.org/officeDocument/2006/relationships/hyperlink" Target="https://podminky.urs.cz/item/CS_URS_2024_01/997006512" TargetMode="External" /><Relationship Id="rId68" Type="http://schemas.openxmlformats.org/officeDocument/2006/relationships/hyperlink" Target="https://podminky.urs.cz/item/CS_URS_2024_01/997006519" TargetMode="External" /><Relationship Id="rId69" Type="http://schemas.openxmlformats.org/officeDocument/2006/relationships/hyperlink" Target="https://podminky.urs.cz/item/CS_URS_2024_01/997221862" TargetMode="External" /><Relationship Id="rId70" Type="http://schemas.openxmlformats.org/officeDocument/2006/relationships/hyperlink" Target="https://podminky.urs.cz/item/CS_URS_2024_01/997221873" TargetMode="External" /><Relationship Id="rId71" Type="http://schemas.openxmlformats.org/officeDocument/2006/relationships/hyperlink" Target="https://podminky.urs.cz/item/CS_URS_2024_01/997221875" TargetMode="External" /><Relationship Id="rId72" Type="http://schemas.openxmlformats.org/officeDocument/2006/relationships/hyperlink" Target="https://podminky.urs.cz/item/CS_URS_2024_01/998144471" TargetMode="External" /><Relationship Id="rId73" Type="http://schemas.openxmlformats.org/officeDocument/2006/relationships/hyperlink" Target="https://podminky.urs.cz/item/CS_URS_2024_01/998225111" TargetMode="External" /><Relationship Id="rId74" Type="http://schemas.openxmlformats.org/officeDocument/2006/relationships/hyperlink" Target="https://podminky.urs.cz/item/CS_URS_2024_01/998226011" TargetMode="External" /><Relationship Id="rId75" Type="http://schemas.openxmlformats.org/officeDocument/2006/relationships/hyperlink" Target="https://podminky.urs.cz/item/CS_URS_2024_01/711191001" TargetMode="External" /><Relationship Id="rId76" Type="http://schemas.openxmlformats.org/officeDocument/2006/relationships/hyperlink" Target="https://podminky.urs.cz/item/CS_URS_2024_01/711191011" TargetMode="External" /><Relationship Id="rId77" Type="http://schemas.openxmlformats.org/officeDocument/2006/relationships/hyperlink" Target="https://podminky.urs.cz/item/CS_URS_2024_01/711111052" TargetMode="External" /><Relationship Id="rId78" Type="http://schemas.openxmlformats.org/officeDocument/2006/relationships/hyperlink" Target="https://podminky.urs.cz/item/CS_URS_2024_01/711112052" TargetMode="External" /><Relationship Id="rId79" Type="http://schemas.openxmlformats.org/officeDocument/2006/relationships/hyperlink" Target="https://podminky.urs.cz/item/CS_URS_2024_01/998711102" TargetMode="External" /><Relationship Id="rId80" Type="http://schemas.openxmlformats.org/officeDocument/2006/relationships/hyperlink" Target="https://podminky.urs.cz/item/CS_URS_2024_01/210204032" TargetMode="External" /><Relationship Id="rId81" Type="http://schemas.openxmlformats.org/officeDocument/2006/relationships/hyperlink" Target="https://podminky.urs.cz/item/CS_URS_2024_01/218204011" TargetMode="External" /><Relationship Id="rId8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11" TargetMode="External" /><Relationship Id="rId2" Type="http://schemas.openxmlformats.org/officeDocument/2006/relationships/hyperlink" Target="https://podminky.urs.cz/item/CS_URS_2024_01/767996703" TargetMode="External" /><Relationship Id="rId3" Type="http://schemas.openxmlformats.org/officeDocument/2006/relationships/hyperlink" Target="https://podminky.urs.cz/item/CS_URS_2024_01/998767101" TargetMode="External" /><Relationship Id="rId4" Type="http://schemas.openxmlformats.org/officeDocument/2006/relationships/hyperlink" Target="https://podminky.urs.cz/item/CS_URS_2024_01/998767194" TargetMode="External" /><Relationship Id="rId5" Type="http://schemas.openxmlformats.org/officeDocument/2006/relationships/hyperlink" Target="https://podminky.urs.cz/item/CS_URS_2024_01/998767199" TargetMode="External" /><Relationship Id="rId6" Type="http://schemas.openxmlformats.org/officeDocument/2006/relationships/hyperlink" Target="https://podminky.urs.cz/item/CS_URS_2024_01/230083156" TargetMode="External" /><Relationship Id="rId7" Type="http://schemas.openxmlformats.org/officeDocument/2006/relationships/hyperlink" Target="https://podminky.urs.cz/item/CS_URS_2024_01/230200166" TargetMode="External" /><Relationship Id="rId8" Type="http://schemas.openxmlformats.org/officeDocument/2006/relationships/hyperlink" Target="https://podminky.urs.cz/item/CS_URS_2024_01/230201050" TargetMode="External" /><Relationship Id="rId9" Type="http://schemas.openxmlformats.org/officeDocument/2006/relationships/hyperlink" Target="https://podminky.urs.cz/item/CS_URS_2024_01/230201341" TargetMode="External" /><Relationship Id="rId10" Type="http://schemas.openxmlformats.org/officeDocument/2006/relationships/hyperlink" Target="https://podminky.urs.cz/item/CS_URS_2024_01/230202020" TargetMode="External" /><Relationship Id="rId11" Type="http://schemas.openxmlformats.org/officeDocument/2006/relationships/hyperlink" Target="https://podminky.urs.cz/item/CS_URS_2024_01/230202077" TargetMode="External" /><Relationship Id="rId12" Type="http://schemas.openxmlformats.org/officeDocument/2006/relationships/hyperlink" Target="https://podminky.urs.cz/item/CS_URS_2024_01/230202133" TargetMode="External" /><Relationship Id="rId13" Type="http://schemas.openxmlformats.org/officeDocument/2006/relationships/hyperlink" Target="https://podminky.urs.cz/item/CS_URS_2024_01/230202231" TargetMode="External" /><Relationship Id="rId14" Type="http://schemas.openxmlformats.org/officeDocument/2006/relationships/hyperlink" Target="https://podminky.urs.cz/item/CS_URS_2024_01/230205156" TargetMode="External" /><Relationship Id="rId15" Type="http://schemas.openxmlformats.org/officeDocument/2006/relationships/hyperlink" Target="https://podminky.urs.cz/item/CS_URS_2024_01/230208515" TargetMode="External" /><Relationship Id="rId16" Type="http://schemas.openxmlformats.org/officeDocument/2006/relationships/hyperlink" Target="https://podminky.urs.cz/item/CS_URS_2024_01/230210016" TargetMode="External" /><Relationship Id="rId17" Type="http://schemas.openxmlformats.org/officeDocument/2006/relationships/hyperlink" Target="https://podminky.urs.cz/item/CS_URS_2024_01/230220017" TargetMode="External" /><Relationship Id="rId18" Type="http://schemas.openxmlformats.org/officeDocument/2006/relationships/hyperlink" Target="https://podminky.urs.cz/item/CS_URS_2024_01/230220031" TargetMode="External" /><Relationship Id="rId19" Type="http://schemas.openxmlformats.org/officeDocument/2006/relationships/hyperlink" Target="https://podminky.urs.cz/item/CS_URS_2024_01/230230008" TargetMode="External" /><Relationship Id="rId20" Type="http://schemas.openxmlformats.org/officeDocument/2006/relationships/hyperlink" Target="https://podminky.urs.cz/item/CS_URS_2024_01/230230023" TargetMode="External" /><Relationship Id="rId21" Type="http://schemas.openxmlformats.org/officeDocument/2006/relationships/hyperlink" Target="https://podminky.urs.cz/item/CS_URS_2024_01/231191104" TargetMode="External" /><Relationship Id="rId22" Type="http://schemas.openxmlformats.org/officeDocument/2006/relationships/hyperlink" Target="https://podminky.urs.cz/item/CS_URS_2024_01/012203000" TargetMode="External" /><Relationship Id="rId23" Type="http://schemas.openxmlformats.org/officeDocument/2006/relationships/hyperlink" Target="https://podminky.urs.cz/item/CS_URS_2024_01/043124000" TargetMode="External" /><Relationship Id="rId24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31002000" TargetMode="External" /><Relationship Id="rId10" Type="http://schemas.openxmlformats.org/officeDocument/2006/relationships/hyperlink" Target="https://podminky.urs.cz/item/CS_URS_2024_01/032002000" TargetMode="External" /><Relationship Id="rId11" Type="http://schemas.openxmlformats.org/officeDocument/2006/relationships/hyperlink" Target="https://podminky.urs.cz/item/CS_URS_2024_01/033002000" TargetMode="External" /><Relationship Id="rId12" Type="http://schemas.openxmlformats.org/officeDocument/2006/relationships/hyperlink" Target="https://podminky.urs.cz/item/CS_URS_2024_01/034103000" TargetMode="External" /><Relationship Id="rId13" Type="http://schemas.openxmlformats.org/officeDocument/2006/relationships/hyperlink" Target="https://podminky.urs.cz/item/CS_URS_2024_01/035002000" TargetMode="External" /><Relationship Id="rId14" Type="http://schemas.openxmlformats.org/officeDocument/2006/relationships/hyperlink" Target="https://podminky.urs.cz/item/CS_URS_2024_01/039002000" TargetMode="External" /><Relationship Id="rId15" Type="http://schemas.openxmlformats.org/officeDocument/2006/relationships/hyperlink" Target="https://podminky.urs.cz/item/CS_URS_2024_01/041403000" TargetMode="External" /><Relationship Id="rId16" Type="http://schemas.openxmlformats.org/officeDocument/2006/relationships/hyperlink" Target="https://podminky.urs.cz/item/CS_URS_2024_01/043154000" TargetMode="External" /><Relationship Id="rId17" Type="http://schemas.openxmlformats.org/officeDocument/2006/relationships/hyperlink" Target="https://podminky.urs.cz/item/CS_URS_2024_01/045203000" TargetMode="External" /><Relationship Id="rId18" Type="http://schemas.openxmlformats.org/officeDocument/2006/relationships/hyperlink" Target="https://podminky.urs.cz/item/CS_URS_2024_01/060001000" TargetMode="External" /><Relationship Id="rId19" Type="http://schemas.openxmlformats.org/officeDocument/2006/relationships/hyperlink" Target="https://podminky.urs.cz/item/CS_URS_2024_01/070001000" TargetMode="External" /><Relationship Id="rId20" Type="http://schemas.openxmlformats.org/officeDocument/2006/relationships/hyperlink" Target="https://podminky.urs.cz/item/CS_URS_2024_01/090001000" TargetMode="External" /><Relationship Id="rId2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22-067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ROUND(AG55+AG58+SUM(AG74:AG76)+AG79+AG80,2)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ROUND(AS55+AS58+SUM(AS74:AS76)+AS79+AS80,2)</f>
        <v>0</v>
      </c>
      <c r="AT54" s="106">
        <f>ROUND(SUM(AV54:AW54),2)</f>
        <v>0</v>
      </c>
      <c r="AU54" s="107">
        <f>ROUND(AU55+AU58+SUM(AU74:AU76)+AU79+AU80,5)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ROUND(AZ55+AZ58+SUM(AZ74:AZ76)+AZ79+AZ80,2)</f>
        <v>0</v>
      </c>
      <c r="BA54" s="106">
        <f>ROUND(BA55+BA58+SUM(BA74:BA76)+BA79+BA80,2)</f>
        <v>0</v>
      </c>
      <c r="BB54" s="106">
        <f>ROUND(BB55+BB58+SUM(BB74:BB76)+BB79+BB80,2)</f>
        <v>0</v>
      </c>
      <c r="BC54" s="106">
        <f>ROUND(BC55+BC58+SUM(BC74:BC76)+BC79+BC80,2)</f>
        <v>0</v>
      </c>
      <c r="BD54" s="108">
        <f>ROUND(BD55+BD58+SUM(BD74:BD76)+BD79+BD80,2)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7"/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72</v>
      </c>
      <c r="BT55" s="123" t="s">
        <v>80</v>
      </c>
      <c r="BU55" s="123" t="s">
        <v>74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23.25" customHeight="1">
      <c r="A56" s="124" t="s">
        <v>83</v>
      </c>
      <c r="B56" s="63"/>
      <c r="C56" s="125"/>
      <c r="D56" s="125"/>
      <c r="E56" s="126" t="s">
        <v>84</v>
      </c>
      <c r="F56" s="126"/>
      <c r="G56" s="126"/>
      <c r="H56" s="126"/>
      <c r="I56" s="126"/>
      <c r="J56" s="125"/>
      <c r="K56" s="126" t="s">
        <v>85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'D8.1a - InO 301.3 - Horko...'!J32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86</v>
      </c>
      <c r="AR56" s="65"/>
      <c r="AS56" s="129">
        <v>0</v>
      </c>
      <c r="AT56" s="130">
        <f>ROUND(SUM(AV56:AW56),2)</f>
        <v>0</v>
      </c>
      <c r="AU56" s="131">
        <f>'D8.1a - InO 301.3 - Horko...'!P100</f>
        <v>0</v>
      </c>
      <c r="AV56" s="130">
        <f>'D8.1a - InO 301.3 - Horko...'!J35</f>
        <v>0</v>
      </c>
      <c r="AW56" s="130">
        <f>'D8.1a - InO 301.3 - Horko...'!J36</f>
        <v>0</v>
      </c>
      <c r="AX56" s="130">
        <f>'D8.1a - InO 301.3 - Horko...'!J37</f>
        <v>0</v>
      </c>
      <c r="AY56" s="130">
        <f>'D8.1a - InO 301.3 - Horko...'!J38</f>
        <v>0</v>
      </c>
      <c r="AZ56" s="130">
        <f>'D8.1a - InO 301.3 - Horko...'!F35</f>
        <v>0</v>
      </c>
      <c r="BA56" s="130">
        <f>'D8.1a - InO 301.3 - Horko...'!F36</f>
        <v>0</v>
      </c>
      <c r="BB56" s="130">
        <f>'D8.1a - InO 301.3 - Horko...'!F37</f>
        <v>0</v>
      </c>
      <c r="BC56" s="130">
        <f>'D8.1a - InO 301.3 - Horko...'!F38</f>
        <v>0</v>
      </c>
      <c r="BD56" s="132">
        <f>'D8.1a - InO 301.3 - Horko...'!F39</f>
        <v>0</v>
      </c>
      <c r="BE56" s="4"/>
      <c r="BT56" s="133" t="s">
        <v>82</v>
      </c>
      <c r="BV56" s="133" t="s">
        <v>75</v>
      </c>
      <c r="BW56" s="133" t="s">
        <v>87</v>
      </c>
      <c r="BX56" s="133" t="s">
        <v>81</v>
      </c>
      <c r="CL56" s="133" t="s">
        <v>19</v>
      </c>
    </row>
    <row r="57" s="4" customFormat="1" ht="23.25" customHeight="1">
      <c r="A57" s="124" t="s">
        <v>83</v>
      </c>
      <c r="B57" s="63"/>
      <c r="C57" s="125"/>
      <c r="D57" s="125"/>
      <c r="E57" s="126" t="s">
        <v>88</v>
      </c>
      <c r="F57" s="126"/>
      <c r="G57" s="126"/>
      <c r="H57" s="126"/>
      <c r="I57" s="126"/>
      <c r="J57" s="125"/>
      <c r="K57" s="126" t="s">
        <v>89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'D8.1b - InO 301.3 - Horko...'!J32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86</v>
      </c>
      <c r="AR57" s="65"/>
      <c r="AS57" s="129">
        <v>0</v>
      </c>
      <c r="AT57" s="130">
        <f>ROUND(SUM(AV57:AW57),2)</f>
        <v>0</v>
      </c>
      <c r="AU57" s="131">
        <f>'D8.1b - InO 301.3 - Horko...'!P102</f>
        <v>0</v>
      </c>
      <c r="AV57" s="130">
        <f>'D8.1b - InO 301.3 - Horko...'!J35</f>
        <v>0</v>
      </c>
      <c r="AW57" s="130">
        <f>'D8.1b - InO 301.3 - Horko...'!J36</f>
        <v>0</v>
      </c>
      <c r="AX57" s="130">
        <f>'D8.1b - InO 301.3 - Horko...'!J37</f>
        <v>0</v>
      </c>
      <c r="AY57" s="130">
        <f>'D8.1b - InO 301.3 - Horko...'!J38</f>
        <v>0</v>
      </c>
      <c r="AZ57" s="130">
        <f>'D8.1b - InO 301.3 - Horko...'!F35</f>
        <v>0</v>
      </c>
      <c r="BA57" s="130">
        <f>'D8.1b - InO 301.3 - Horko...'!F36</f>
        <v>0</v>
      </c>
      <c r="BB57" s="130">
        <f>'D8.1b - InO 301.3 - Horko...'!F37</f>
        <v>0</v>
      </c>
      <c r="BC57" s="130">
        <f>'D8.1b - InO 301.3 - Horko...'!F38</f>
        <v>0</v>
      </c>
      <c r="BD57" s="132">
        <f>'D8.1b - InO 301.3 - Horko...'!F39</f>
        <v>0</v>
      </c>
      <c r="BE57" s="4"/>
      <c r="BT57" s="133" t="s">
        <v>82</v>
      </c>
      <c r="BV57" s="133" t="s">
        <v>75</v>
      </c>
      <c r="BW57" s="133" t="s">
        <v>90</v>
      </c>
      <c r="BX57" s="133" t="s">
        <v>81</v>
      </c>
      <c r="CL57" s="133" t="s">
        <v>19</v>
      </c>
    </row>
    <row r="58" s="7" customFormat="1" ht="16.5" customHeight="1">
      <c r="A58" s="7"/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ROUND(SUM(AG59:AG73),2)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93</v>
      </c>
      <c r="AR58" s="118"/>
      <c r="AS58" s="119">
        <f>ROUND(SUM(AS59:AS73),2)</f>
        <v>0</v>
      </c>
      <c r="AT58" s="120">
        <f>ROUND(SUM(AV58:AW58),2)</f>
        <v>0</v>
      </c>
      <c r="AU58" s="121">
        <f>ROUND(SUM(AU59:AU73),5)</f>
        <v>0</v>
      </c>
      <c r="AV58" s="120">
        <f>ROUND(AZ58*L29,2)</f>
        <v>0</v>
      </c>
      <c r="AW58" s="120">
        <f>ROUND(BA58*L30,2)</f>
        <v>0</v>
      </c>
      <c r="AX58" s="120">
        <f>ROUND(BB58*L29,2)</f>
        <v>0</v>
      </c>
      <c r="AY58" s="120">
        <f>ROUND(BC58*L30,2)</f>
        <v>0</v>
      </c>
      <c r="AZ58" s="120">
        <f>ROUND(SUM(AZ59:AZ73),2)</f>
        <v>0</v>
      </c>
      <c r="BA58" s="120">
        <f>ROUND(SUM(BA59:BA73),2)</f>
        <v>0</v>
      </c>
      <c r="BB58" s="120">
        <f>ROUND(SUM(BB59:BB73),2)</f>
        <v>0</v>
      </c>
      <c r="BC58" s="120">
        <f>ROUND(SUM(BC59:BC73),2)</f>
        <v>0</v>
      </c>
      <c r="BD58" s="122">
        <f>ROUND(SUM(BD59:BD73),2)</f>
        <v>0</v>
      </c>
      <c r="BE58" s="7"/>
      <c r="BS58" s="123" t="s">
        <v>72</v>
      </c>
      <c r="BT58" s="123" t="s">
        <v>80</v>
      </c>
      <c r="BU58" s="123" t="s">
        <v>74</v>
      </c>
      <c r="BV58" s="123" t="s">
        <v>75</v>
      </c>
      <c r="BW58" s="123" t="s">
        <v>94</v>
      </c>
      <c r="BX58" s="123" t="s">
        <v>5</v>
      </c>
      <c r="CL58" s="123" t="s">
        <v>19</v>
      </c>
      <c r="CM58" s="123" t="s">
        <v>82</v>
      </c>
    </row>
    <row r="59" s="4" customFormat="1" ht="23.25" customHeight="1">
      <c r="A59" s="124" t="s">
        <v>83</v>
      </c>
      <c r="B59" s="63"/>
      <c r="C59" s="125"/>
      <c r="D59" s="125"/>
      <c r="E59" s="126" t="s">
        <v>95</v>
      </c>
      <c r="F59" s="126"/>
      <c r="G59" s="126"/>
      <c r="H59" s="126"/>
      <c r="I59" s="126"/>
      <c r="J59" s="125"/>
      <c r="K59" s="126" t="s">
        <v>96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'D8.2.X.1a - Výměníkové st...'!J32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86</v>
      </c>
      <c r="AR59" s="65"/>
      <c r="AS59" s="129">
        <v>0</v>
      </c>
      <c r="AT59" s="130">
        <f>ROUND(SUM(AV59:AW59),2)</f>
        <v>0</v>
      </c>
      <c r="AU59" s="131">
        <f>'D8.2.X.1a - Výměníkové st...'!P109</f>
        <v>0</v>
      </c>
      <c r="AV59" s="130">
        <f>'D8.2.X.1a - Výměníkové st...'!J35</f>
        <v>0</v>
      </c>
      <c r="AW59" s="130">
        <f>'D8.2.X.1a - Výměníkové st...'!J36</f>
        <v>0</v>
      </c>
      <c r="AX59" s="130">
        <f>'D8.2.X.1a - Výměníkové st...'!J37</f>
        <v>0</v>
      </c>
      <c r="AY59" s="130">
        <f>'D8.2.X.1a - Výměníkové st...'!J38</f>
        <v>0</v>
      </c>
      <c r="AZ59" s="130">
        <f>'D8.2.X.1a - Výměníkové st...'!F35</f>
        <v>0</v>
      </c>
      <c r="BA59" s="130">
        <f>'D8.2.X.1a - Výměníkové st...'!F36</f>
        <v>0</v>
      </c>
      <c r="BB59" s="130">
        <f>'D8.2.X.1a - Výměníkové st...'!F37</f>
        <v>0</v>
      </c>
      <c r="BC59" s="130">
        <f>'D8.2.X.1a - Výměníkové st...'!F38</f>
        <v>0</v>
      </c>
      <c r="BD59" s="132">
        <f>'D8.2.X.1a - Výměníkové st...'!F39</f>
        <v>0</v>
      </c>
      <c r="BE59" s="4"/>
      <c r="BT59" s="133" t="s">
        <v>82</v>
      </c>
      <c r="BV59" s="133" t="s">
        <v>75</v>
      </c>
      <c r="BW59" s="133" t="s">
        <v>97</v>
      </c>
      <c r="BX59" s="133" t="s">
        <v>94</v>
      </c>
      <c r="CL59" s="133" t="s">
        <v>19</v>
      </c>
    </row>
    <row r="60" s="4" customFormat="1" ht="23.25" customHeight="1">
      <c r="A60" s="124" t="s">
        <v>83</v>
      </c>
      <c r="B60" s="63"/>
      <c r="C60" s="125"/>
      <c r="D60" s="125"/>
      <c r="E60" s="126" t="s">
        <v>98</v>
      </c>
      <c r="F60" s="126"/>
      <c r="G60" s="126"/>
      <c r="H60" s="126"/>
      <c r="I60" s="126"/>
      <c r="J60" s="125"/>
      <c r="K60" s="126" t="s">
        <v>99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'D8.2.X.1b - Objektové pře...'!J32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86</v>
      </c>
      <c r="AR60" s="65"/>
      <c r="AS60" s="129">
        <v>0</v>
      </c>
      <c r="AT60" s="130">
        <f>ROUND(SUM(AV60:AW60),2)</f>
        <v>0</v>
      </c>
      <c r="AU60" s="131">
        <f>'D8.2.X.1b - Objektové pře...'!P112</f>
        <v>0</v>
      </c>
      <c r="AV60" s="130">
        <f>'D8.2.X.1b - Objektové pře...'!J35</f>
        <v>0</v>
      </c>
      <c r="AW60" s="130">
        <f>'D8.2.X.1b - Objektové pře...'!J36</f>
        <v>0</v>
      </c>
      <c r="AX60" s="130">
        <f>'D8.2.X.1b - Objektové pře...'!J37</f>
        <v>0</v>
      </c>
      <c r="AY60" s="130">
        <f>'D8.2.X.1b - Objektové pře...'!J38</f>
        <v>0</v>
      </c>
      <c r="AZ60" s="130">
        <f>'D8.2.X.1b - Objektové pře...'!F35</f>
        <v>0</v>
      </c>
      <c r="BA60" s="130">
        <f>'D8.2.X.1b - Objektové pře...'!F36</f>
        <v>0</v>
      </c>
      <c r="BB60" s="130">
        <f>'D8.2.X.1b - Objektové pře...'!F37</f>
        <v>0</v>
      </c>
      <c r="BC60" s="130">
        <f>'D8.2.X.1b - Objektové pře...'!F38</f>
        <v>0</v>
      </c>
      <c r="BD60" s="132">
        <f>'D8.2.X.1b - Objektové pře...'!F39</f>
        <v>0</v>
      </c>
      <c r="BE60" s="4"/>
      <c r="BT60" s="133" t="s">
        <v>82</v>
      </c>
      <c r="BV60" s="133" t="s">
        <v>75</v>
      </c>
      <c r="BW60" s="133" t="s">
        <v>100</v>
      </c>
      <c r="BX60" s="133" t="s">
        <v>94</v>
      </c>
      <c r="CL60" s="133" t="s">
        <v>19</v>
      </c>
    </row>
    <row r="61" s="4" customFormat="1" ht="23.25" customHeight="1">
      <c r="A61" s="124" t="s">
        <v>83</v>
      </c>
      <c r="B61" s="63"/>
      <c r="C61" s="125"/>
      <c r="D61" s="125"/>
      <c r="E61" s="126" t="s">
        <v>101</v>
      </c>
      <c r="F61" s="126"/>
      <c r="G61" s="126"/>
      <c r="H61" s="126"/>
      <c r="I61" s="126"/>
      <c r="J61" s="125"/>
      <c r="K61" s="126" t="s">
        <v>102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'D8.2.1.2 - PS351 - 1660 -...'!J32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86</v>
      </c>
      <c r="AR61" s="65"/>
      <c r="AS61" s="129">
        <v>0</v>
      </c>
      <c r="AT61" s="130">
        <f>ROUND(SUM(AV61:AW61),2)</f>
        <v>0</v>
      </c>
      <c r="AU61" s="131">
        <f>'D8.2.1.2 - PS351 - 1660 -...'!P90</f>
        <v>0</v>
      </c>
      <c r="AV61" s="130">
        <f>'D8.2.1.2 - PS351 - 1660 -...'!J35</f>
        <v>0</v>
      </c>
      <c r="AW61" s="130">
        <f>'D8.2.1.2 - PS351 - 1660 -...'!J36</f>
        <v>0</v>
      </c>
      <c r="AX61" s="130">
        <f>'D8.2.1.2 - PS351 - 1660 -...'!J37</f>
        <v>0</v>
      </c>
      <c r="AY61" s="130">
        <f>'D8.2.1.2 - PS351 - 1660 -...'!J38</f>
        <v>0</v>
      </c>
      <c r="AZ61" s="130">
        <f>'D8.2.1.2 - PS351 - 1660 -...'!F35</f>
        <v>0</v>
      </c>
      <c r="BA61" s="130">
        <f>'D8.2.1.2 - PS351 - 1660 -...'!F36</f>
        <v>0</v>
      </c>
      <c r="BB61" s="130">
        <f>'D8.2.1.2 - PS351 - 1660 -...'!F37</f>
        <v>0</v>
      </c>
      <c r="BC61" s="130">
        <f>'D8.2.1.2 - PS351 - 1660 -...'!F38</f>
        <v>0</v>
      </c>
      <c r="BD61" s="132">
        <f>'D8.2.1.2 - PS351 - 1660 -...'!F39</f>
        <v>0</v>
      </c>
      <c r="BE61" s="4"/>
      <c r="BT61" s="133" t="s">
        <v>82</v>
      </c>
      <c r="BV61" s="133" t="s">
        <v>75</v>
      </c>
      <c r="BW61" s="133" t="s">
        <v>103</v>
      </c>
      <c r="BX61" s="133" t="s">
        <v>94</v>
      </c>
      <c r="CL61" s="133" t="s">
        <v>19</v>
      </c>
    </row>
    <row r="62" s="4" customFormat="1" ht="23.25" customHeight="1">
      <c r="A62" s="124" t="s">
        <v>83</v>
      </c>
      <c r="B62" s="63"/>
      <c r="C62" s="125"/>
      <c r="D62" s="125"/>
      <c r="E62" s="126" t="s">
        <v>104</v>
      </c>
      <c r="F62" s="126"/>
      <c r="G62" s="126"/>
      <c r="H62" s="126"/>
      <c r="I62" s="126"/>
      <c r="J62" s="125"/>
      <c r="K62" s="126" t="s">
        <v>105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'D8.2.2.2 - PS352 - 1161 -...'!J32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86</v>
      </c>
      <c r="AR62" s="65"/>
      <c r="AS62" s="129">
        <v>0</v>
      </c>
      <c r="AT62" s="130">
        <f>ROUND(SUM(AV62:AW62),2)</f>
        <v>0</v>
      </c>
      <c r="AU62" s="131">
        <f>'D8.2.2.2 - PS352 - 1161 -...'!P90</f>
        <v>0</v>
      </c>
      <c r="AV62" s="130">
        <f>'D8.2.2.2 - PS352 - 1161 -...'!J35</f>
        <v>0</v>
      </c>
      <c r="AW62" s="130">
        <f>'D8.2.2.2 - PS352 - 1161 -...'!J36</f>
        <v>0</v>
      </c>
      <c r="AX62" s="130">
        <f>'D8.2.2.2 - PS352 - 1161 -...'!J37</f>
        <v>0</v>
      </c>
      <c r="AY62" s="130">
        <f>'D8.2.2.2 - PS352 - 1161 -...'!J38</f>
        <v>0</v>
      </c>
      <c r="AZ62" s="130">
        <f>'D8.2.2.2 - PS352 - 1161 -...'!F35</f>
        <v>0</v>
      </c>
      <c r="BA62" s="130">
        <f>'D8.2.2.2 - PS352 - 1161 -...'!F36</f>
        <v>0</v>
      </c>
      <c r="BB62" s="130">
        <f>'D8.2.2.2 - PS352 - 1161 -...'!F37</f>
        <v>0</v>
      </c>
      <c r="BC62" s="130">
        <f>'D8.2.2.2 - PS352 - 1161 -...'!F38</f>
        <v>0</v>
      </c>
      <c r="BD62" s="132">
        <f>'D8.2.2.2 - PS352 - 1161 -...'!F39</f>
        <v>0</v>
      </c>
      <c r="BE62" s="4"/>
      <c r="BT62" s="133" t="s">
        <v>82</v>
      </c>
      <c r="BV62" s="133" t="s">
        <v>75</v>
      </c>
      <c r="BW62" s="133" t="s">
        <v>106</v>
      </c>
      <c r="BX62" s="133" t="s">
        <v>94</v>
      </c>
      <c r="CL62" s="133" t="s">
        <v>19</v>
      </c>
    </row>
    <row r="63" s="4" customFormat="1" ht="23.25" customHeight="1">
      <c r="A63" s="124" t="s">
        <v>83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'D8.2.3.2 - PS353 - 1562 -...'!J32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86</v>
      </c>
      <c r="AR63" s="65"/>
      <c r="AS63" s="129">
        <v>0</v>
      </c>
      <c r="AT63" s="130">
        <f>ROUND(SUM(AV63:AW63),2)</f>
        <v>0</v>
      </c>
      <c r="AU63" s="131">
        <f>'D8.2.3.2 - PS353 - 1562 -...'!P90</f>
        <v>0</v>
      </c>
      <c r="AV63" s="130">
        <f>'D8.2.3.2 - PS353 - 1562 -...'!J35</f>
        <v>0</v>
      </c>
      <c r="AW63" s="130">
        <f>'D8.2.3.2 - PS353 - 1562 -...'!J36</f>
        <v>0</v>
      </c>
      <c r="AX63" s="130">
        <f>'D8.2.3.2 - PS353 - 1562 -...'!J37</f>
        <v>0</v>
      </c>
      <c r="AY63" s="130">
        <f>'D8.2.3.2 - PS353 - 1562 -...'!J38</f>
        <v>0</v>
      </c>
      <c r="AZ63" s="130">
        <f>'D8.2.3.2 - PS353 - 1562 -...'!F35</f>
        <v>0</v>
      </c>
      <c r="BA63" s="130">
        <f>'D8.2.3.2 - PS353 - 1562 -...'!F36</f>
        <v>0</v>
      </c>
      <c r="BB63" s="130">
        <f>'D8.2.3.2 - PS353 - 1562 -...'!F37</f>
        <v>0</v>
      </c>
      <c r="BC63" s="130">
        <f>'D8.2.3.2 - PS353 - 1562 -...'!F38</f>
        <v>0</v>
      </c>
      <c r="BD63" s="132">
        <f>'D8.2.3.2 - PS353 - 1562 -...'!F39</f>
        <v>0</v>
      </c>
      <c r="BE63" s="4"/>
      <c r="BT63" s="133" t="s">
        <v>82</v>
      </c>
      <c r="BV63" s="133" t="s">
        <v>75</v>
      </c>
      <c r="BW63" s="133" t="s">
        <v>109</v>
      </c>
      <c r="BX63" s="133" t="s">
        <v>94</v>
      </c>
      <c r="CL63" s="133" t="s">
        <v>19</v>
      </c>
    </row>
    <row r="64" s="4" customFormat="1" ht="23.25" customHeight="1">
      <c r="A64" s="124" t="s">
        <v>83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'D8.2.4.2 - PS354 - 1571 -...'!J32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86</v>
      </c>
      <c r="AR64" s="65"/>
      <c r="AS64" s="129">
        <v>0</v>
      </c>
      <c r="AT64" s="130">
        <f>ROUND(SUM(AV64:AW64),2)</f>
        <v>0</v>
      </c>
      <c r="AU64" s="131">
        <f>'D8.2.4.2 - PS354 - 1571 -...'!P90</f>
        <v>0</v>
      </c>
      <c r="AV64" s="130">
        <f>'D8.2.4.2 - PS354 - 1571 -...'!J35</f>
        <v>0</v>
      </c>
      <c r="AW64" s="130">
        <f>'D8.2.4.2 - PS354 - 1571 -...'!J36</f>
        <v>0</v>
      </c>
      <c r="AX64" s="130">
        <f>'D8.2.4.2 - PS354 - 1571 -...'!J37</f>
        <v>0</v>
      </c>
      <c r="AY64" s="130">
        <f>'D8.2.4.2 - PS354 - 1571 -...'!J38</f>
        <v>0</v>
      </c>
      <c r="AZ64" s="130">
        <f>'D8.2.4.2 - PS354 - 1571 -...'!F35</f>
        <v>0</v>
      </c>
      <c r="BA64" s="130">
        <f>'D8.2.4.2 - PS354 - 1571 -...'!F36</f>
        <v>0</v>
      </c>
      <c r="BB64" s="130">
        <f>'D8.2.4.2 - PS354 - 1571 -...'!F37</f>
        <v>0</v>
      </c>
      <c r="BC64" s="130">
        <f>'D8.2.4.2 - PS354 - 1571 -...'!F38</f>
        <v>0</v>
      </c>
      <c r="BD64" s="132">
        <f>'D8.2.4.2 - PS354 - 1571 -...'!F39</f>
        <v>0</v>
      </c>
      <c r="BE64" s="4"/>
      <c r="BT64" s="133" t="s">
        <v>82</v>
      </c>
      <c r="BV64" s="133" t="s">
        <v>75</v>
      </c>
      <c r="BW64" s="133" t="s">
        <v>112</v>
      </c>
      <c r="BX64" s="133" t="s">
        <v>94</v>
      </c>
      <c r="CL64" s="133" t="s">
        <v>19</v>
      </c>
    </row>
    <row r="65" s="4" customFormat="1" ht="23.25" customHeight="1">
      <c r="A65" s="124" t="s">
        <v>83</v>
      </c>
      <c r="B65" s="63"/>
      <c r="C65" s="125"/>
      <c r="D65" s="125"/>
      <c r="E65" s="126" t="s">
        <v>113</v>
      </c>
      <c r="F65" s="126"/>
      <c r="G65" s="126"/>
      <c r="H65" s="126"/>
      <c r="I65" s="126"/>
      <c r="J65" s="125"/>
      <c r="K65" s="126" t="s">
        <v>114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'D8.2.5.2 - PS355 - 1577 -...'!J32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86</v>
      </c>
      <c r="AR65" s="65"/>
      <c r="AS65" s="129">
        <v>0</v>
      </c>
      <c r="AT65" s="130">
        <f>ROUND(SUM(AV65:AW65),2)</f>
        <v>0</v>
      </c>
      <c r="AU65" s="131">
        <f>'D8.2.5.2 - PS355 - 1577 -...'!P90</f>
        <v>0</v>
      </c>
      <c r="AV65" s="130">
        <f>'D8.2.5.2 - PS355 - 1577 -...'!J35</f>
        <v>0</v>
      </c>
      <c r="AW65" s="130">
        <f>'D8.2.5.2 - PS355 - 1577 -...'!J36</f>
        <v>0</v>
      </c>
      <c r="AX65" s="130">
        <f>'D8.2.5.2 - PS355 - 1577 -...'!J37</f>
        <v>0</v>
      </c>
      <c r="AY65" s="130">
        <f>'D8.2.5.2 - PS355 - 1577 -...'!J38</f>
        <v>0</v>
      </c>
      <c r="AZ65" s="130">
        <f>'D8.2.5.2 - PS355 - 1577 -...'!F35</f>
        <v>0</v>
      </c>
      <c r="BA65" s="130">
        <f>'D8.2.5.2 - PS355 - 1577 -...'!F36</f>
        <v>0</v>
      </c>
      <c r="BB65" s="130">
        <f>'D8.2.5.2 - PS355 - 1577 -...'!F37</f>
        <v>0</v>
      </c>
      <c r="BC65" s="130">
        <f>'D8.2.5.2 - PS355 - 1577 -...'!F38</f>
        <v>0</v>
      </c>
      <c r="BD65" s="132">
        <f>'D8.2.5.2 - PS355 - 1577 -...'!F39</f>
        <v>0</v>
      </c>
      <c r="BE65" s="4"/>
      <c r="BT65" s="133" t="s">
        <v>82</v>
      </c>
      <c r="BV65" s="133" t="s">
        <v>75</v>
      </c>
      <c r="BW65" s="133" t="s">
        <v>115</v>
      </c>
      <c r="BX65" s="133" t="s">
        <v>94</v>
      </c>
      <c r="CL65" s="133" t="s">
        <v>19</v>
      </c>
    </row>
    <row r="66" s="4" customFormat="1" ht="23.25" customHeight="1">
      <c r="A66" s="124" t="s">
        <v>83</v>
      </c>
      <c r="B66" s="63"/>
      <c r="C66" s="125"/>
      <c r="D66" s="125"/>
      <c r="E66" s="126" t="s">
        <v>116</v>
      </c>
      <c r="F66" s="126"/>
      <c r="G66" s="126"/>
      <c r="H66" s="126"/>
      <c r="I66" s="126"/>
      <c r="J66" s="125"/>
      <c r="K66" s="126" t="s">
        <v>117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'D8.2.6.2 - PS356 - 1535 -...'!J32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86</v>
      </c>
      <c r="AR66" s="65"/>
      <c r="AS66" s="129">
        <v>0</v>
      </c>
      <c r="AT66" s="130">
        <f>ROUND(SUM(AV66:AW66),2)</f>
        <v>0</v>
      </c>
      <c r="AU66" s="131">
        <f>'D8.2.6.2 - PS356 - 1535 -...'!P90</f>
        <v>0</v>
      </c>
      <c r="AV66" s="130">
        <f>'D8.2.6.2 - PS356 - 1535 -...'!J35</f>
        <v>0</v>
      </c>
      <c r="AW66" s="130">
        <f>'D8.2.6.2 - PS356 - 1535 -...'!J36</f>
        <v>0</v>
      </c>
      <c r="AX66" s="130">
        <f>'D8.2.6.2 - PS356 - 1535 -...'!J37</f>
        <v>0</v>
      </c>
      <c r="AY66" s="130">
        <f>'D8.2.6.2 - PS356 - 1535 -...'!J38</f>
        <v>0</v>
      </c>
      <c r="AZ66" s="130">
        <f>'D8.2.6.2 - PS356 - 1535 -...'!F35</f>
        <v>0</v>
      </c>
      <c r="BA66" s="130">
        <f>'D8.2.6.2 - PS356 - 1535 -...'!F36</f>
        <v>0</v>
      </c>
      <c r="BB66" s="130">
        <f>'D8.2.6.2 - PS356 - 1535 -...'!F37</f>
        <v>0</v>
      </c>
      <c r="BC66" s="130">
        <f>'D8.2.6.2 - PS356 - 1535 -...'!F38</f>
        <v>0</v>
      </c>
      <c r="BD66" s="132">
        <f>'D8.2.6.2 - PS356 - 1535 -...'!F39</f>
        <v>0</v>
      </c>
      <c r="BE66" s="4"/>
      <c r="BT66" s="133" t="s">
        <v>82</v>
      </c>
      <c r="BV66" s="133" t="s">
        <v>75</v>
      </c>
      <c r="BW66" s="133" t="s">
        <v>118</v>
      </c>
      <c r="BX66" s="133" t="s">
        <v>94</v>
      </c>
      <c r="CL66" s="133" t="s">
        <v>19</v>
      </c>
    </row>
    <row r="67" s="4" customFormat="1" ht="23.25" customHeight="1">
      <c r="A67" s="124" t="s">
        <v>83</v>
      </c>
      <c r="B67" s="63"/>
      <c r="C67" s="125"/>
      <c r="D67" s="125"/>
      <c r="E67" s="126" t="s">
        <v>119</v>
      </c>
      <c r="F67" s="126"/>
      <c r="G67" s="126"/>
      <c r="H67" s="126"/>
      <c r="I67" s="126"/>
      <c r="J67" s="125"/>
      <c r="K67" s="126" t="s">
        <v>120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'D8.2.7.2 - PS357 - 1432 -...'!J32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86</v>
      </c>
      <c r="AR67" s="65"/>
      <c r="AS67" s="129">
        <v>0</v>
      </c>
      <c r="AT67" s="130">
        <f>ROUND(SUM(AV67:AW67),2)</f>
        <v>0</v>
      </c>
      <c r="AU67" s="131">
        <f>'D8.2.7.2 - PS357 - 1432 -...'!P90</f>
        <v>0</v>
      </c>
      <c r="AV67" s="130">
        <f>'D8.2.7.2 - PS357 - 1432 -...'!J35</f>
        <v>0</v>
      </c>
      <c r="AW67" s="130">
        <f>'D8.2.7.2 - PS357 - 1432 -...'!J36</f>
        <v>0</v>
      </c>
      <c r="AX67" s="130">
        <f>'D8.2.7.2 - PS357 - 1432 -...'!J37</f>
        <v>0</v>
      </c>
      <c r="AY67" s="130">
        <f>'D8.2.7.2 - PS357 - 1432 -...'!J38</f>
        <v>0</v>
      </c>
      <c r="AZ67" s="130">
        <f>'D8.2.7.2 - PS357 - 1432 -...'!F35</f>
        <v>0</v>
      </c>
      <c r="BA67" s="130">
        <f>'D8.2.7.2 - PS357 - 1432 -...'!F36</f>
        <v>0</v>
      </c>
      <c r="BB67" s="130">
        <f>'D8.2.7.2 - PS357 - 1432 -...'!F37</f>
        <v>0</v>
      </c>
      <c r="BC67" s="130">
        <f>'D8.2.7.2 - PS357 - 1432 -...'!F38</f>
        <v>0</v>
      </c>
      <c r="BD67" s="132">
        <f>'D8.2.7.2 - PS357 - 1432 -...'!F39</f>
        <v>0</v>
      </c>
      <c r="BE67" s="4"/>
      <c r="BT67" s="133" t="s">
        <v>82</v>
      </c>
      <c r="BV67" s="133" t="s">
        <v>75</v>
      </c>
      <c r="BW67" s="133" t="s">
        <v>121</v>
      </c>
      <c r="BX67" s="133" t="s">
        <v>94</v>
      </c>
      <c r="CL67" s="133" t="s">
        <v>19</v>
      </c>
    </row>
    <row r="68" s="4" customFormat="1" ht="23.25" customHeight="1">
      <c r="A68" s="124" t="s">
        <v>83</v>
      </c>
      <c r="B68" s="63"/>
      <c r="C68" s="125"/>
      <c r="D68" s="125"/>
      <c r="E68" s="126" t="s">
        <v>122</v>
      </c>
      <c r="F68" s="126"/>
      <c r="G68" s="126"/>
      <c r="H68" s="126"/>
      <c r="I68" s="126"/>
      <c r="J68" s="125"/>
      <c r="K68" s="126" t="s">
        <v>123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'D8.2.8.2 - PS358 - 1117 -...'!J32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86</v>
      </c>
      <c r="AR68" s="65"/>
      <c r="AS68" s="129">
        <v>0</v>
      </c>
      <c r="AT68" s="130">
        <f>ROUND(SUM(AV68:AW68),2)</f>
        <v>0</v>
      </c>
      <c r="AU68" s="131">
        <f>'D8.2.8.2 - PS358 - 1117 -...'!P90</f>
        <v>0</v>
      </c>
      <c r="AV68" s="130">
        <f>'D8.2.8.2 - PS358 - 1117 -...'!J35</f>
        <v>0</v>
      </c>
      <c r="AW68" s="130">
        <f>'D8.2.8.2 - PS358 - 1117 -...'!J36</f>
        <v>0</v>
      </c>
      <c r="AX68" s="130">
        <f>'D8.2.8.2 - PS358 - 1117 -...'!J37</f>
        <v>0</v>
      </c>
      <c r="AY68" s="130">
        <f>'D8.2.8.2 - PS358 - 1117 -...'!J38</f>
        <v>0</v>
      </c>
      <c r="AZ68" s="130">
        <f>'D8.2.8.2 - PS358 - 1117 -...'!F35</f>
        <v>0</v>
      </c>
      <c r="BA68" s="130">
        <f>'D8.2.8.2 - PS358 - 1117 -...'!F36</f>
        <v>0</v>
      </c>
      <c r="BB68" s="130">
        <f>'D8.2.8.2 - PS358 - 1117 -...'!F37</f>
        <v>0</v>
      </c>
      <c r="BC68" s="130">
        <f>'D8.2.8.2 - PS358 - 1117 -...'!F38</f>
        <v>0</v>
      </c>
      <c r="BD68" s="132">
        <f>'D8.2.8.2 - PS358 - 1117 -...'!F39</f>
        <v>0</v>
      </c>
      <c r="BE68" s="4"/>
      <c r="BT68" s="133" t="s">
        <v>82</v>
      </c>
      <c r="BV68" s="133" t="s">
        <v>75</v>
      </c>
      <c r="BW68" s="133" t="s">
        <v>124</v>
      </c>
      <c r="BX68" s="133" t="s">
        <v>94</v>
      </c>
      <c r="CL68" s="133" t="s">
        <v>19</v>
      </c>
    </row>
    <row r="69" s="4" customFormat="1" ht="23.25" customHeight="1">
      <c r="A69" s="124" t="s">
        <v>83</v>
      </c>
      <c r="B69" s="63"/>
      <c r="C69" s="125"/>
      <c r="D69" s="125"/>
      <c r="E69" s="126" t="s">
        <v>125</v>
      </c>
      <c r="F69" s="126"/>
      <c r="G69" s="126"/>
      <c r="H69" s="126"/>
      <c r="I69" s="126"/>
      <c r="J69" s="125"/>
      <c r="K69" s="126" t="s">
        <v>126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'D8.2.9.2 - PS359 - 1413 -...'!J32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86</v>
      </c>
      <c r="AR69" s="65"/>
      <c r="AS69" s="129">
        <v>0</v>
      </c>
      <c r="AT69" s="130">
        <f>ROUND(SUM(AV69:AW69),2)</f>
        <v>0</v>
      </c>
      <c r="AU69" s="131">
        <f>'D8.2.9.2 - PS359 - 1413 -...'!P90</f>
        <v>0</v>
      </c>
      <c r="AV69" s="130">
        <f>'D8.2.9.2 - PS359 - 1413 -...'!J35</f>
        <v>0</v>
      </c>
      <c r="AW69" s="130">
        <f>'D8.2.9.2 - PS359 - 1413 -...'!J36</f>
        <v>0</v>
      </c>
      <c r="AX69" s="130">
        <f>'D8.2.9.2 - PS359 - 1413 -...'!J37</f>
        <v>0</v>
      </c>
      <c r="AY69" s="130">
        <f>'D8.2.9.2 - PS359 - 1413 -...'!J38</f>
        <v>0</v>
      </c>
      <c r="AZ69" s="130">
        <f>'D8.2.9.2 - PS359 - 1413 -...'!F35</f>
        <v>0</v>
      </c>
      <c r="BA69" s="130">
        <f>'D8.2.9.2 - PS359 - 1413 -...'!F36</f>
        <v>0</v>
      </c>
      <c r="BB69" s="130">
        <f>'D8.2.9.2 - PS359 - 1413 -...'!F37</f>
        <v>0</v>
      </c>
      <c r="BC69" s="130">
        <f>'D8.2.9.2 - PS359 - 1413 -...'!F38</f>
        <v>0</v>
      </c>
      <c r="BD69" s="132">
        <f>'D8.2.9.2 - PS359 - 1413 -...'!F39</f>
        <v>0</v>
      </c>
      <c r="BE69" s="4"/>
      <c r="BT69" s="133" t="s">
        <v>82</v>
      </c>
      <c r="BV69" s="133" t="s">
        <v>75</v>
      </c>
      <c r="BW69" s="133" t="s">
        <v>127</v>
      </c>
      <c r="BX69" s="133" t="s">
        <v>94</v>
      </c>
      <c r="CL69" s="133" t="s">
        <v>19</v>
      </c>
    </row>
    <row r="70" s="4" customFormat="1" ht="23.25" customHeight="1">
      <c r="A70" s="124" t="s">
        <v>83</v>
      </c>
      <c r="B70" s="63"/>
      <c r="C70" s="125"/>
      <c r="D70" s="125"/>
      <c r="E70" s="126" t="s">
        <v>128</v>
      </c>
      <c r="F70" s="126"/>
      <c r="G70" s="126"/>
      <c r="H70" s="126"/>
      <c r="I70" s="126"/>
      <c r="J70" s="125"/>
      <c r="K70" s="126" t="s">
        <v>129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'D8.2.10.2 - PS360 - 1410 ...'!J32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86</v>
      </c>
      <c r="AR70" s="65"/>
      <c r="AS70" s="129">
        <v>0</v>
      </c>
      <c r="AT70" s="130">
        <f>ROUND(SUM(AV70:AW70),2)</f>
        <v>0</v>
      </c>
      <c r="AU70" s="131">
        <f>'D8.2.10.2 - PS360 - 1410 ...'!P90</f>
        <v>0</v>
      </c>
      <c r="AV70" s="130">
        <f>'D8.2.10.2 - PS360 - 1410 ...'!J35</f>
        <v>0</v>
      </c>
      <c r="AW70" s="130">
        <f>'D8.2.10.2 - PS360 - 1410 ...'!J36</f>
        <v>0</v>
      </c>
      <c r="AX70" s="130">
        <f>'D8.2.10.2 - PS360 - 1410 ...'!J37</f>
        <v>0</v>
      </c>
      <c r="AY70" s="130">
        <f>'D8.2.10.2 - PS360 - 1410 ...'!J38</f>
        <v>0</v>
      </c>
      <c r="AZ70" s="130">
        <f>'D8.2.10.2 - PS360 - 1410 ...'!F35</f>
        <v>0</v>
      </c>
      <c r="BA70" s="130">
        <f>'D8.2.10.2 - PS360 - 1410 ...'!F36</f>
        <v>0</v>
      </c>
      <c r="BB70" s="130">
        <f>'D8.2.10.2 - PS360 - 1410 ...'!F37</f>
        <v>0</v>
      </c>
      <c r="BC70" s="130">
        <f>'D8.2.10.2 - PS360 - 1410 ...'!F38</f>
        <v>0</v>
      </c>
      <c r="BD70" s="132">
        <f>'D8.2.10.2 - PS360 - 1410 ...'!F39</f>
        <v>0</v>
      </c>
      <c r="BE70" s="4"/>
      <c r="BT70" s="133" t="s">
        <v>82</v>
      </c>
      <c r="BV70" s="133" t="s">
        <v>75</v>
      </c>
      <c r="BW70" s="133" t="s">
        <v>130</v>
      </c>
      <c r="BX70" s="133" t="s">
        <v>94</v>
      </c>
      <c r="CL70" s="133" t="s">
        <v>19</v>
      </c>
    </row>
    <row r="71" s="4" customFormat="1" ht="23.25" customHeight="1">
      <c r="A71" s="124" t="s">
        <v>83</v>
      </c>
      <c r="B71" s="63"/>
      <c r="C71" s="125"/>
      <c r="D71" s="125"/>
      <c r="E71" s="126" t="s">
        <v>131</v>
      </c>
      <c r="F71" s="126"/>
      <c r="G71" s="126"/>
      <c r="H71" s="126"/>
      <c r="I71" s="126"/>
      <c r="J71" s="125"/>
      <c r="K71" s="126" t="s">
        <v>132</v>
      </c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7">
        <f>'D8.2.11.2 - PS361 - 1420 ...'!J32</f>
        <v>0</v>
      </c>
      <c r="AH71" s="125"/>
      <c r="AI71" s="125"/>
      <c r="AJ71" s="125"/>
      <c r="AK71" s="125"/>
      <c r="AL71" s="125"/>
      <c r="AM71" s="125"/>
      <c r="AN71" s="127">
        <f>SUM(AG71,AT71)</f>
        <v>0</v>
      </c>
      <c r="AO71" s="125"/>
      <c r="AP71" s="125"/>
      <c r="AQ71" s="128" t="s">
        <v>86</v>
      </c>
      <c r="AR71" s="65"/>
      <c r="AS71" s="129">
        <v>0</v>
      </c>
      <c r="AT71" s="130">
        <f>ROUND(SUM(AV71:AW71),2)</f>
        <v>0</v>
      </c>
      <c r="AU71" s="131">
        <f>'D8.2.11.2 - PS361 - 1420 ...'!P90</f>
        <v>0</v>
      </c>
      <c r="AV71" s="130">
        <f>'D8.2.11.2 - PS361 - 1420 ...'!J35</f>
        <v>0</v>
      </c>
      <c r="AW71" s="130">
        <f>'D8.2.11.2 - PS361 - 1420 ...'!J36</f>
        <v>0</v>
      </c>
      <c r="AX71" s="130">
        <f>'D8.2.11.2 - PS361 - 1420 ...'!J37</f>
        <v>0</v>
      </c>
      <c r="AY71" s="130">
        <f>'D8.2.11.2 - PS361 - 1420 ...'!J38</f>
        <v>0</v>
      </c>
      <c r="AZ71" s="130">
        <f>'D8.2.11.2 - PS361 - 1420 ...'!F35</f>
        <v>0</v>
      </c>
      <c r="BA71" s="130">
        <f>'D8.2.11.2 - PS361 - 1420 ...'!F36</f>
        <v>0</v>
      </c>
      <c r="BB71" s="130">
        <f>'D8.2.11.2 - PS361 - 1420 ...'!F37</f>
        <v>0</v>
      </c>
      <c r="BC71" s="130">
        <f>'D8.2.11.2 - PS361 - 1420 ...'!F38</f>
        <v>0</v>
      </c>
      <c r="BD71" s="132">
        <f>'D8.2.11.2 - PS361 - 1420 ...'!F39</f>
        <v>0</v>
      </c>
      <c r="BE71" s="4"/>
      <c r="BT71" s="133" t="s">
        <v>82</v>
      </c>
      <c r="BV71" s="133" t="s">
        <v>75</v>
      </c>
      <c r="BW71" s="133" t="s">
        <v>133</v>
      </c>
      <c r="BX71" s="133" t="s">
        <v>94</v>
      </c>
      <c r="CL71" s="133" t="s">
        <v>19</v>
      </c>
    </row>
    <row r="72" s="4" customFormat="1" ht="23.25" customHeight="1">
      <c r="A72" s="124" t="s">
        <v>83</v>
      </c>
      <c r="B72" s="63"/>
      <c r="C72" s="125"/>
      <c r="D72" s="125"/>
      <c r="E72" s="126" t="s">
        <v>134</v>
      </c>
      <c r="F72" s="126"/>
      <c r="G72" s="126"/>
      <c r="H72" s="126"/>
      <c r="I72" s="126"/>
      <c r="J72" s="125"/>
      <c r="K72" s="126" t="s">
        <v>135</v>
      </c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7">
        <f>'D8.2.12.2 - PS362 - 1302 ...'!J32</f>
        <v>0</v>
      </c>
      <c r="AH72" s="125"/>
      <c r="AI72" s="125"/>
      <c r="AJ72" s="125"/>
      <c r="AK72" s="125"/>
      <c r="AL72" s="125"/>
      <c r="AM72" s="125"/>
      <c r="AN72" s="127">
        <f>SUM(AG72,AT72)</f>
        <v>0</v>
      </c>
      <c r="AO72" s="125"/>
      <c r="AP72" s="125"/>
      <c r="AQ72" s="128" t="s">
        <v>86</v>
      </c>
      <c r="AR72" s="65"/>
      <c r="AS72" s="129">
        <v>0</v>
      </c>
      <c r="AT72" s="130">
        <f>ROUND(SUM(AV72:AW72),2)</f>
        <v>0</v>
      </c>
      <c r="AU72" s="131">
        <f>'D8.2.12.2 - PS362 - 1302 ...'!P90</f>
        <v>0</v>
      </c>
      <c r="AV72" s="130">
        <f>'D8.2.12.2 - PS362 - 1302 ...'!J35</f>
        <v>0</v>
      </c>
      <c r="AW72" s="130">
        <f>'D8.2.12.2 - PS362 - 1302 ...'!J36</f>
        <v>0</v>
      </c>
      <c r="AX72" s="130">
        <f>'D8.2.12.2 - PS362 - 1302 ...'!J37</f>
        <v>0</v>
      </c>
      <c r="AY72" s="130">
        <f>'D8.2.12.2 - PS362 - 1302 ...'!J38</f>
        <v>0</v>
      </c>
      <c r="AZ72" s="130">
        <f>'D8.2.12.2 - PS362 - 1302 ...'!F35</f>
        <v>0</v>
      </c>
      <c r="BA72" s="130">
        <f>'D8.2.12.2 - PS362 - 1302 ...'!F36</f>
        <v>0</v>
      </c>
      <c r="BB72" s="130">
        <f>'D8.2.12.2 - PS362 - 1302 ...'!F37</f>
        <v>0</v>
      </c>
      <c r="BC72" s="130">
        <f>'D8.2.12.2 - PS362 - 1302 ...'!F38</f>
        <v>0</v>
      </c>
      <c r="BD72" s="132">
        <f>'D8.2.12.2 - PS362 - 1302 ...'!F39</f>
        <v>0</v>
      </c>
      <c r="BE72" s="4"/>
      <c r="BT72" s="133" t="s">
        <v>82</v>
      </c>
      <c r="BV72" s="133" t="s">
        <v>75</v>
      </c>
      <c r="BW72" s="133" t="s">
        <v>136</v>
      </c>
      <c r="BX72" s="133" t="s">
        <v>94</v>
      </c>
      <c r="CL72" s="133" t="s">
        <v>19</v>
      </c>
    </row>
    <row r="73" s="4" customFormat="1" ht="16.5" customHeight="1">
      <c r="A73" s="124" t="s">
        <v>83</v>
      </c>
      <c r="B73" s="63"/>
      <c r="C73" s="125"/>
      <c r="D73" s="125"/>
      <c r="E73" s="126" t="s">
        <v>137</v>
      </c>
      <c r="F73" s="126"/>
      <c r="G73" s="126"/>
      <c r="H73" s="126"/>
      <c r="I73" s="126"/>
      <c r="J73" s="125"/>
      <c r="K73" s="126" t="s">
        <v>138</v>
      </c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7">
        <f>'D8.2.X.2 - Měření a regul...'!J32</f>
        <v>0</v>
      </c>
      <c r="AH73" s="125"/>
      <c r="AI73" s="125"/>
      <c r="AJ73" s="125"/>
      <c r="AK73" s="125"/>
      <c r="AL73" s="125"/>
      <c r="AM73" s="125"/>
      <c r="AN73" s="127">
        <f>SUM(AG73,AT73)</f>
        <v>0</v>
      </c>
      <c r="AO73" s="125"/>
      <c r="AP73" s="125"/>
      <c r="AQ73" s="128" t="s">
        <v>86</v>
      </c>
      <c r="AR73" s="65"/>
      <c r="AS73" s="129">
        <v>0</v>
      </c>
      <c r="AT73" s="130">
        <f>ROUND(SUM(AV73:AW73),2)</f>
        <v>0</v>
      </c>
      <c r="AU73" s="131">
        <f>'D8.2.X.2 - Měření a regul...'!P86</f>
        <v>0</v>
      </c>
      <c r="AV73" s="130">
        <f>'D8.2.X.2 - Měření a regul...'!J35</f>
        <v>0</v>
      </c>
      <c r="AW73" s="130">
        <f>'D8.2.X.2 - Měření a regul...'!J36</f>
        <v>0</v>
      </c>
      <c r="AX73" s="130">
        <f>'D8.2.X.2 - Měření a regul...'!J37</f>
        <v>0</v>
      </c>
      <c r="AY73" s="130">
        <f>'D8.2.X.2 - Měření a regul...'!J38</f>
        <v>0</v>
      </c>
      <c r="AZ73" s="130">
        <f>'D8.2.X.2 - Měření a regul...'!F35</f>
        <v>0</v>
      </c>
      <c r="BA73" s="130">
        <f>'D8.2.X.2 - Měření a regul...'!F36</f>
        <v>0</v>
      </c>
      <c r="BB73" s="130">
        <f>'D8.2.X.2 - Měření a regul...'!F37</f>
        <v>0</v>
      </c>
      <c r="BC73" s="130">
        <f>'D8.2.X.2 - Měření a regul...'!F38</f>
        <v>0</v>
      </c>
      <c r="BD73" s="132">
        <f>'D8.2.X.2 - Měření a regul...'!F39</f>
        <v>0</v>
      </c>
      <c r="BE73" s="4"/>
      <c r="BT73" s="133" t="s">
        <v>82</v>
      </c>
      <c r="BV73" s="133" t="s">
        <v>75</v>
      </c>
      <c r="BW73" s="133" t="s">
        <v>139</v>
      </c>
      <c r="BX73" s="133" t="s">
        <v>94</v>
      </c>
      <c r="CL73" s="133" t="s">
        <v>19</v>
      </c>
    </row>
    <row r="74" s="7" customFormat="1" ht="16.5" customHeight="1">
      <c r="A74" s="124" t="s">
        <v>83</v>
      </c>
      <c r="B74" s="111"/>
      <c r="C74" s="112"/>
      <c r="D74" s="113" t="s">
        <v>140</v>
      </c>
      <c r="E74" s="113"/>
      <c r="F74" s="113"/>
      <c r="G74" s="113"/>
      <c r="H74" s="113"/>
      <c r="I74" s="114"/>
      <c r="J74" s="113" t="s">
        <v>141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6">
        <f>'D8.3 - ZOV'!J30</f>
        <v>0</v>
      </c>
      <c r="AH74" s="114"/>
      <c r="AI74" s="114"/>
      <c r="AJ74" s="114"/>
      <c r="AK74" s="114"/>
      <c r="AL74" s="114"/>
      <c r="AM74" s="114"/>
      <c r="AN74" s="116">
        <f>SUM(AG74,AT74)</f>
        <v>0</v>
      </c>
      <c r="AO74" s="114"/>
      <c r="AP74" s="114"/>
      <c r="AQ74" s="117" t="s">
        <v>93</v>
      </c>
      <c r="AR74" s="118"/>
      <c r="AS74" s="119">
        <v>0</v>
      </c>
      <c r="AT74" s="120">
        <f>ROUND(SUM(AV74:AW74),2)</f>
        <v>0</v>
      </c>
      <c r="AU74" s="121">
        <f>'D8.3 - ZOV'!P92</f>
        <v>0</v>
      </c>
      <c r="AV74" s="120">
        <f>'D8.3 - ZOV'!J33</f>
        <v>0</v>
      </c>
      <c r="AW74" s="120">
        <f>'D8.3 - ZOV'!J34</f>
        <v>0</v>
      </c>
      <c r="AX74" s="120">
        <f>'D8.3 - ZOV'!J35</f>
        <v>0</v>
      </c>
      <c r="AY74" s="120">
        <f>'D8.3 - ZOV'!J36</f>
        <v>0</v>
      </c>
      <c r="AZ74" s="120">
        <f>'D8.3 - ZOV'!F33</f>
        <v>0</v>
      </c>
      <c r="BA74" s="120">
        <f>'D8.3 - ZOV'!F34</f>
        <v>0</v>
      </c>
      <c r="BB74" s="120">
        <f>'D8.3 - ZOV'!F35</f>
        <v>0</v>
      </c>
      <c r="BC74" s="120">
        <f>'D8.3 - ZOV'!F36</f>
        <v>0</v>
      </c>
      <c r="BD74" s="122">
        <f>'D8.3 - ZOV'!F37</f>
        <v>0</v>
      </c>
      <c r="BE74" s="7"/>
      <c r="BT74" s="123" t="s">
        <v>80</v>
      </c>
      <c r="BV74" s="123" t="s">
        <v>75</v>
      </c>
      <c r="BW74" s="123" t="s">
        <v>142</v>
      </c>
      <c r="BX74" s="123" t="s">
        <v>5</v>
      </c>
      <c r="CL74" s="123" t="s">
        <v>19</v>
      </c>
      <c r="CM74" s="123" t="s">
        <v>82</v>
      </c>
    </row>
    <row r="75" s="7" customFormat="1" ht="16.5" customHeight="1">
      <c r="A75" s="124" t="s">
        <v>83</v>
      </c>
      <c r="B75" s="111"/>
      <c r="C75" s="112"/>
      <c r="D75" s="113" t="s">
        <v>143</v>
      </c>
      <c r="E75" s="113"/>
      <c r="F75" s="113"/>
      <c r="G75" s="113"/>
      <c r="H75" s="113"/>
      <c r="I75" s="114"/>
      <c r="J75" s="113" t="s">
        <v>144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6">
        <f>'D8.4 - Datová síť'!J30</f>
        <v>0</v>
      </c>
      <c r="AH75" s="114"/>
      <c r="AI75" s="114"/>
      <c r="AJ75" s="114"/>
      <c r="AK75" s="114"/>
      <c r="AL75" s="114"/>
      <c r="AM75" s="114"/>
      <c r="AN75" s="116">
        <f>SUM(AG75,AT75)</f>
        <v>0</v>
      </c>
      <c r="AO75" s="114"/>
      <c r="AP75" s="114"/>
      <c r="AQ75" s="117" t="s">
        <v>145</v>
      </c>
      <c r="AR75" s="118"/>
      <c r="AS75" s="119">
        <v>0</v>
      </c>
      <c r="AT75" s="120">
        <f>ROUND(SUM(AV75:AW75),2)</f>
        <v>0</v>
      </c>
      <c r="AU75" s="121">
        <f>'D8.4 - Datová síť'!P82</f>
        <v>0</v>
      </c>
      <c r="AV75" s="120">
        <f>'D8.4 - Datová síť'!J33</f>
        <v>0</v>
      </c>
      <c r="AW75" s="120">
        <f>'D8.4 - Datová síť'!J34</f>
        <v>0</v>
      </c>
      <c r="AX75" s="120">
        <f>'D8.4 - Datová síť'!J35</f>
        <v>0</v>
      </c>
      <c r="AY75" s="120">
        <f>'D8.4 - Datová síť'!J36</f>
        <v>0</v>
      </c>
      <c r="AZ75" s="120">
        <f>'D8.4 - Datová síť'!F33</f>
        <v>0</v>
      </c>
      <c r="BA75" s="120">
        <f>'D8.4 - Datová síť'!F34</f>
        <v>0</v>
      </c>
      <c r="BB75" s="120">
        <f>'D8.4 - Datová síť'!F35</f>
        <v>0</v>
      </c>
      <c r="BC75" s="120">
        <f>'D8.4 - Datová síť'!F36</f>
        <v>0</v>
      </c>
      <c r="BD75" s="122">
        <f>'D8.4 - Datová síť'!F37</f>
        <v>0</v>
      </c>
      <c r="BE75" s="7"/>
      <c r="BT75" s="123" t="s">
        <v>80</v>
      </c>
      <c r="BV75" s="123" t="s">
        <v>75</v>
      </c>
      <c r="BW75" s="123" t="s">
        <v>146</v>
      </c>
      <c r="BX75" s="123" t="s">
        <v>5</v>
      </c>
      <c r="CL75" s="123" t="s">
        <v>19</v>
      </c>
      <c r="CM75" s="123" t="s">
        <v>82</v>
      </c>
    </row>
    <row r="76" s="7" customFormat="1" ht="16.5" customHeight="1">
      <c r="A76" s="7"/>
      <c r="B76" s="111"/>
      <c r="C76" s="112"/>
      <c r="D76" s="113" t="s">
        <v>147</v>
      </c>
      <c r="E76" s="113"/>
      <c r="F76" s="113"/>
      <c r="G76" s="113"/>
      <c r="H76" s="113"/>
      <c r="I76" s="114"/>
      <c r="J76" s="113" t="s">
        <v>148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5">
        <f>ROUND(SUM(AG77:AG78),2)</f>
        <v>0</v>
      </c>
      <c r="AH76" s="114"/>
      <c r="AI76" s="114"/>
      <c r="AJ76" s="114"/>
      <c r="AK76" s="114"/>
      <c r="AL76" s="114"/>
      <c r="AM76" s="114"/>
      <c r="AN76" s="116">
        <f>SUM(AG76,AT76)</f>
        <v>0</v>
      </c>
      <c r="AO76" s="114"/>
      <c r="AP76" s="114"/>
      <c r="AQ76" s="117" t="s">
        <v>79</v>
      </c>
      <c r="AR76" s="118"/>
      <c r="AS76" s="119">
        <f>ROUND(SUM(AS77:AS78),2)</f>
        <v>0</v>
      </c>
      <c r="AT76" s="120">
        <f>ROUND(SUM(AV76:AW76),2)</f>
        <v>0</v>
      </c>
      <c r="AU76" s="121">
        <f>ROUND(SUM(AU77:AU78),5)</f>
        <v>0</v>
      </c>
      <c r="AV76" s="120">
        <f>ROUND(AZ76*L29,2)</f>
        <v>0</v>
      </c>
      <c r="AW76" s="120">
        <f>ROUND(BA76*L30,2)</f>
        <v>0</v>
      </c>
      <c r="AX76" s="120">
        <f>ROUND(BB76*L29,2)</f>
        <v>0</v>
      </c>
      <c r="AY76" s="120">
        <f>ROUND(BC76*L30,2)</f>
        <v>0</v>
      </c>
      <c r="AZ76" s="120">
        <f>ROUND(SUM(AZ77:AZ78),2)</f>
        <v>0</v>
      </c>
      <c r="BA76" s="120">
        <f>ROUND(SUM(BA77:BA78),2)</f>
        <v>0</v>
      </c>
      <c r="BB76" s="120">
        <f>ROUND(SUM(BB77:BB78),2)</f>
        <v>0</v>
      </c>
      <c r="BC76" s="120">
        <f>ROUND(SUM(BC77:BC78),2)</f>
        <v>0</v>
      </c>
      <c r="BD76" s="122">
        <f>ROUND(SUM(BD77:BD78),2)</f>
        <v>0</v>
      </c>
      <c r="BE76" s="7"/>
      <c r="BS76" s="123" t="s">
        <v>72</v>
      </c>
      <c r="BT76" s="123" t="s">
        <v>80</v>
      </c>
      <c r="BU76" s="123" t="s">
        <v>74</v>
      </c>
      <c r="BV76" s="123" t="s">
        <v>75</v>
      </c>
      <c r="BW76" s="123" t="s">
        <v>149</v>
      </c>
      <c r="BX76" s="123" t="s">
        <v>5</v>
      </c>
      <c r="CL76" s="123" t="s">
        <v>19</v>
      </c>
      <c r="CM76" s="123" t="s">
        <v>82</v>
      </c>
    </row>
    <row r="77" s="4" customFormat="1" ht="16.5" customHeight="1">
      <c r="A77" s="124" t="s">
        <v>83</v>
      </c>
      <c r="B77" s="63"/>
      <c r="C77" s="125"/>
      <c r="D77" s="125"/>
      <c r="E77" s="126" t="s">
        <v>150</v>
      </c>
      <c r="F77" s="126"/>
      <c r="G77" s="126"/>
      <c r="H77" s="126"/>
      <c r="I77" s="126"/>
      <c r="J77" s="125"/>
      <c r="K77" s="126" t="s">
        <v>151</v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7">
        <f>'D9a - InO 301.4 - Parovod...'!J32</f>
        <v>0</v>
      </c>
      <c r="AH77" s="125"/>
      <c r="AI77" s="125"/>
      <c r="AJ77" s="125"/>
      <c r="AK77" s="125"/>
      <c r="AL77" s="125"/>
      <c r="AM77" s="125"/>
      <c r="AN77" s="127">
        <f>SUM(AG77,AT77)</f>
        <v>0</v>
      </c>
      <c r="AO77" s="125"/>
      <c r="AP77" s="125"/>
      <c r="AQ77" s="128" t="s">
        <v>86</v>
      </c>
      <c r="AR77" s="65"/>
      <c r="AS77" s="129">
        <v>0</v>
      </c>
      <c r="AT77" s="130">
        <f>ROUND(SUM(AV77:AW77),2)</f>
        <v>0</v>
      </c>
      <c r="AU77" s="131">
        <f>'D9a - InO 301.4 - Parovod...'!P99</f>
        <v>0</v>
      </c>
      <c r="AV77" s="130">
        <f>'D9a - InO 301.4 - Parovod...'!J35</f>
        <v>0</v>
      </c>
      <c r="AW77" s="130">
        <f>'D9a - InO 301.4 - Parovod...'!J36</f>
        <v>0</v>
      </c>
      <c r="AX77" s="130">
        <f>'D9a - InO 301.4 - Parovod...'!J37</f>
        <v>0</v>
      </c>
      <c r="AY77" s="130">
        <f>'D9a - InO 301.4 - Parovod...'!J38</f>
        <v>0</v>
      </c>
      <c r="AZ77" s="130">
        <f>'D9a - InO 301.4 - Parovod...'!F35</f>
        <v>0</v>
      </c>
      <c r="BA77" s="130">
        <f>'D9a - InO 301.4 - Parovod...'!F36</f>
        <v>0</v>
      </c>
      <c r="BB77" s="130">
        <f>'D9a - InO 301.4 - Parovod...'!F37</f>
        <v>0</v>
      </c>
      <c r="BC77" s="130">
        <f>'D9a - InO 301.4 - Parovod...'!F38</f>
        <v>0</v>
      </c>
      <c r="BD77" s="132">
        <f>'D9a - InO 301.4 - Parovod...'!F39</f>
        <v>0</v>
      </c>
      <c r="BE77" s="4"/>
      <c r="BT77" s="133" t="s">
        <v>82</v>
      </c>
      <c r="BV77" s="133" t="s">
        <v>75</v>
      </c>
      <c r="BW77" s="133" t="s">
        <v>152</v>
      </c>
      <c r="BX77" s="133" t="s">
        <v>149</v>
      </c>
      <c r="CL77" s="133" t="s">
        <v>19</v>
      </c>
    </row>
    <row r="78" s="4" customFormat="1" ht="16.5" customHeight="1">
      <c r="A78" s="124" t="s">
        <v>83</v>
      </c>
      <c r="B78" s="63"/>
      <c r="C78" s="125"/>
      <c r="D78" s="125"/>
      <c r="E78" s="126" t="s">
        <v>153</v>
      </c>
      <c r="F78" s="126"/>
      <c r="G78" s="126"/>
      <c r="H78" s="126"/>
      <c r="I78" s="126"/>
      <c r="J78" s="125"/>
      <c r="K78" s="126" t="s">
        <v>154</v>
      </c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7">
        <f>'D9b - InO 301.4 - Parovod...'!J32</f>
        <v>0</v>
      </c>
      <c r="AH78" s="125"/>
      <c r="AI78" s="125"/>
      <c r="AJ78" s="125"/>
      <c r="AK78" s="125"/>
      <c r="AL78" s="125"/>
      <c r="AM78" s="125"/>
      <c r="AN78" s="127">
        <f>SUM(AG78,AT78)</f>
        <v>0</v>
      </c>
      <c r="AO78" s="125"/>
      <c r="AP78" s="125"/>
      <c r="AQ78" s="128" t="s">
        <v>86</v>
      </c>
      <c r="AR78" s="65"/>
      <c r="AS78" s="129">
        <v>0</v>
      </c>
      <c r="AT78" s="130">
        <f>ROUND(SUM(AV78:AW78),2)</f>
        <v>0</v>
      </c>
      <c r="AU78" s="131">
        <f>'D9b - InO 301.4 - Parovod...'!P98</f>
        <v>0</v>
      </c>
      <c r="AV78" s="130">
        <f>'D9b - InO 301.4 - Parovod...'!J35</f>
        <v>0</v>
      </c>
      <c r="AW78" s="130">
        <f>'D9b - InO 301.4 - Parovod...'!J36</f>
        <v>0</v>
      </c>
      <c r="AX78" s="130">
        <f>'D9b - InO 301.4 - Parovod...'!J37</f>
        <v>0</v>
      </c>
      <c r="AY78" s="130">
        <f>'D9b - InO 301.4 - Parovod...'!J38</f>
        <v>0</v>
      </c>
      <c r="AZ78" s="130">
        <f>'D9b - InO 301.4 - Parovod...'!F35</f>
        <v>0</v>
      </c>
      <c r="BA78" s="130">
        <f>'D9b - InO 301.4 - Parovod...'!F36</f>
        <v>0</v>
      </c>
      <c r="BB78" s="130">
        <f>'D9b - InO 301.4 - Parovod...'!F37</f>
        <v>0</v>
      </c>
      <c r="BC78" s="130">
        <f>'D9b - InO 301.4 - Parovod...'!F38</f>
        <v>0</v>
      </c>
      <c r="BD78" s="132">
        <f>'D9b - InO 301.4 - Parovod...'!F39</f>
        <v>0</v>
      </c>
      <c r="BE78" s="4"/>
      <c r="BT78" s="133" t="s">
        <v>82</v>
      </c>
      <c r="BV78" s="133" t="s">
        <v>75</v>
      </c>
      <c r="BW78" s="133" t="s">
        <v>155</v>
      </c>
      <c r="BX78" s="133" t="s">
        <v>149</v>
      </c>
      <c r="CL78" s="133" t="s">
        <v>19</v>
      </c>
    </row>
    <row r="79" s="7" customFormat="1" ht="16.5" customHeight="1">
      <c r="A79" s="124" t="s">
        <v>83</v>
      </c>
      <c r="B79" s="111"/>
      <c r="C79" s="112"/>
      <c r="D79" s="113" t="s">
        <v>156</v>
      </c>
      <c r="E79" s="113"/>
      <c r="F79" s="113"/>
      <c r="G79" s="113"/>
      <c r="H79" s="113"/>
      <c r="I79" s="114"/>
      <c r="J79" s="113" t="s">
        <v>157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6">
        <f>'D11 - Plynovod'!J30</f>
        <v>0</v>
      </c>
      <c r="AH79" s="114"/>
      <c r="AI79" s="114"/>
      <c r="AJ79" s="114"/>
      <c r="AK79" s="114"/>
      <c r="AL79" s="114"/>
      <c r="AM79" s="114"/>
      <c r="AN79" s="116">
        <f>SUM(AG79,AT79)</f>
        <v>0</v>
      </c>
      <c r="AO79" s="114"/>
      <c r="AP79" s="114"/>
      <c r="AQ79" s="117" t="s">
        <v>79</v>
      </c>
      <c r="AR79" s="118"/>
      <c r="AS79" s="119">
        <v>0</v>
      </c>
      <c r="AT79" s="120">
        <f>ROUND(SUM(AV79:AW79),2)</f>
        <v>0</v>
      </c>
      <c r="AU79" s="121">
        <f>'D11 - Plynovod'!P88</f>
        <v>0</v>
      </c>
      <c r="AV79" s="120">
        <f>'D11 - Plynovod'!J33</f>
        <v>0</v>
      </c>
      <c r="AW79" s="120">
        <f>'D11 - Plynovod'!J34</f>
        <v>0</v>
      </c>
      <c r="AX79" s="120">
        <f>'D11 - Plynovod'!J35</f>
        <v>0</v>
      </c>
      <c r="AY79" s="120">
        <f>'D11 - Plynovod'!J36</f>
        <v>0</v>
      </c>
      <c r="AZ79" s="120">
        <f>'D11 - Plynovod'!F33</f>
        <v>0</v>
      </c>
      <c r="BA79" s="120">
        <f>'D11 - Plynovod'!F34</f>
        <v>0</v>
      </c>
      <c r="BB79" s="120">
        <f>'D11 - Plynovod'!F35</f>
        <v>0</v>
      </c>
      <c r="BC79" s="120">
        <f>'D11 - Plynovod'!F36</f>
        <v>0</v>
      </c>
      <c r="BD79" s="122">
        <f>'D11 - Plynovod'!F37</f>
        <v>0</v>
      </c>
      <c r="BE79" s="7"/>
      <c r="BT79" s="123" t="s">
        <v>80</v>
      </c>
      <c r="BV79" s="123" t="s">
        <v>75</v>
      </c>
      <c r="BW79" s="123" t="s">
        <v>158</v>
      </c>
      <c r="BX79" s="123" t="s">
        <v>5</v>
      </c>
      <c r="CL79" s="123" t="s">
        <v>19</v>
      </c>
      <c r="CM79" s="123" t="s">
        <v>82</v>
      </c>
    </row>
    <row r="80" s="7" customFormat="1" ht="16.5" customHeight="1">
      <c r="A80" s="124" t="s">
        <v>83</v>
      </c>
      <c r="B80" s="111"/>
      <c r="C80" s="112"/>
      <c r="D80" s="113" t="s">
        <v>159</v>
      </c>
      <c r="E80" s="113"/>
      <c r="F80" s="113"/>
      <c r="G80" s="113"/>
      <c r="H80" s="113"/>
      <c r="I80" s="114"/>
      <c r="J80" s="113" t="s">
        <v>160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6">
        <f>'VRN - Vedlejší rozpočtové...'!J30</f>
        <v>0</v>
      </c>
      <c r="AH80" s="114"/>
      <c r="AI80" s="114"/>
      <c r="AJ80" s="114"/>
      <c r="AK80" s="114"/>
      <c r="AL80" s="114"/>
      <c r="AM80" s="114"/>
      <c r="AN80" s="116">
        <f>SUM(AG80,AT80)</f>
        <v>0</v>
      </c>
      <c r="AO80" s="114"/>
      <c r="AP80" s="114"/>
      <c r="AQ80" s="117" t="s">
        <v>161</v>
      </c>
      <c r="AR80" s="118"/>
      <c r="AS80" s="134">
        <v>0</v>
      </c>
      <c r="AT80" s="135">
        <f>ROUND(SUM(AV80:AW80),2)</f>
        <v>0</v>
      </c>
      <c r="AU80" s="136">
        <f>'VRN - Vedlejší rozpočtové...'!P85</f>
        <v>0</v>
      </c>
      <c r="AV80" s="135">
        <f>'VRN - Vedlejší rozpočtové...'!J33</f>
        <v>0</v>
      </c>
      <c r="AW80" s="135">
        <f>'VRN - Vedlejší rozpočtové...'!J34</f>
        <v>0</v>
      </c>
      <c r="AX80" s="135">
        <f>'VRN - Vedlejší rozpočtové...'!J35</f>
        <v>0</v>
      </c>
      <c r="AY80" s="135">
        <f>'VRN - Vedlejší rozpočtové...'!J36</f>
        <v>0</v>
      </c>
      <c r="AZ80" s="135">
        <f>'VRN - Vedlejší rozpočtové...'!F33</f>
        <v>0</v>
      </c>
      <c r="BA80" s="135">
        <f>'VRN - Vedlejší rozpočtové...'!F34</f>
        <v>0</v>
      </c>
      <c r="BB80" s="135">
        <f>'VRN - Vedlejší rozpočtové...'!F35</f>
        <v>0</v>
      </c>
      <c r="BC80" s="135">
        <f>'VRN - Vedlejší rozpočtové...'!F36</f>
        <v>0</v>
      </c>
      <c r="BD80" s="137">
        <f>'VRN - Vedlejší rozpočtové...'!F37</f>
        <v>0</v>
      </c>
      <c r="BE80" s="7"/>
      <c r="BT80" s="123" t="s">
        <v>80</v>
      </c>
      <c r="BV80" s="123" t="s">
        <v>75</v>
      </c>
      <c r="BW80" s="123" t="s">
        <v>162</v>
      </c>
      <c r="BX80" s="123" t="s">
        <v>5</v>
      </c>
      <c r="CL80" s="123" t="s">
        <v>19</v>
      </c>
      <c r="CM80" s="123" t="s">
        <v>82</v>
      </c>
    </row>
    <row r="81" s="2" customFormat="1" ht="30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4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44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</sheetData>
  <sheetProtection sheet="1" formatColumns="0" formatRows="0" objects="1" scenarios="1" spinCount="100000" saltValue="puRK6sWLvxmTZ4ztPoWiP3tmVacBq6S5wgEZi4JmfamZS3EdS6m2oQm8q6jss1/tdFRonIFRNvArPIccWKQl8w==" hashValue="xmqlHWGWdwH6xR+JPfS1rsxJhUNquC3w3I/HJ/KwmDK1bJl97P35tsK+v4oCs5BSsETbAxK8tuokSf3fHGFtRg==" algorithmName="SHA-512" password="CC35"/>
  <mergeCells count="142">
    <mergeCell ref="E64:I64"/>
    <mergeCell ref="K64:AF64"/>
    <mergeCell ref="K65:AF65"/>
    <mergeCell ref="E65:I65"/>
    <mergeCell ref="K66:AF66"/>
    <mergeCell ref="E66:I66"/>
    <mergeCell ref="E67:I67"/>
    <mergeCell ref="K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J74:AF74"/>
    <mergeCell ref="D74:H74"/>
    <mergeCell ref="J75:AF75"/>
    <mergeCell ref="D75:H75"/>
    <mergeCell ref="D76:H76"/>
    <mergeCell ref="J76:AF76"/>
    <mergeCell ref="E77:I77"/>
    <mergeCell ref="K77:AF77"/>
    <mergeCell ref="K78:AF78"/>
    <mergeCell ref="E78:I78"/>
    <mergeCell ref="D79:H79"/>
    <mergeCell ref="J79:AF79"/>
    <mergeCell ref="D80:H80"/>
    <mergeCell ref="J80:AF80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O45"/>
    <mergeCell ref="I52:AF52"/>
    <mergeCell ref="C52:G52"/>
    <mergeCell ref="J55:AF55"/>
    <mergeCell ref="D55:H55"/>
    <mergeCell ref="E56:I56"/>
    <mergeCell ref="K56:AF56"/>
    <mergeCell ref="K57:AF57"/>
    <mergeCell ref="E57:I57"/>
    <mergeCell ref="D58:H58"/>
    <mergeCell ref="J58:AF58"/>
    <mergeCell ref="E59:I59"/>
    <mergeCell ref="K59:AF59"/>
    <mergeCell ref="E60:I60"/>
    <mergeCell ref="K60:AF60"/>
    <mergeCell ref="K61:AF61"/>
    <mergeCell ref="E61:I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8.1a - InO 301.3 - Horko...'!C2" display="/"/>
    <hyperlink ref="A57" location="'D8.1b - InO 301.3 - Horko...'!C2" display="/"/>
    <hyperlink ref="A59" location="'D8.2.X.1a - Výměníkové st...'!C2" display="/"/>
    <hyperlink ref="A60" location="'D8.2.X.1b - Objektové pře...'!C2" display="/"/>
    <hyperlink ref="A61" location="'D8.2.1.2 - PS351 - 1660 -...'!C2" display="/"/>
    <hyperlink ref="A62" location="'D8.2.2.2 - PS352 - 1161 -...'!C2" display="/"/>
    <hyperlink ref="A63" location="'D8.2.3.2 - PS353 - 1562 -...'!C2" display="/"/>
    <hyperlink ref="A64" location="'D8.2.4.2 - PS354 - 1571 -...'!C2" display="/"/>
    <hyperlink ref="A65" location="'D8.2.5.2 - PS355 - 1577 -...'!C2" display="/"/>
    <hyperlink ref="A66" location="'D8.2.6.2 - PS356 - 1535 -...'!C2" display="/"/>
    <hyperlink ref="A67" location="'D8.2.7.2 - PS357 - 1432 -...'!C2" display="/"/>
    <hyperlink ref="A68" location="'D8.2.8.2 - PS358 - 1117 -...'!C2" display="/"/>
    <hyperlink ref="A69" location="'D8.2.9.2 - PS359 - 1413 -...'!C2" display="/"/>
    <hyperlink ref="A70" location="'D8.2.10.2 - PS360 - 1410 ...'!C2" display="/"/>
    <hyperlink ref="A71" location="'D8.2.11.2 - PS361 - 1420 ...'!C2" display="/"/>
    <hyperlink ref="A72" location="'D8.2.12.2 - PS362 - 1302 ...'!C2" display="/"/>
    <hyperlink ref="A73" location="'D8.2.X.2 - Měření a regul...'!C2" display="/"/>
    <hyperlink ref="A74" location="'D8.3 - ZOV'!C2" display="/"/>
    <hyperlink ref="A75" location="'D8.4 - Datová síť'!C2" display="/"/>
    <hyperlink ref="A77" location="'D9a - InO 301.4 - Parovod...'!C2" display="/"/>
    <hyperlink ref="A78" location="'D9b - InO 301.4 - Parovod...'!C2" display="/"/>
    <hyperlink ref="A79" location="'D11 - Plynovod'!C2" display="/"/>
    <hyperlink ref="A8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165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167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ROUND((SUM(BE100:BE1171)),  2)</f>
        <v>0</v>
      </c>
      <c r="G35" s="38"/>
      <c r="H35" s="38"/>
      <c r="I35" s="157">
        <v>0.20999999999999999</v>
      </c>
      <c r="J35" s="156">
        <f>ROUND(((SUM(BE100:BE1171))*I35),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ROUND((SUM(BF100:BF1171)),  2)</f>
        <v>0</v>
      </c>
      <c r="G36" s="38"/>
      <c r="H36" s="38"/>
      <c r="I36" s="157">
        <v>0.12</v>
      </c>
      <c r="J36" s="156">
        <f>ROUND(((SUM(BF100:BF1171))*I36),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ROUND((SUM(BG100:BG1171)),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ROUND((SUM(BH100:BH1171)),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ROUND((SUM(BI100:BI1171)),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D8.1a - InO 301.3 - Horkovod - Teplárna - VS Cihlářská - Neuman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173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174</v>
      </c>
      <c r="E66" s="182"/>
      <c r="F66" s="182"/>
      <c r="G66" s="182"/>
      <c r="H66" s="182"/>
      <c r="I66" s="182"/>
      <c r="J66" s="183">
        <f>J106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175</v>
      </c>
      <c r="E67" s="177"/>
      <c r="F67" s="177"/>
      <c r="G67" s="177"/>
      <c r="H67" s="177"/>
      <c r="I67" s="177"/>
      <c r="J67" s="178">
        <f>J111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176</v>
      </c>
      <c r="E68" s="182"/>
      <c r="F68" s="182"/>
      <c r="G68" s="182"/>
      <c r="H68" s="182"/>
      <c r="I68" s="182"/>
      <c r="J68" s="183">
        <f>J112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177</v>
      </c>
      <c r="E69" s="182"/>
      <c r="F69" s="182"/>
      <c r="G69" s="182"/>
      <c r="H69" s="182"/>
      <c r="I69" s="182"/>
      <c r="J69" s="183">
        <f>J163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178</v>
      </c>
      <c r="E70" s="182"/>
      <c r="F70" s="182"/>
      <c r="G70" s="182"/>
      <c r="H70" s="182"/>
      <c r="I70" s="182"/>
      <c r="J70" s="183">
        <f>J170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179</v>
      </c>
      <c r="E71" s="182"/>
      <c r="F71" s="182"/>
      <c r="G71" s="182"/>
      <c r="H71" s="182"/>
      <c r="I71" s="182"/>
      <c r="J71" s="183">
        <f>J222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180</v>
      </c>
      <c r="E72" s="182"/>
      <c r="F72" s="182"/>
      <c r="G72" s="182"/>
      <c r="H72" s="182"/>
      <c r="I72" s="182"/>
      <c r="J72" s="183">
        <f>J333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181</v>
      </c>
      <c r="E73" s="182"/>
      <c r="F73" s="182"/>
      <c r="G73" s="182"/>
      <c r="H73" s="182"/>
      <c r="I73" s="182"/>
      <c r="J73" s="183">
        <f>J351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182</v>
      </c>
      <c r="E74" s="182"/>
      <c r="F74" s="182"/>
      <c r="G74" s="182"/>
      <c r="H74" s="182"/>
      <c r="I74" s="182"/>
      <c r="J74" s="183">
        <f>J365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183</v>
      </c>
      <c r="E75" s="177"/>
      <c r="F75" s="177"/>
      <c r="G75" s="177"/>
      <c r="H75" s="177"/>
      <c r="I75" s="177"/>
      <c r="J75" s="178">
        <f>J372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184</v>
      </c>
      <c r="E76" s="182"/>
      <c r="F76" s="182"/>
      <c r="G76" s="182"/>
      <c r="H76" s="182"/>
      <c r="I76" s="182"/>
      <c r="J76" s="183">
        <f>J373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185</v>
      </c>
      <c r="E77" s="182"/>
      <c r="F77" s="182"/>
      <c r="G77" s="182"/>
      <c r="H77" s="182"/>
      <c r="I77" s="182"/>
      <c r="J77" s="183">
        <f>J1132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186</v>
      </c>
      <c r="E78" s="177"/>
      <c r="F78" s="177"/>
      <c r="G78" s="177"/>
      <c r="H78" s="177"/>
      <c r="I78" s="177"/>
      <c r="J78" s="178">
        <f>J1159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187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164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165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166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D8.1a - InO 301.3 - Horkovod - Teplárna - VS Cihlářská - Neuman - strojní část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Liberec</v>
      </c>
      <c r="G94" s="40"/>
      <c r="H94" s="40"/>
      <c r="I94" s="32" t="s">
        <v>23</v>
      </c>
      <c r="J94" s="72" t="str">
        <f>IF(J14="","",J14)</f>
        <v>13. 6. 2024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Teplárna Liberec, a.s.</v>
      </c>
      <c r="G96" s="40"/>
      <c r="H96" s="40"/>
      <c r="I96" s="32" t="s">
        <v>32</v>
      </c>
      <c r="J96" s="36" t="str">
        <f>E23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188</v>
      </c>
      <c r="D99" s="188" t="s">
        <v>58</v>
      </c>
      <c r="E99" s="188" t="s">
        <v>54</v>
      </c>
      <c r="F99" s="188" t="s">
        <v>55</v>
      </c>
      <c r="G99" s="188" t="s">
        <v>189</v>
      </c>
      <c r="H99" s="188" t="s">
        <v>190</v>
      </c>
      <c r="I99" s="188" t="s">
        <v>191</v>
      </c>
      <c r="J99" s="188" t="s">
        <v>170</v>
      </c>
      <c r="K99" s="189" t="s">
        <v>192</v>
      </c>
      <c r="L99" s="190"/>
      <c r="M99" s="92" t="s">
        <v>19</v>
      </c>
      <c r="N99" s="93" t="s">
        <v>43</v>
      </c>
      <c r="O99" s="93" t="s">
        <v>193</v>
      </c>
      <c r="P99" s="93" t="s">
        <v>194</v>
      </c>
      <c r="Q99" s="93" t="s">
        <v>195</v>
      </c>
      <c r="R99" s="93" t="s">
        <v>196</v>
      </c>
      <c r="S99" s="93" t="s">
        <v>197</v>
      </c>
      <c r="T99" s="94" t="s">
        <v>198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199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P101+P111+P372+P1159</f>
        <v>0</v>
      </c>
      <c r="Q100" s="96"/>
      <c r="R100" s="193">
        <f>R101+R111+R372+R1159</f>
        <v>600.22566834000008</v>
      </c>
      <c r="S100" s="96"/>
      <c r="T100" s="194">
        <f>T101+T111+T372+T1159</f>
        <v>198.30651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72</v>
      </c>
      <c r="AU100" s="17" t="s">
        <v>171</v>
      </c>
      <c r="BK100" s="195">
        <f>BK101+BK111+BK372+BK1159</f>
        <v>0</v>
      </c>
    </row>
    <row r="101" s="12" customFormat="1" ht="25.92" customHeight="1">
      <c r="A101" s="12"/>
      <c r="B101" s="196"/>
      <c r="C101" s="197"/>
      <c r="D101" s="198" t="s">
        <v>72</v>
      </c>
      <c r="E101" s="199" t="s">
        <v>200</v>
      </c>
      <c r="F101" s="199" t="s">
        <v>201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P102+P106</f>
        <v>0</v>
      </c>
      <c r="Q101" s="204"/>
      <c r="R101" s="205">
        <f>R102+R106</f>
        <v>1.105</v>
      </c>
      <c r="S101" s="204"/>
      <c r="T101" s="206">
        <f>T102+T106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73</v>
      </c>
      <c r="AY101" s="207" t="s">
        <v>202</v>
      </c>
      <c r="BK101" s="209">
        <f>BK102+BK106</f>
        <v>0</v>
      </c>
    </row>
    <row r="102" s="12" customFormat="1" ht="22.8" customHeight="1">
      <c r="A102" s="12"/>
      <c r="B102" s="196"/>
      <c r="C102" s="197"/>
      <c r="D102" s="198" t="s">
        <v>72</v>
      </c>
      <c r="E102" s="210" t="s">
        <v>203</v>
      </c>
      <c r="F102" s="210" t="s">
        <v>204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SUM(P103:P105)</f>
        <v>0</v>
      </c>
      <c r="Q102" s="204"/>
      <c r="R102" s="205">
        <f>SUM(R103:R105)</f>
        <v>1.105</v>
      </c>
      <c r="S102" s="204"/>
      <c r="T102" s="206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72</v>
      </c>
      <c r="AU102" s="208" t="s">
        <v>80</v>
      </c>
      <c r="AY102" s="207" t="s">
        <v>202</v>
      </c>
      <c r="BK102" s="209">
        <f>SUM(BK103:BK105)</f>
        <v>0</v>
      </c>
    </row>
    <row r="103" s="2" customFormat="1" ht="16.5" customHeight="1">
      <c r="A103" s="38"/>
      <c r="B103" s="39"/>
      <c r="C103" s="212" t="s">
        <v>80</v>
      </c>
      <c r="D103" s="212" t="s">
        <v>205</v>
      </c>
      <c r="E103" s="213" t="s">
        <v>206</v>
      </c>
      <c r="F103" s="214" t="s">
        <v>207</v>
      </c>
      <c r="G103" s="215" t="s">
        <v>208</v>
      </c>
      <c r="H103" s="216">
        <v>8500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0.00012999999999999999</v>
      </c>
      <c r="R103" s="221">
        <f>Q103*H103</f>
        <v>1.105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211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213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2" customFormat="1">
      <c r="A105" s="38"/>
      <c r="B105" s="39"/>
      <c r="C105" s="40"/>
      <c r="D105" s="230" t="s">
        <v>214</v>
      </c>
      <c r="E105" s="40"/>
      <c r="F105" s="231" t="s">
        <v>215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214</v>
      </c>
      <c r="AU105" s="17" t="s">
        <v>82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216</v>
      </c>
      <c r="F106" s="210" t="s">
        <v>217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SUM(P107:P110)</f>
        <v>0</v>
      </c>
      <c r="Q106" s="204"/>
      <c r="R106" s="205">
        <f>SUM(R107:R110)</f>
        <v>0</v>
      </c>
      <c r="S106" s="204"/>
      <c r="T106" s="206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202</v>
      </c>
      <c r="BK106" s="209">
        <f>SUM(BK107:BK110)</f>
        <v>0</v>
      </c>
    </row>
    <row r="107" s="2" customFormat="1" ht="16.5" customHeight="1">
      <c r="A107" s="38"/>
      <c r="B107" s="39"/>
      <c r="C107" s="212" t="s">
        <v>82</v>
      </c>
      <c r="D107" s="212" t="s">
        <v>205</v>
      </c>
      <c r="E107" s="213" t="s">
        <v>218</v>
      </c>
      <c r="F107" s="214" t="s">
        <v>219</v>
      </c>
      <c r="G107" s="215" t="s">
        <v>220</v>
      </c>
      <c r="H107" s="216">
        <v>5.0999999999999996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221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222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>
      <c r="A109" s="38"/>
      <c r="B109" s="39"/>
      <c r="C109" s="40"/>
      <c r="D109" s="230" t="s">
        <v>214</v>
      </c>
      <c r="E109" s="40"/>
      <c r="F109" s="231" t="s">
        <v>223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214</v>
      </c>
      <c r="AU109" s="17" t="s">
        <v>82</v>
      </c>
    </row>
    <row r="110" s="13" customFormat="1">
      <c r="A110" s="13"/>
      <c r="B110" s="232"/>
      <c r="C110" s="233"/>
      <c r="D110" s="225" t="s">
        <v>224</v>
      </c>
      <c r="E110" s="234" t="s">
        <v>19</v>
      </c>
      <c r="F110" s="235" t="s">
        <v>225</v>
      </c>
      <c r="G110" s="233"/>
      <c r="H110" s="236">
        <v>5.0999999999999996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224</v>
      </c>
      <c r="AU110" s="242" t="s">
        <v>82</v>
      </c>
      <c r="AV110" s="13" t="s">
        <v>82</v>
      </c>
      <c r="AW110" s="13" t="s">
        <v>35</v>
      </c>
      <c r="AX110" s="13" t="s">
        <v>73</v>
      </c>
      <c r="AY110" s="242" t="s">
        <v>202</v>
      </c>
    </row>
    <row r="111" s="12" customFormat="1" ht="25.92" customHeight="1">
      <c r="A111" s="12"/>
      <c r="B111" s="196"/>
      <c r="C111" s="197"/>
      <c r="D111" s="198" t="s">
        <v>72</v>
      </c>
      <c r="E111" s="199" t="s">
        <v>226</v>
      </c>
      <c r="F111" s="199" t="s">
        <v>227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P112+P163+P170+P222+P333+P351+P365</f>
        <v>0</v>
      </c>
      <c r="Q111" s="204"/>
      <c r="R111" s="205">
        <f>R112+R163+R170+R222+R333+R351+R365</f>
        <v>9.5968039999999988</v>
      </c>
      <c r="S111" s="204"/>
      <c r="T111" s="206">
        <f>T112+T163+T170+T222+T333+T351+T365</f>
        <v>198.30651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82</v>
      </c>
      <c r="AT111" s="208" t="s">
        <v>72</v>
      </c>
      <c r="AU111" s="208" t="s">
        <v>73</v>
      </c>
      <c r="AY111" s="207" t="s">
        <v>202</v>
      </c>
      <c r="BK111" s="209">
        <f>BK112+BK163+BK170+BK222+BK333+BK351+BK365</f>
        <v>0</v>
      </c>
    </row>
    <row r="112" s="12" customFormat="1" ht="22.8" customHeight="1">
      <c r="A112" s="12"/>
      <c r="B112" s="196"/>
      <c r="C112" s="197"/>
      <c r="D112" s="198" t="s">
        <v>72</v>
      </c>
      <c r="E112" s="210" t="s">
        <v>228</v>
      </c>
      <c r="F112" s="210" t="s">
        <v>229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SUM(P113:P162)</f>
        <v>0</v>
      </c>
      <c r="Q112" s="204"/>
      <c r="R112" s="205">
        <f>SUM(R113:R162)</f>
        <v>0.086869999999999989</v>
      </c>
      <c r="S112" s="204"/>
      <c r="T112" s="206">
        <f>SUM(T113:T162)</f>
        <v>103.30651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82</v>
      </c>
      <c r="AT112" s="208" t="s">
        <v>72</v>
      </c>
      <c r="AU112" s="208" t="s">
        <v>80</v>
      </c>
      <c r="AY112" s="207" t="s">
        <v>202</v>
      </c>
      <c r="BK112" s="209">
        <f>SUM(BK113:BK162)</f>
        <v>0</v>
      </c>
    </row>
    <row r="113" s="2" customFormat="1" ht="21.75" customHeight="1">
      <c r="A113" s="38"/>
      <c r="B113" s="39"/>
      <c r="C113" s="212" t="s">
        <v>230</v>
      </c>
      <c r="D113" s="212" t="s">
        <v>205</v>
      </c>
      <c r="E113" s="213" t="s">
        <v>231</v>
      </c>
      <c r="F113" s="214" t="s">
        <v>232</v>
      </c>
      <c r="G113" s="215" t="s">
        <v>220</v>
      </c>
      <c r="H113" s="216">
        <v>101.24500000000001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233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233</v>
      </c>
      <c r="BM113" s="223" t="s">
        <v>234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235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>
      <c r="A115" s="38"/>
      <c r="B115" s="39"/>
      <c r="C115" s="40"/>
      <c r="D115" s="230" t="s">
        <v>214</v>
      </c>
      <c r="E115" s="40"/>
      <c r="F115" s="231" t="s">
        <v>236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214</v>
      </c>
      <c r="AU115" s="17" t="s">
        <v>82</v>
      </c>
    </row>
    <row r="116" s="2" customFormat="1" ht="21.75" customHeight="1">
      <c r="A116" s="38"/>
      <c r="B116" s="39"/>
      <c r="C116" s="212" t="s">
        <v>210</v>
      </c>
      <c r="D116" s="212" t="s">
        <v>205</v>
      </c>
      <c r="E116" s="213" t="s">
        <v>237</v>
      </c>
      <c r="F116" s="214" t="s">
        <v>238</v>
      </c>
      <c r="G116" s="215" t="s">
        <v>208</v>
      </c>
      <c r="H116" s="216">
        <v>217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0.0094999999999999998</v>
      </c>
      <c r="T116" s="222">
        <f>S116*H116</f>
        <v>2.0615000000000001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239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239</v>
      </c>
      <c r="BM116" s="223" t="s">
        <v>240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241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>
      <c r="A118" s="38"/>
      <c r="B118" s="39"/>
      <c r="C118" s="40"/>
      <c r="D118" s="230" t="s">
        <v>214</v>
      </c>
      <c r="E118" s="40"/>
      <c r="F118" s="231" t="s">
        <v>242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214</v>
      </c>
      <c r="AU118" s="17" t="s">
        <v>82</v>
      </c>
    </row>
    <row r="119" s="2" customFormat="1" ht="16.5" customHeight="1">
      <c r="A119" s="38"/>
      <c r="B119" s="39"/>
      <c r="C119" s="212" t="s">
        <v>243</v>
      </c>
      <c r="D119" s="212" t="s">
        <v>205</v>
      </c>
      <c r="E119" s="213" t="s">
        <v>244</v>
      </c>
      <c r="F119" s="214" t="s">
        <v>245</v>
      </c>
      <c r="G119" s="215" t="s">
        <v>208</v>
      </c>
      <c r="H119" s="216">
        <v>28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239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239</v>
      </c>
      <c r="BM119" s="223" t="s">
        <v>246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245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 ht="16.5" customHeight="1">
      <c r="A121" s="38"/>
      <c r="B121" s="39"/>
      <c r="C121" s="243" t="s">
        <v>247</v>
      </c>
      <c r="D121" s="243" t="s">
        <v>248</v>
      </c>
      <c r="E121" s="244" t="s">
        <v>249</v>
      </c>
      <c r="F121" s="245" t="s">
        <v>250</v>
      </c>
      <c r="G121" s="246" t="s">
        <v>208</v>
      </c>
      <c r="H121" s="247">
        <v>1</v>
      </c>
      <c r="I121" s="248"/>
      <c r="J121" s="249">
        <f>ROUND(I121*H121,2)</f>
        <v>0</v>
      </c>
      <c r="K121" s="245" t="s">
        <v>19</v>
      </c>
      <c r="L121" s="250"/>
      <c r="M121" s="251" t="s">
        <v>19</v>
      </c>
      <c r="N121" s="252" t="s">
        <v>44</v>
      </c>
      <c r="O121" s="84"/>
      <c r="P121" s="221">
        <f>O121*H121</f>
        <v>0</v>
      </c>
      <c r="Q121" s="221">
        <v>0.0015100000000000001</v>
      </c>
      <c r="R121" s="221">
        <f>Q121*H121</f>
        <v>0.0015100000000000001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251</v>
      </c>
      <c r="AT121" s="223" t="s">
        <v>248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239</v>
      </c>
      <c r="BM121" s="223" t="s">
        <v>252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250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16.5" customHeight="1">
      <c r="A123" s="38"/>
      <c r="B123" s="39"/>
      <c r="C123" s="243" t="s">
        <v>253</v>
      </c>
      <c r="D123" s="243" t="s">
        <v>248</v>
      </c>
      <c r="E123" s="244" t="s">
        <v>254</v>
      </c>
      <c r="F123" s="245" t="s">
        <v>255</v>
      </c>
      <c r="G123" s="246" t="s">
        <v>208</v>
      </c>
      <c r="H123" s="247">
        <v>4</v>
      </c>
      <c r="I123" s="248"/>
      <c r="J123" s="249">
        <f>ROUND(I123*H123,2)</f>
        <v>0</v>
      </c>
      <c r="K123" s="245" t="s">
        <v>19</v>
      </c>
      <c r="L123" s="250"/>
      <c r="M123" s="251" t="s">
        <v>19</v>
      </c>
      <c r="N123" s="252" t="s">
        <v>44</v>
      </c>
      <c r="O123" s="84"/>
      <c r="P123" s="221">
        <f>O123*H123</f>
        <v>0</v>
      </c>
      <c r="Q123" s="221">
        <v>0.0015100000000000001</v>
      </c>
      <c r="R123" s="221">
        <f>Q123*H123</f>
        <v>0.0060400000000000002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251</v>
      </c>
      <c r="AT123" s="223" t="s">
        <v>248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239</v>
      </c>
      <c r="BM123" s="223" t="s">
        <v>256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257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43" t="s">
        <v>203</v>
      </c>
      <c r="D125" s="243" t="s">
        <v>248</v>
      </c>
      <c r="E125" s="244" t="s">
        <v>258</v>
      </c>
      <c r="F125" s="245" t="s">
        <v>259</v>
      </c>
      <c r="G125" s="246" t="s">
        <v>208</v>
      </c>
      <c r="H125" s="247">
        <v>10</v>
      </c>
      <c r="I125" s="248"/>
      <c r="J125" s="249">
        <f>ROUND(I125*H125,2)</f>
        <v>0</v>
      </c>
      <c r="K125" s="245" t="s">
        <v>19</v>
      </c>
      <c r="L125" s="250"/>
      <c r="M125" s="251" t="s">
        <v>19</v>
      </c>
      <c r="N125" s="252" t="s">
        <v>44</v>
      </c>
      <c r="O125" s="84"/>
      <c r="P125" s="221">
        <f>O125*H125</f>
        <v>0</v>
      </c>
      <c r="Q125" s="221">
        <v>0.0015100000000000001</v>
      </c>
      <c r="R125" s="221">
        <f>Q125*H125</f>
        <v>0.015100000000000001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251</v>
      </c>
      <c r="AT125" s="223" t="s">
        <v>248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239</v>
      </c>
      <c r="BM125" s="223" t="s">
        <v>260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257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43" t="s">
        <v>261</v>
      </c>
      <c r="D127" s="243" t="s">
        <v>248</v>
      </c>
      <c r="E127" s="244" t="s">
        <v>262</v>
      </c>
      <c r="F127" s="245" t="s">
        <v>263</v>
      </c>
      <c r="G127" s="246" t="s">
        <v>208</v>
      </c>
      <c r="H127" s="247">
        <v>6</v>
      </c>
      <c r="I127" s="248"/>
      <c r="J127" s="249">
        <f>ROUND(I127*H127,2)</f>
        <v>0</v>
      </c>
      <c r="K127" s="245" t="s">
        <v>19</v>
      </c>
      <c r="L127" s="250"/>
      <c r="M127" s="251" t="s">
        <v>19</v>
      </c>
      <c r="N127" s="252" t="s">
        <v>44</v>
      </c>
      <c r="O127" s="84"/>
      <c r="P127" s="221">
        <f>O127*H127</f>
        <v>0</v>
      </c>
      <c r="Q127" s="221">
        <v>0.0012099999999999999</v>
      </c>
      <c r="R127" s="221">
        <f>Q127*H127</f>
        <v>0.0072599999999999991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251</v>
      </c>
      <c r="AT127" s="223" t="s">
        <v>248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239</v>
      </c>
      <c r="BM127" s="223" t="s">
        <v>264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263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43" t="s">
        <v>265</v>
      </c>
      <c r="D129" s="243" t="s">
        <v>248</v>
      </c>
      <c r="E129" s="244" t="s">
        <v>266</v>
      </c>
      <c r="F129" s="245" t="s">
        <v>267</v>
      </c>
      <c r="G129" s="246" t="s">
        <v>208</v>
      </c>
      <c r="H129" s="247">
        <v>5</v>
      </c>
      <c r="I129" s="248"/>
      <c r="J129" s="249">
        <f>ROUND(I129*H129,2)</f>
        <v>0</v>
      </c>
      <c r="K129" s="245" t="s">
        <v>19</v>
      </c>
      <c r="L129" s="250"/>
      <c r="M129" s="251" t="s">
        <v>19</v>
      </c>
      <c r="N129" s="252" t="s">
        <v>44</v>
      </c>
      <c r="O129" s="84"/>
      <c r="P129" s="221">
        <f>O129*H129</f>
        <v>0</v>
      </c>
      <c r="Q129" s="221">
        <v>0.00108</v>
      </c>
      <c r="R129" s="221">
        <f>Q129*H129</f>
        <v>0.0054000000000000003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251</v>
      </c>
      <c r="AT129" s="223" t="s">
        <v>248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239</v>
      </c>
      <c r="BM129" s="223" t="s">
        <v>268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267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 ht="16.5" customHeight="1">
      <c r="A131" s="38"/>
      <c r="B131" s="39"/>
      <c r="C131" s="243" t="s">
        <v>269</v>
      </c>
      <c r="D131" s="243" t="s">
        <v>248</v>
      </c>
      <c r="E131" s="244" t="s">
        <v>270</v>
      </c>
      <c r="F131" s="245" t="s">
        <v>271</v>
      </c>
      <c r="G131" s="246" t="s">
        <v>208</v>
      </c>
      <c r="H131" s="247">
        <v>2</v>
      </c>
      <c r="I131" s="248"/>
      <c r="J131" s="249">
        <f>ROUND(I131*H131,2)</f>
        <v>0</v>
      </c>
      <c r="K131" s="245" t="s">
        <v>19</v>
      </c>
      <c r="L131" s="250"/>
      <c r="M131" s="251" t="s">
        <v>19</v>
      </c>
      <c r="N131" s="252" t="s">
        <v>44</v>
      </c>
      <c r="O131" s="84"/>
      <c r="P131" s="221">
        <f>O131*H131</f>
        <v>0</v>
      </c>
      <c r="Q131" s="221">
        <v>0.0010100000000000001</v>
      </c>
      <c r="R131" s="221">
        <f>Q131*H131</f>
        <v>0.0020200000000000001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251</v>
      </c>
      <c r="AT131" s="223" t="s">
        <v>248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239</v>
      </c>
      <c r="BM131" s="223" t="s">
        <v>272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271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 ht="16.5" customHeight="1">
      <c r="A133" s="38"/>
      <c r="B133" s="39"/>
      <c r="C133" s="212" t="s">
        <v>8</v>
      </c>
      <c r="D133" s="212" t="s">
        <v>205</v>
      </c>
      <c r="E133" s="213" t="s">
        <v>273</v>
      </c>
      <c r="F133" s="214" t="s">
        <v>274</v>
      </c>
      <c r="G133" s="215" t="s">
        <v>275</v>
      </c>
      <c r="H133" s="216">
        <v>8057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0.0046899999999999997</v>
      </c>
      <c r="T133" s="222">
        <f>S133*H133</f>
        <v>37.787329999999997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239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239</v>
      </c>
      <c r="BM133" s="223" t="s">
        <v>276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277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>
      <c r="A135" s="38"/>
      <c r="B135" s="39"/>
      <c r="C135" s="40"/>
      <c r="D135" s="230" t="s">
        <v>214</v>
      </c>
      <c r="E135" s="40"/>
      <c r="F135" s="231" t="s">
        <v>278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214</v>
      </c>
      <c r="AU135" s="17" t="s">
        <v>82</v>
      </c>
    </row>
    <row r="136" s="13" customFormat="1">
      <c r="A136" s="13"/>
      <c r="B136" s="232"/>
      <c r="C136" s="233"/>
      <c r="D136" s="225" t="s">
        <v>224</v>
      </c>
      <c r="E136" s="234" t="s">
        <v>19</v>
      </c>
      <c r="F136" s="235" t="s">
        <v>279</v>
      </c>
      <c r="G136" s="233"/>
      <c r="H136" s="236">
        <v>8057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224</v>
      </c>
      <c r="AU136" s="242" t="s">
        <v>82</v>
      </c>
      <c r="AV136" s="13" t="s">
        <v>82</v>
      </c>
      <c r="AW136" s="13" t="s">
        <v>35</v>
      </c>
      <c r="AX136" s="13" t="s">
        <v>80</v>
      </c>
      <c r="AY136" s="242" t="s">
        <v>202</v>
      </c>
    </row>
    <row r="137" s="2" customFormat="1" ht="16.5" customHeight="1">
      <c r="A137" s="38"/>
      <c r="B137" s="39"/>
      <c r="C137" s="212" t="s">
        <v>280</v>
      </c>
      <c r="D137" s="212" t="s">
        <v>205</v>
      </c>
      <c r="E137" s="213" t="s">
        <v>281</v>
      </c>
      <c r="F137" s="214" t="s">
        <v>282</v>
      </c>
      <c r="G137" s="215" t="s">
        <v>275</v>
      </c>
      <c r="H137" s="216">
        <v>13416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0.0047299999999999998</v>
      </c>
      <c r="T137" s="222">
        <f>S137*H137</f>
        <v>63.457679999999996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239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239</v>
      </c>
      <c r="BM137" s="223" t="s">
        <v>283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284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>
      <c r="A139" s="38"/>
      <c r="B139" s="39"/>
      <c r="C139" s="40"/>
      <c r="D139" s="230" t="s">
        <v>214</v>
      </c>
      <c r="E139" s="40"/>
      <c r="F139" s="231" t="s">
        <v>285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214</v>
      </c>
      <c r="AU139" s="17" t="s">
        <v>82</v>
      </c>
    </row>
    <row r="140" s="2" customFormat="1" ht="16.5" customHeight="1">
      <c r="A140" s="38"/>
      <c r="B140" s="39"/>
      <c r="C140" s="212" t="s">
        <v>286</v>
      </c>
      <c r="D140" s="212" t="s">
        <v>205</v>
      </c>
      <c r="E140" s="213" t="s">
        <v>287</v>
      </c>
      <c r="F140" s="214" t="s">
        <v>288</v>
      </c>
      <c r="G140" s="215" t="s">
        <v>289</v>
      </c>
      <c r="H140" s="216">
        <v>28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239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239</v>
      </c>
      <c r="BM140" s="223" t="s">
        <v>290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291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2" customFormat="1">
      <c r="A142" s="38"/>
      <c r="B142" s="39"/>
      <c r="C142" s="40"/>
      <c r="D142" s="230" t="s">
        <v>214</v>
      </c>
      <c r="E142" s="40"/>
      <c r="F142" s="231" t="s">
        <v>292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214</v>
      </c>
      <c r="AU142" s="17" t="s">
        <v>82</v>
      </c>
    </row>
    <row r="143" s="2" customFormat="1" ht="16.5" customHeight="1">
      <c r="A143" s="38"/>
      <c r="B143" s="39"/>
      <c r="C143" s="243" t="s">
        <v>293</v>
      </c>
      <c r="D143" s="243" t="s">
        <v>248</v>
      </c>
      <c r="E143" s="244" t="s">
        <v>294</v>
      </c>
      <c r="F143" s="245" t="s">
        <v>295</v>
      </c>
      <c r="G143" s="246" t="s">
        <v>289</v>
      </c>
      <c r="H143" s="247">
        <v>0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4"/>
      <c r="P143" s="221">
        <f>O143*H143</f>
        <v>0</v>
      </c>
      <c r="Q143" s="221">
        <v>0.0014499999999999999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251</v>
      </c>
      <c r="AT143" s="223" t="s">
        <v>248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239</v>
      </c>
      <c r="BM143" s="223" t="s">
        <v>296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295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 ht="16.5" customHeight="1">
      <c r="A145" s="38"/>
      <c r="B145" s="39"/>
      <c r="C145" s="243" t="s">
        <v>239</v>
      </c>
      <c r="D145" s="243" t="s">
        <v>248</v>
      </c>
      <c r="E145" s="244" t="s">
        <v>297</v>
      </c>
      <c r="F145" s="245" t="s">
        <v>298</v>
      </c>
      <c r="G145" s="246" t="s">
        <v>289</v>
      </c>
      <c r="H145" s="247">
        <v>2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4"/>
      <c r="P145" s="221">
        <f>O145*H145</f>
        <v>0</v>
      </c>
      <c r="Q145" s="221">
        <v>0.0018699999999999999</v>
      </c>
      <c r="R145" s="221">
        <f>Q145*H145</f>
        <v>0.0037399999999999998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251</v>
      </c>
      <c r="AT145" s="223" t="s">
        <v>248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239</v>
      </c>
      <c r="BM145" s="223" t="s">
        <v>299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298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16.5" customHeight="1">
      <c r="A147" s="38"/>
      <c r="B147" s="39"/>
      <c r="C147" s="243" t="s">
        <v>300</v>
      </c>
      <c r="D147" s="243" t="s">
        <v>248</v>
      </c>
      <c r="E147" s="244" t="s">
        <v>301</v>
      </c>
      <c r="F147" s="245" t="s">
        <v>302</v>
      </c>
      <c r="G147" s="246" t="s">
        <v>289</v>
      </c>
      <c r="H147" s="247">
        <v>2</v>
      </c>
      <c r="I147" s="248"/>
      <c r="J147" s="249">
        <f>ROUND(I147*H147,2)</f>
        <v>0</v>
      </c>
      <c r="K147" s="245" t="s">
        <v>19</v>
      </c>
      <c r="L147" s="250"/>
      <c r="M147" s="251" t="s">
        <v>19</v>
      </c>
      <c r="N147" s="252" t="s">
        <v>44</v>
      </c>
      <c r="O147" s="84"/>
      <c r="P147" s="221">
        <f>O147*H147</f>
        <v>0</v>
      </c>
      <c r="Q147" s="221">
        <v>0.0024399999999999999</v>
      </c>
      <c r="R147" s="221">
        <f>Q147*H147</f>
        <v>0.0048799999999999998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251</v>
      </c>
      <c r="AT147" s="223" t="s">
        <v>248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239</v>
      </c>
      <c r="BM147" s="223" t="s">
        <v>303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302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16.5" customHeight="1">
      <c r="A149" s="38"/>
      <c r="B149" s="39"/>
      <c r="C149" s="243" t="s">
        <v>304</v>
      </c>
      <c r="D149" s="243" t="s">
        <v>248</v>
      </c>
      <c r="E149" s="244" t="s">
        <v>305</v>
      </c>
      <c r="F149" s="245" t="s">
        <v>306</v>
      </c>
      <c r="G149" s="246" t="s">
        <v>289</v>
      </c>
      <c r="H149" s="247">
        <v>4</v>
      </c>
      <c r="I149" s="248"/>
      <c r="J149" s="249">
        <f>ROUND(I149*H149,2)</f>
        <v>0</v>
      </c>
      <c r="K149" s="245" t="s">
        <v>19</v>
      </c>
      <c r="L149" s="250"/>
      <c r="M149" s="251" t="s">
        <v>19</v>
      </c>
      <c r="N149" s="252" t="s">
        <v>44</v>
      </c>
      <c r="O149" s="84"/>
      <c r="P149" s="221">
        <f>O149*H149</f>
        <v>0</v>
      </c>
      <c r="Q149" s="221">
        <v>0.0032299999999999998</v>
      </c>
      <c r="R149" s="221">
        <f>Q149*H149</f>
        <v>0.012919999999999999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251</v>
      </c>
      <c r="AT149" s="223" t="s">
        <v>248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239</v>
      </c>
      <c r="BM149" s="223" t="s">
        <v>307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306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2" customFormat="1" ht="16.5" customHeight="1">
      <c r="A151" s="38"/>
      <c r="B151" s="39"/>
      <c r="C151" s="243" t="s">
        <v>308</v>
      </c>
      <c r="D151" s="243" t="s">
        <v>248</v>
      </c>
      <c r="E151" s="244" t="s">
        <v>309</v>
      </c>
      <c r="F151" s="245" t="s">
        <v>310</v>
      </c>
      <c r="G151" s="246" t="s">
        <v>289</v>
      </c>
      <c r="H151" s="247">
        <v>2</v>
      </c>
      <c r="I151" s="248"/>
      <c r="J151" s="249">
        <f>ROUND(I151*H151,2)</f>
        <v>0</v>
      </c>
      <c r="K151" s="245" t="s">
        <v>19</v>
      </c>
      <c r="L151" s="250"/>
      <c r="M151" s="251" t="s">
        <v>19</v>
      </c>
      <c r="N151" s="252" t="s">
        <v>44</v>
      </c>
      <c r="O151" s="84"/>
      <c r="P151" s="221">
        <f>O151*H151</f>
        <v>0</v>
      </c>
      <c r="Q151" s="221">
        <v>0.0058100000000000001</v>
      </c>
      <c r="R151" s="221">
        <f>Q151*H151</f>
        <v>0.01162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251</v>
      </c>
      <c r="AT151" s="223" t="s">
        <v>248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239</v>
      </c>
      <c r="BM151" s="223" t="s">
        <v>311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310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2" customFormat="1" ht="16.5" customHeight="1">
      <c r="A153" s="38"/>
      <c r="B153" s="39"/>
      <c r="C153" s="243" t="s">
        <v>312</v>
      </c>
      <c r="D153" s="243" t="s">
        <v>248</v>
      </c>
      <c r="E153" s="244" t="s">
        <v>313</v>
      </c>
      <c r="F153" s="245" t="s">
        <v>314</v>
      </c>
      <c r="G153" s="246" t="s">
        <v>289</v>
      </c>
      <c r="H153" s="247">
        <v>2</v>
      </c>
      <c r="I153" s="248"/>
      <c r="J153" s="249">
        <f>ROUND(I153*H153,2)</f>
        <v>0</v>
      </c>
      <c r="K153" s="245" t="s">
        <v>19</v>
      </c>
      <c r="L153" s="250"/>
      <c r="M153" s="251" t="s">
        <v>19</v>
      </c>
      <c r="N153" s="252" t="s">
        <v>44</v>
      </c>
      <c r="O153" s="84"/>
      <c r="P153" s="221">
        <f>O153*H153</f>
        <v>0</v>
      </c>
      <c r="Q153" s="221">
        <v>0.00058</v>
      </c>
      <c r="R153" s="221">
        <f>Q153*H153</f>
        <v>0.00116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251</v>
      </c>
      <c r="AT153" s="223" t="s">
        <v>248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239</v>
      </c>
      <c r="BM153" s="223" t="s">
        <v>315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314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 ht="16.5" customHeight="1">
      <c r="A155" s="38"/>
      <c r="B155" s="39"/>
      <c r="C155" s="243" t="s">
        <v>7</v>
      </c>
      <c r="D155" s="243" t="s">
        <v>248</v>
      </c>
      <c r="E155" s="244" t="s">
        <v>316</v>
      </c>
      <c r="F155" s="245" t="s">
        <v>317</v>
      </c>
      <c r="G155" s="246" t="s">
        <v>289</v>
      </c>
      <c r="H155" s="247">
        <v>6</v>
      </c>
      <c r="I155" s="248"/>
      <c r="J155" s="249">
        <f>ROUND(I155*H155,2)</f>
        <v>0</v>
      </c>
      <c r="K155" s="245" t="s">
        <v>19</v>
      </c>
      <c r="L155" s="250"/>
      <c r="M155" s="251" t="s">
        <v>19</v>
      </c>
      <c r="N155" s="252" t="s">
        <v>44</v>
      </c>
      <c r="O155" s="84"/>
      <c r="P155" s="221">
        <f>O155*H155</f>
        <v>0</v>
      </c>
      <c r="Q155" s="221">
        <v>0.00072999999999999996</v>
      </c>
      <c r="R155" s="221">
        <f>Q155*H155</f>
        <v>0.0043800000000000002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251</v>
      </c>
      <c r="AT155" s="223" t="s">
        <v>248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239</v>
      </c>
      <c r="BM155" s="223" t="s">
        <v>318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317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82</v>
      </c>
    </row>
    <row r="157" s="2" customFormat="1" ht="16.5" customHeight="1">
      <c r="A157" s="38"/>
      <c r="B157" s="39"/>
      <c r="C157" s="243" t="s">
        <v>319</v>
      </c>
      <c r="D157" s="243" t="s">
        <v>248</v>
      </c>
      <c r="E157" s="244" t="s">
        <v>320</v>
      </c>
      <c r="F157" s="245" t="s">
        <v>321</v>
      </c>
      <c r="G157" s="246" t="s">
        <v>289</v>
      </c>
      <c r="H157" s="247">
        <v>2</v>
      </c>
      <c r="I157" s="248"/>
      <c r="J157" s="249">
        <f>ROUND(I157*H157,2)</f>
        <v>0</v>
      </c>
      <c r="K157" s="245" t="s">
        <v>19</v>
      </c>
      <c r="L157" s="250"/>
      <c r="M157" s="251" t="s">
        <v>19</v>
      </c>
      <c r="N157" s="252" t="s">
        <v>44</v>
      </c>
      <c r="O157" s="84"/>
      <c r="P157" s="221">
        <f>O157*H157</f>
        <v>0</v>
      </c>
      <c r="Q157" s="221">
        <v>0.00081999999999999998</v>
      </c>
      <c r="R157" s="221">
        <f>Q157*H157</f>
        <v>0.00164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251</v>
      </c>
      <c r="AT157" s="223" t="s">
        <v>248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239</v>
      </c>
      <c r="BM157" s="223" t="s">
        <v>322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321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16.5" customHeight="1">
      <c r="A159" s="38"/>
      <c r="B159" s="39"/>
      <c r="C159" s="243" t="s">
        <v>323</v>
      </c>
      <c r="D159" s="243" t="s">
        <v>248</v>
      </c>
      <c r="E159" s="244" t="s">
        <v>324</v>
      </c>
      <c r="F159" s="245" t="s">
        <v>325</v>
      </c>
      <c r="G159" s="246" t="s">
        <v>289</v>
      </c>
      <c r="H159" s="247">
        <v>4</v>
      </c>
      <c r="I159" s="248"/>
      <c r="J159" s="249">
        <f>ROUND(I159*H159,2)</f>
        <v>0</v>
      </c>
      <c r="K159" s="245" t="s">
        <v>19</v>
      </c>
      <c r="L159" s="250"/>
      <c r="M159" s="251" t="s">
        <v>19</v>
      </c>
      <c r="N159" s="252" t="s">
        <v>44</v>
      </c>
      <c r="O159" s="84"/>
      <c r="P159" s="221">
        <f>O159*H159</f>
        <v>0</v>
      </c>
      <c r="Q159" s="221">
        <v>0.00098999999999999999</v>
      </c>
      <c r="R159" s="221">
        <f>Q159*H159</f>
        <v>0.00396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251</v>
      </c>
      <c r="AT159" s="223" t="s">
        <v>248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239</v>
      </c>
      <c r="BM159" s="223" t="s">
        <v>326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325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 ht="16.5" customHeight="1">
      <c r="A161" s="38"/>
      <c r="B161" s="39"/>
      <c r="C161" s="243" t="s">
        <v>327</v>
      </c>
      <c r="D161" s="243" t="s">
        <v>248</v>
      </c>
      <c r="E161" s="244" t="s">
        <v>328</v>
      </c>
      <c r="F161" s="245" t="s">
        <v>329</v>
      </c>
      <c r="G161" s="246" t="s">
        <v>289</v>
      </c>
      <c r="H161" s="247">
        <v>4</v>
      </c>
      <c r="I161" s="248"/>
      <c r="J161" s="249">
        <f>ROUND(I161*H161,2)</f>
        <v>0</v>
      </c>
      <c r="K161" s="245" t="s">
        <v>19</v>
      </c>
      <c r="L161" s="250"/>
      <c r="M161" s="251" t="s">
        <v>19</v>
      </c>
      <c r="N161" s="252" t="s">
        <v>44</v>
      </c>
      <c r="O161" s="84"/>
      <c r="P161" s="221">
        <f>O161*H161</f>
        <v>0</v>
      </c>
      <c r="Q161" s="221">
        <v>0.00131</v>
      </c>
      <c r="R161" s="221">
        <f>Q161*H161</f>
        <v>0.0052399999999999999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251</v>
      </c>
      <c r="AT161" s="223" t="s">
        <v>248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239</v>
      </c>
      <c r="BM161" s="223" t="s">
        <v>330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329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12" customFormat="1" ht="22.8" customHeight="1">
      <c r="A163" s="12"/>
      <c r="B163" s="196"/>
      <c r="C163" s="197"/>
      <c r="D163" s="198" t="s">
        <v>72</v>
      </c>
      <c r="E163" s="210" t="s">
        <v>331</v>
      </c>
      <c r="F163" s="210" t="s">
        <v>332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SUM(P164:P169)</f>
        <v>0</v>
      </c>
      <c r="Q163" s="204"/>
      <c r="R163" s="205">
        <f>SUM(R164:R169)</f>
        <v>0.099459999999999993</v>
      </c>
      <c r="S163" s="204"/>
      <c r="T163" s="206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82</v>
      </c>
      <c r="AT163" s="208" t="s">
        <v>72</v>
      </c>
      <c r="AU163" s="208" t="s">
        <v>80</v>
      </c>
      <c r="AY163" s="207" t="s">
        <v>202</v>
      </c>
      <c r="BK163" s="209">
        <f>SUM(BK164:BK169)</f>
        <v>0</v>
      </c>
    </row>
    <row r="164" s="2" customFormat="1" ht="21.75" customHeight="1">
      <c r="A164" s="38"/>
      <c r="B164" s="39"/>
      <c r="C164" s="212" t="s">
        <v>333</v>
      </c>
      <c r="D164" s="212" t="s">
        <v>205</v>
      </c>
      <c r="E164" s="213" t="s">
        <v>334</v>
      </c>
      <c r="F164" s="214" t="s">
        <v>335</v>
      </c>
      <c r="G164" s="215" t="s">
        <v>289</v>
      </c>
      <c r="H164" s="216">
        <v>6</v>
      </c>
      <c r="I164" s="217"/>
      <c r="J164" s="218">
        <f>ROUND(I164*H164,2)</f>
        <v>0</v>
      </c>
      <c r="K164" s="214" t="s">
        <v>209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0.0056699999999999997</v>
      </c>
      <c r="R164" s="221">
        <f>Q164*H164</f>
        <v>0.034019999999999995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239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239</v>
      </c>
      <c r="BM164" s="223" t="s">
        <v>336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337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82</v>
      </c>
    </row>
    <row r="166" s="2" customFormat="1">
      <c r="A166" s="38"/>
      <c r="B166" s="39"/>
      <c r="C166" s="40"/>
      <c r="D166" s="230" t="s">
        <v>214</v>
      </c>
      <c r="E166" s="40"/>
      <c r="F166" s="231" t="s">
        <v>338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214</v>
      </c>
      <c r="AU166" s="17" t="s">
        <v>82</v>
      </c>
    </row>
    <row r="167" s="2" customFormat="1" ht="21.75" customHeight="1">
      <c r="A167" s="38"/>
      <c r="B167" s="39"/>
      <c r="C167" s="212" t="s">
        <v>339</v>
      </c>
      <c r="D167" s="212" t="s">
        <v>205</v>
      </c>
      <c r="E167" s="213" t="s">
        <v>340</v>
      </c>
      <c r="F167" s="214" t="s">
        <v>341</v>
      </c>
      <c r="G167" s="215" t="s">
        <v>289</v>
      </c>
      <c r="H167" s="216">
        <v>8</v>
      </c>
      <c r="I167" s="217"/>
      <c r="J167" s="218">
        <f>ROUND(I167*H167,2)</f>
        <v>0</v>
      </c>
      <c r="K167" s="214" t="s">
        <v>209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0.0081799999999999998</v>
      </c>
      <c r="R167" s="221">
        <f>Q167*H167</f>
        <v>0.065439999999999998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239</v>
      </c>
      <c r="AT167" s="223" t="s">
        <v>205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239</v>
      </c>
      <c r="BM167" s="223" t="s">
        <v>342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343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82</v>
      </c>
    </row>
    <row r="169" s="2" customFormat="1">
      <c r="A169" s="38"/>
      <c r="B169" s="39"/>
      <c r="C169" s="40"/>
      <c r="D169" s="230" t="s">
        <v>214</v>
      </c>
      <c r="E169" s="40"/>
      <c r="F169" s="231" t="s">
        <v>344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214</v>
      </c>
      <c r="AU169" s="17" t="s">
        <v>82</v>
      </c>
    </row>
    <row r="170" s="12" customFormat="1" ht="22.8" customHeight="1">
      <c r="A170" s="12"/>
      <c r="B170" s="196"/>
      <c r="C170" s="197"/>
      <c r="D170" s="198" t="s">
        <v>72</v>
      </c>
      <c r="E170" s="210" t="s">
        <v>345</v>
      </c>
      <c r="F170" s="210" t="s">
        <v>346</v>
      </c>
      <c r="G170" s="197"/>
      <c r="H170" s="197"/>
      <c r="I170" s="200"/>
      <c r="J170" s="211">
        <f>BK170</f>
        <v>0</v>
      </c>
      <c r="K170" s="197"/>
      <c r="L170" s="202"/>
      <c r="M170" s="203"/>
      <c r="N170" s="204"/>
      <c r="O170" s="204"/>
      <c r="P170" s="205">
        <f>SUM(P171:P221)</f>
        <v>0</v>
      </c>
      <c r="Q170" s="204"/>
      <c r="R170" s="205">
        <f>SUM(R171:R221)</f>
        <v>0.47909400000000008</v>
      </c>
      <c r="S170" s="204"/>
      <c r="T170" s="206">
        <f>SUM(T171:T221)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7" t="s">
        <v>82</v>
      </c>
      <c r="AT170" s="208" t="s">
        <v>72</v>
      </c>
      <c r="AU170" s="208" t="s">
        <v>80</v>
      </c>
      <c r="AY170" s="207" t="s">
        <v>202</v>
      </c>
      <c r="BK170" s="209">
        <f>SUM(BK171:BK221)</f>
        <v>0</v>
      </c>
    </row>
    <row r="171" s="2" customFormat="1" ht="21.75" customHeight="1">
      <c r="A171" s="38"/>
      <c r="B171" s="39"/>
      <c r="C171" s="212" t="s">
        <v>347</v>
      </c>
      <c r="D171" s="212" t="s">
        <v>205</v>
      </c>
      <c r="E171" s="213" t="s">
        <v>348</v>
      </c>
      <c r="F171" s="214" t="s">
        <v>349</v>
      </c>
      <c r="G171" s="215" t="s">
        <v>208</v>
      </c>
      <c r="H171" s="216">
        <v>0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0.0016999999999999999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239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239</v>
      </c>
      <c r="BM171" s="223" t="s">
        <v>350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351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>
      <c r="A173" s="38"/>
      <c r="B173" s="39"/>
      <c r="C173" s="40"/>
      <c r="D173" s="230" t="s">
        <v>214</v>
      </c>
      <c r="E173" s="40"/>
      <c r="F173" s="231" t="s">
        <v>352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214</v>
      </c>
      <c r="AU173" s="17" t="s">
        <v>82</v>
      </c>
    </row>
    <row r="174" s="2" customFormat="1" ht="21.75" customHeight="1">
      <c r="A174" s="38"/>
      <c r="B174" s="39"/>
      <c r="C174" s="212" t="s">
        <v>353</v>
      </c>
      <c r="D174" s="212" t="s">
        <v>205</v>
      </c>
      <c r="E174" s="213" t="s">
        <v>354</v>
      </c>
      <c r="F174" s="214" t="s">
        <v>355</v>
      </c>
      <c r="G174" s="215" t="s">
        <v>208</v>
      </c>
      <c r="H174" s="216">
        <v>0</v>
      </c>
      <c r="I174" s="217"/>
      <c r="J174" s="218">
        <f>ROUND(I174*H174,2)</f>
        <v>0</v>
      </c>
      <c r="K174" s="214" t="s">
        <v>209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0.0022899999999999999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239</v>
      </c>
      <c r="AT174" s="223" t="s">
        <v>205</v>
      </c>
      <c r="AU174" s="223" t="s">
        <v>82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239</v>
      </c>
      <c r="BM174" s="223" t="s">
        <v>356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357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82</v>
      </c>
    </row>
    <row r="176" s="2" customFormat="1">
      <c r="A176" s="38"/>
      <c r="B176" s="39"/>
      <c r="C176" s="40"/>
      <c r="D176" s="230" t="s">
        <v>214</v>
      </c>
      <c r="E176" s="40"/>
      <c r="F176" s="231" t="s">
        <v>358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214</v>
      </c>
      <c r="AU176" s="17" t="s">
        <v>82</v>
      </c>
    </row>
    <row r="177" s="2" customFormat="1" ht="21.75" customHeight="1">
      <c r="A177" s="38"/>
      <c r="B177" s="39"/>
      <c r="C177" s="212" t="s">
        <v>359</v>
      </c>
      <c r="D177" s="212" t="s">
        <v>205</v>
      </c>
      <c r="E177" s="213" t="s">
        <v>360</v>
      </c>
      <c r="F177" s="214" t="s">
        <v>361</v>
      </c>
      <c r="G177" s="215" t="s">
        <v>208</v>
      </c>
      <c r="H177" s="216">
        <v>2.2000000000000002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0.0041599999999999996</v>
      </c>
      <c r="R177" s="221">
        <f>Q177*H177</f>
        <v>0.0091520000000000004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239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239</v>
      </c>
      <c r="BM177" s="223" t="s">
        <v>362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363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2" customFormat="1">
      <c r="A179" s="38"/>
      <c r="B179" s="39"/>
      <c r="C179" s="40"/>
      <c r="D179" s="230" t="s">
        <v>214</v>
      </c>
      <c r="E179" s="40"/>
      <c r="F179" s="231" t="s">
        <v>364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214</v>
      </c>
      <c r="AU179" s="17" t="s">
        <v>82</v>
      </c>
    </row>
    <row r="180" s="13" customFormat="1">
      <c r="A180" s="13"/>
      <c r="B180" s="232"/>
      <c r="C180" s="233"/>
      <c r="D180" s="225" t="s">
        <v>224</v>
      </c>
      <c r="E180" s="233"/>
      <c r="F180" s="235" t="s">
        <v>365</v>
      </c>
      <c r="G180" s="233"/>
      <c r="H180" s="236">
        <v>2.2000000000000002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224</v>
      </c>
      <c r="AU180" s="242" t="s">
        <v>82</v>
      </c>
      <c r="AV180" s="13" t="s">
        <v>82</v>
      </c>
      <c r="AW180" s="13" t="s">
        <v>4</v>
      </c>
      <c r="AX180" s="13" t="s">
        <v>80</v>
      </c>
      <c r="AY180" s="242" t="s">
        <v>202</v>
      </c>
    </row>
    <row r="181" s="2" customFormat="1" ht="21.75" customHeight="1">
      <c r="A181" s="38"/>
      <c r="B181" s="39"/>
      <c r="C181" s="212" t="s">
        <v>366</v>
      </c>
      <c r="D181" s="212" t="s">
        <v>205</v>
      </c>
      <c r="E181" s="213" t="s">
        <v>367</v>
      </c>
      <c r="F181" s="214" t="s">
        <v>368</v>
      </c>
      <c r="G181" s="215" t="s">
        <v>208</v>
      </c>
      <c r="H181" s="216">
        <v>6.5999999999999996</v>
      </c>
      <c r="I181" s="217"/>
      <c r="J181" s="218">
        <f>ROUND(I181*H181,2)</f>
        <v>0</v>
      </c>
      <c r="K181" s="214" t="s">
        <v>209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0.0051799999999999997</v>
      </c>
      <c r="R181" s="221">
        <f>Q181*H181</f>
        <v>0.034187999999999996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239</v>
      </c>
      <c r="AT181" s="223" t="s">
        <v>205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239</v>
      </c>
      <c r="BM181" s="223" t="s">
        <v>369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370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82</v>
      </c>
    </row>
    <row r="183" s="2" customFormat="1">
      <c r="A183" s="38"/>
      <c r="B183" s="39"/>
      <c r="C183" s="40"/>
      <c r="D183" s="230" t="s">
        <v>214</v>
      </c>
      <c r="E183" s="40"/>
      <c r="F183" s="231" t="s">
        <v>371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214</v>
      </c>
      <c r="AU183" s="17" t="s">
        <v>82</v>
      </c>
    </row>
    <row r="184" s="13" customFormat="1">
      <c r="A184" s="13"/>
      <c r="B184" s="232"/>
      <c r="C184" s="233"/>
      <c r="D184" s="225" t="s">
        <v>224</v>
      </c>
      <c r="E184" s="233"/>
      <c r="F184" s="235" t="s">
        <v>372</v>
      </c>
      <c r="G184" s="233"/>
      <c r="H184" s="236">
        <v>6.5999999999999996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224</v>
      </c>
      <c r="AU184" s="242" t="s">
        <v>82</v>
      </c>
      <c r="AV184" s="13" t="s">
        <v>82</v>
      </c>
      <c r="AW184" s="13" t="s">
        <v>4</v>
      </c>
      <c r="AX184" s="13" t="s">
        <v>80</v>
      </c>
      <c r="AY184" s="242" t="s">
        <v>202</v>
      </c>
    </row>
    <row r="185" s="2" customFormat="1" ht="21.75" customHeight="1">
      <c r="A185" s="38"/>
      <c r="B185" s="39"/>
      <c r="C185" s="212" t="s">
        <v>373</v>
      </c>
      <c r="D185" s="212" t="s">
        <v>205</v>
      </c>
      <c r="E185" s="213" t="s">
        <v>374</v>
      </c>
      <c r="F185" s="214" t="s">
        <v>375</v>
      </c>
      <c r="G185" s="215" t="s">
        <v>208</v>
      </c>
      <c r="H185" s="216">
        <v>2.2000000000000002</v>
      </c>
      <c r="I185" s="217"/>
      <c r="J185" s="218">
        <f>ROUND(I185*H185,2)</f>
        <v>0</v>
      </c>
      <c r="K185" s="214" t="s">
        <v>209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0.0051399999999999996</v>
      </c>
      <c r="R185" s="221">
        <f>Q185*H185</f>
        <v>0.011308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239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239</v>
      </c>
      <c r="BM185" s="223" t="s">
        <v>376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377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82</v>
      </c>
    </row>
    <row r="187" s="2" customFormat="1">
      <c r="A187" s="38"/>
      <c r="B187" s="39"/>
      <c r="C187" s="40"/>
      <c r="D187" s="230" t="s">
        <v>214</v>
      </c>
      <c r="E187" s="40"/>
      <c r="F187" s="231" t="s">
        <v>378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214</v>
      </c>
      <c r="AU187" s="17" t="s">
        <v>82</v>
      </c>
    </row>
    <row r="188" s="13" customFormat="1">
      <c r="A188" s="13"/>
      <c r="B188" s="232"/>
      <c r="C188" s="233"/>
      <c r="D188" s="225" t="s">
        <v>224</v>
      </c>
      <c r="E188" s="233"/>
      <c r="F188" s="235" t="s">
        <v>365</v>
      </c>
      <c r="G188" s="233"/>
      <c r="H188" s="236">
        <v>2.2000000000000002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224</v>
      </c>
      <c r="AU188" s="242" t="s">
        <v>82</v>
      </c>
      <c r="AV188" s="13" t="s">
        <v>82</v>
      </c>
      <c r="AW188" s="13" t="s">
        <v>4</v>
      </c>
      <c r="AX188" s="13" t="s">
        <v>80</v>
      </c>
      <c r="AY188" s="242" t="s">
        <v>202</v>
      </c>
    </row>
    <row r="189" s="2" customFormat="1" ht="21.75" customHeight="1">
      <c r="A189" s="38"/>
      <c r="B189" s="39"/>
      <c r="C189" s="212" t="s">
        <v>251</v>
      </c>
      <c r="D189" s="212" t="s">
        <v>205</v>
      </c>
      <c r="E189" s="213" t="s">
        <v>379</v>
      </c>
      <c r="F189" s="214" t="s">
        <v>380</v>
      </c>
      <c r="G189" s="215" t="s">
        <v>208</v>
      </c>
      <c r="H189" s="216">
        <v>4.4000000000000004</v>
      </c>
      <c r="I189" s="217"/>
      <c r="J189" s="218">
        <f>ROUND(I189*H189,2)</f>
        <v>0</v>
      </c>
      <c r="K189" s="214" t="s">
        <v>209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0.0071399999999999996</v>
      </c>
      <c r="R189" s="221">
        <f>Q189*H189</f>
        <v>0.031415999999999999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239</v>
      </c>
      <c r="AT189" s="223" t="s">
        <v>205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239</v>
      </c>
      <c r="BM189" s="223" t="s">
        <v>381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382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82</v>
      </c>
    </row>
    <row r="191" s="2" customFormat="1">
      <c r="A191" s="38"/>
      <c r="B191" s="39"/>
      <c r="C191" s="40"/>
      <c r="D191" s="230" t="s">
        <v>214</v>
      </c>
      <c r="E191" s="40"/>
      <c r="F191" s="231" t="s">
        <v>383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214</v>
      </c>
      <c r="AU191" s="17" t="s">
        <v>82</v>
      </c>
    </row>
    <row r="192" s="13" customFormat="1">
      <c r="A192" s="13"/>
      <c r="B192" s="232"/>
      <c r="C192" s="233"/>
      <c r="D192" s="225" t="s">
        <v>224</v>
      </c>
      <c r="E192" s="233"/>
      <c r="F192" s="235" t="s">
        <v>384</v>
      </c>
      <c r="G192" s="233"/>
      <c r="H192" s="236">
        <v>4.4000000000000004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224</v>
      </c>
      <c r="AU192" s="242" t="s">
        <v>82</v>
      </c>
      <c r="AV192" s="13" t="s">
        <v>82</v>
      </c>
      <c r="AW192" s="13" t="s">
        <v>4</v>
      </c>
      <c r="AX192" s="13" t="s">
        <v>80</v>
      </c>
      <c r="AY192" s="242" t="s">
        <v>202</v>
      </c>
    </row>
    <row r="193" s="2" customFormat="1" ht="21.75" customHeight="1">
      <c r="A193" s="38"/>
      <c r="B193" s="39"/>
      <c r="C193" s="212" t="s">
        <v>385</v>
      </c>
      <c r="D193" s="212" t="s">
        <v>205</v>
      </c>
      <c r="E193" s="213" t="s">
        <v>386</v>
      </c>
      <c r="F193" s="214" t="s">
        <v>387</v>
      </c>
      <c r="G193" s="215" t="s">
        <v>208</v>
      </c>
      <c r="H193" s="216">
        <v>4.4000000000000004</v>
      </c>
      <c r="I193" s="217"/>
      <c r="J193" s="218">
        <f>ROUND(I193*H193,2)</f>
        <v>0</v>
      </c>
      <c r="K193" s="214" t="s">
        <v>209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0.00792</v>
      </c>
      <c r="R193" s="221">
        <f>Q193*H193</f>
        <v>0.034848000000000004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239</v>
      </c>
      <c r="AT193" s="223" t="s">
        <v>205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239</v>
      </c>
      <c r="BM193" s="223" t="s">
        <v>388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389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82</v>
      </c>
    </row>
    <row r="195" s="2" customFormat="1">
      <c r="A195" s="38"/>
      <c r="B195" s="39"/>
      <c r="C195" s="40"/>
      <c r="D195" s="230" t="s">
        <v>214</v>
      </c>
      <c r="E195" s="40"/>
      <c r="F195" s="231" t="s">
        <v>390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214</v>
      </c>
      <c r="AU195" s="17" t="s">
        <v>82</v>
      </c>
    </row>
    <row r="196" s="13" customFormat="1">
      <c r="A196" s="13"/>
      <c r="B196" s="232"/>
      <c r="C196" s="233"/>
      <c r="D196" s="225" t="s">
        <v>224</v>
      </c>
      <c r="E196" s="233"/>
      <c r="F196" s="235" t="s">
        <v>384</v>
      </c>
      <c r="G196" s="233"/>
      <c r="H196" s="236">
        <v>4.4000000000000004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224</v>
      </c>
      <c r="AU196" s="242" t="s">
        <v>82</v>
      </c>
      <c r="AV196" s="13" t="s">
        <v>82</v>
      </c>
      <c r="AW196" s="13" t="s">
        <v>4</v>
      </c>
      <c r="AX196" s="13" t="s">
        <v>80</v>
      </c>
      <c r="AY196" s="242" t="s">
        <v>202</v>
      </c>
    </row>
    <row r="197" s="2" customFormat="1" ht="21.75" customHeight="1">
      <c r="A197" s="38"/>
      <c r="B197" s="39"/>
      <c r="C197" s="212" t="s">
        <v>391</v>
      </c>
      <c r="D197" s="212" t="s">
        <v>205</v>
      </c>
      <c r="E197" s="213" t="s">
        <v>392</v>
      </c>
      <c r="F197" s="214" t="s">
        <v>393</v>
      </c>
      <c r="G197" s="215" t="s">
        <v>208</v>
      </c>
      <c r="H197" s="216">
        <v>0</v>
      </c>
      <c r="I197" s="217"/>
      <c r="J197" s="218">
        <f>ROUND(I197*H197,2)</f>
        <v>0</v>
      </c>
      <c r="K197" s="214" t="s">
        <v>209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0.0095499999999999995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239</v>
      </c>
      <c r="AT197" s="223" t="s">
        <v>205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239</v>
      </c>
      <c r="BM197" s="223" t="s">
        <v>394</v>
      </c>
    </row>
    <row r="198" s="2" customFormat="1">
      <c r="A198" s="38"/>
      <c r="B198" s="39"/>
      <c r="C198" s="40"/>
      <c r="D198" s="225" t="s">
        <v>212</v>
      </c>
      <c r="E198" s="40"/>
      <c r="F198" s="226" t="s">
        <v>395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212</v>
      </c>
      <c r="AU198" s="17" t="s">
        <v>82</v>
      </c>
    </row>
    <row r="199" s="2" customFormat="1">
      <c r="A199" s="38"/>
      <c r="B199" s="39"/>
      <c r="C199" s="40"/>
      <c r="D199" s="230" t="s">
        <v>214</v>
      </c>
      <c r="E199" s="40"/>
      <c r="F199" s="231" t="s">
        <v>396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214</v>
      </c>
      <c r="AU199" s="17" t="s">
        <v>82</v>
      </c>
    </row>
    <row r="200" s="2" customFormat="1" ht="21.75" customHeight="1">
      <c r="A200" s="38"/>
      <c r="B200" s="39"/>
      <c r="C200" s="212" t="s">
        <v>397</v>
      </c>
      <c r="D200" s="212" t="s">
        <v>205</v>
      </c>
      <c r="E200" s="213" t="s">
        <v>398</v>
      </c>
      <c r="F200" s="214" t="s">
        <v>399</v>
      </c>
      <c r="G200" s="215" t="s">
        <v>208</v>
      </c>
      <c r="H200" s="216">
        <v>2.2000000000000002</v>
      </c>
      <c r="I200" s="217"/>
      <c r="J200" s="218">
        <f>ROUND(I200*H200,2)</f>
        <v>0</v>
      </c>
      <c r="K200" s="214" t="s">
        <v>209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0.013480000000000001</v>
      </c>
      <c r="R200" s="221">
        <f>Q200*H200</f>
        <v>0.029656000000000005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239</v>
      </c>
      <c r="AT200" s="223" t="s">
        <v>205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239</v>
      </c>
      <c r="BM200" s="223" t="s">
        <v>400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401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82</v>
      </c>
    </row>
    <row r="202" s="2" customFormat="1">
      <c r="A202" s="38"/>
      <c r="B202" s="39"/>
      <c r="C202" s="40"/>
      <c r="D202" s="230" t="s">
        <v>214</v>
      </c>
      <c r="E202" s="40"/>
      <c r="F202" s="231" t="s">
        <v>402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214</v>
      </c>
      <c r="AU202" s="17" t="s">
        <v>82</v>
      </c>
    </row>
    <row r="203" s="13" customFormat="1">
      <c r="A203" s="13"/>
      <c r="B203" s="232"/>
      <c r="C203" s="233"/>
      <c r="D203" s="225" t="s">
        <v>224</v>
      </c>
      <c r="E203" s="233"/>
      <c r="F203" s="235" t="s">
        <v>365</v>
      </c>
      <c r="G203" s="233"/>
      <c r="H203" s="236">
        <v>2.2000000000000002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224</v>
      </c>
      <c r="AU203" s="242" t="s">
        <v>82</v>
      </c>
      <c r="AV203" s="13" t="s">
        <v>82</v>
      </c>
      <c r="AW203" s="13" t="s">
        <v>4</v>
      </c>
      <c r="AX203" s="13" t="s">
        <v>80</v>
      </c>
      <c r="AY203" s="242" t="s">
        <v>202</v>
      </c>
    </row>
    <row r="204" s="2" customFormat="1" ht="21.75" customHeight="1">
      <c r="A204" s="38"/>
      <c r="B204" s="39"/>
      <c r="C204" s="212" t="s">
        <v>403</v>
      </c>
      <c r="D204" s="212" t="s">
        <v>205</v>
      </c>
      <c r="E204" s="213" t="s">
        <v>404</v>
      </c>
      <c r="F204" s="214" t="s">
        <v>405</v>
      </c>
      <c r="G204" s="215" t="s">
        <v>208</v>
      </c>
      <c r="H204" s="216">
        <v>2.2000000000000002</v>
      </c>
      <c r="I204" s="217"/>
      <c r="J204" s="218">
        <f>ROUND(I204*H204,2)</f>
        <v>0</v>
      </c>
      <c r="K204" s="214" t="s">
        <v>209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0.01985</v>
      </c>
      <c r="R204" s="221">
        <f>Q204*H204</f>
        <v>0.04367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239</v>
      </c>
      <c r="AT204" s="223" t="s">
        <v>205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239</v>
      </c>
      <c r="BM204" s="223" t="s">
        <v>406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407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82</v>
      </c>
    </row>
    <row r="206" s="2" customFormat="1">
      <c r="A206" s="38"/>
      <c r="B206" s="39"/>
      <c r="C206" s="40"/>
      <c r="D206" s="230" t="s">
        <v>214</v>
      </c>
      <c r="E206" s="40"/>
      <c r="F206" s="231" t="s">
        <v>408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214</v>
      </c>
      <c r="AU206" s="17" t="s">
        <v>82</v>
      </c>
    </row>
    <row r="207" s="13" customFormat="1">
      <c r="A207" s="13"/>
      <c r="B207" s="232"/>
      <c r="C207" s="233"/>
      <c r="D207" s="225" t="s">
        <v>224</v>
      </c>
      <c r="E207" s="233"/>
      <c r="F207" s="235" t="s">
        <v>365</v>
      </c>
      <c r="G207" s="233"/>
      <c r="H207" s="236">
        <v>2.2000000000000002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224</v>
      </c>
      <c r="AU207" s="242" t="s">
        <v>82</v>
      </c>
      <c r="AV207" s="13" t="s">
        <v>82</v>
      </c>
      <c r="AW207" s="13" t="s">
        <v>4</v>
      </c>
      <c r="AX207" s="13" t="s">
        <v>80</v>
      </c>
      <c r="AY207" s="242" t="s">
        <v>202</v>
      </c>
    </row>
    <row r="208" s="2" customFormat="1" ht="21.75" customHeight="1">
      <c r="A208" s="38"/>
      <c r="B208" s="39"/>
      <c r="C208" s="212" t="s">
        <v>409</v>
      </c>
      <c r="D208" s="212" t="s">
        <v>205</v>
      </c>
      <c r="E208" s="213" t="s">
        <v>410</v>
      </c>
      <c r="F208" s="214" t="s">
        <v>411</v>
      </c>
      <c r="G208" s="215" t="s">
        <v>208</v>
      </c>
      <c r="H208" s="216">
        <v>4.4000000000000004</v>
      </c>
      <c r="I208" s="217"/>
      <c r="J208" s="218">
        <f>ROUND(I208*H208,2)</f>
        <v>0</v>
      </c>
      <c r="K208" s="214" t="s">
        <v>209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0.031699999999999999</v>
      </c>
      <c r="R208" s="221">
        <f>Q208*H208</f>
        <v>0.13948000000000002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239</v>
      </c>
      <c r="AT208" s="223" t="s">
        <v>205</v>
      </c>
      <c r="AU208" s="223" t="s">
        <v>82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239</v>
      </c>
      <c r="BM208" s="223" t="s">
        <v>412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413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82</v>
      </c>
    </row>
    <row r="210" s="2" customFormat="1">
      <c r="A210" s="38"/>
      <c r="B210" s="39"/>
      <c r="C210" s="40"/>
      <c r="D210" s="230" t="s">
        <v>214</v>
      </c>
      <c r="E210" s="40"/>
      <c r="F210" s="231" t="s">
        <v>414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214</v>
      </c>
      <c r="AU210" s="17" t="s">
        <v>82</v>
      </c>
    </row>
    <row r="211" s="13" customFormat="1">
      <c r="A211" s="13"/>
      <c r="B211" s="232"/>
      <c r="C211" s="233"/>
      <c r="D211" s="225" t="s">
        <v>224</v>
      </c>
      <c r="E211" s="233"/>
      <c r="F211" s="235" t="s">
        <v>384</v>
      </c>
      <c r="G211" s="233"/>
      <c r="H211" s="236">
        <v>4.4000000000000004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224</v>
      </c>
      <c r="AU211" s="242" t="s">
        <v>82</v>
      </c>
      <c r="AV211" s="13" t="s">
        <v>82</v>
      </c>
      <c r="AW211" s="13" t="s">
        <v>4</v>
      </c>
      <c r="AX211" s="13" t="s">
        <v>80</v>
      </c>
      <c r="AY211" s="242" t="s">
        <v>202</v>
      </c>
    </row>
    <row r="212" s="2" customFormat="1" ht="21.75" customHeight="1">
      <c r="A212" s="38"/>
      <c r="B212" s="39"/>
      <c r="C212" s="212" t="s">
        <v>415</v>
      </c>
      <c r="D212" s="212" t="s">
        <v>205</v>
      </c>
      <c r="E212" s="213" t="s">
        <v>416</v>
      </c>
      <c r="F212" s="214" t="s">
        <v>417</v>
      </c>
      <c r="G212" s="215" t="s">
        <v>208</v>
      </c>
      <c r="H212" s="216">
        <v>0</v>
      </c>
      <c r="I212" s="217"/>
      <c r="J212" s="218">
        <f>ROUND(I212*H212,2)</f>
        <v>0</v>
      </c>
      <c r="K212" s="214" t="s">
        <v>209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0.0511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239</v>
      </c>
      <c r="AT212" s="223" t="s">
        <v>205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239</v>
      </c>
      <c r="BM212" s="223" t="s">
        <v>418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419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82</v>
      </c>
    </row>
    <row r="214" s="2" customFormat="1">
      <c r="A214" s="38"/>
      <c r="B214" s="39"/>
      <c r="C214" s="40"/>
      <c r="D214" s="230" t="s">
        <v>214</v>
      </c>
      <c r="E214" s="40"/>
      <c r="F214" s="231" t="s">
        <v>420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214</v>
      </c>
      <c r="AU214" s="17" t="s">
        <v>82</v>
      </c>
    </row>
    <row r="215" s="2" customFormat="1" ht="21.75" customHeight="1">
      <c r="A215" s="38"/>
      <c r="B215" s="39"/>
      <c r="C215" s="212" t="s">
        <v>421</v>
      </c>
      <c r="D215" s="212" t="s">
        <v>205</v>
      </c>
      <c r="E215" s="213" t="s">
        <v>422</v>
      </c>
      <c r="F215" s="214" t="s">
        <v>423</v>
      </c>
      <c r="G215" s="215" t="s">
        <v>208</v>
      </c>
      <c r="H215" s="216">
        <v>2.2000000000000002</v>
      </c>
      <c r="I215" s="217"/>
      <c r="J215" s="218">
        <f>ROUND(I215*H215,2)</f>
        <v>0</v>
      </c>
      <c r="K215" s="214" t="s">
        <v>209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0.06608</v>
      </c>
      <c r="R215" s="221">
        <f>Q215*H215</f>
        <v>0.14537600000000001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239</v>
      </c>
      <c r="AT215" s="223" t="s">
        <v>205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239</v>
      </c>
      <c r="BM215" s="223" t="s">
        <v>424</v>
      </c>
    </row>
    <row r="216" s="2" customFormat="1">
      <c r="A216" s="38"/>
      <c r="B216" s="39"/>
      <c r="C216" s="40"/>
      <c r="D216" s="225" t="s">
        <v>212</v>
      </c>
      <c r="E216" s="40"/>
      <c r="F216" s="226" t="s">
        <v>423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212</v>
      </c>
      <c r="AU216" s="17" t="s">
        <v>82</v>
      </c>
    </row>
    <row r="217" s="2" customFormat="1">
      <c r="A217" s="38"/>
      <c r="B217" s="39"/>
      <c r="C217" s="40"/>
      <c r="D217" s="230" t="s">
        <v>214</v>
      </c>
      <c r="E217" s="40"/>
      <c r="F217" s="231" t="s">
        <v>425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214</v>
      </c>
      <c r="AU217" s="17" t="s">
        <v>82</v>
      </c>
    </row>
    <row r="218" s="13" customFormat="1">
      <c r="A218" s="13"/>
      <c r="B218" s="232"/>
      <c r="C218" s="233"/>
      <c r="D218" s="225" t="s">
        <v>224</v>
      </c>
      <c r="E218" s="233"/>
      <c r="F218" s="235" t="s">
        <v>365</v>
      </c>
      <c r="G218" s="233"/>
      <c r="H218" s="236">
        <v>2.2000000000000002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224</v>
      </c>
      <c r="AU218" s="242" t="s">
        <v>82</v>
      </c>
      <c r="AV218" s="13" t="s">
        <v>82</v>
      </c>
      <c r="AW218" s="13" t="s">
        <v>4</v>
      </c>
      <c r="AX218" s="13" t="s">
        <v>80</v>
      </c>
      <c r="AY218" s="242" t="s">
        <v>202</v>
      </c>
    </row>
    <row r="219" s="2" customFormat="1" ht="16.5" customHeight="1">
      <c r="A219" s="38"/>
      <c r="B219" s="39"/>
      <c r="C219" s="212" t="s">
        <v>426</v>
      </c>
      <c r="D219" s="212" t="s">
        <v>205</v>
      </c>
      <c r="E219" s="213" t="s">
        <v>427</v>
      </c>
      <c r="F219" s="214" t="s">
        <v>428</v>
      </c>
      <c r="G219" s="215" t="s">
        <v>220</v>
      </c>
      <c r="H219" s="216">
        <v>0.47899999999999998</v>
      </c>
      <c r="I219" s="217"/>
      <c r="J219" s="218">
        <f>ROUND(I219*H219,2)</f>
        <v>0</v>
      </c>
      <c r="K219" s="214" t="s">
        <v>209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239</v>
      </c>
      <c r="AT219" s="223" t="s">
        <v>205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239</v>
      </c>
      <c r="BM219" s="223" t="s">
        <v>429</v>
      </c>
    </row>
    <row r="220" s="2" customFormat="1">
      <c r="A220" s="38"/>
      <c r="B220" s="39"/>
      <c r="C220" s="40"/>
      <c r="D220" s="225" t="s">
        <v>212</v>
      </c>
      <c r="E220" s="40"/>
      <c r="F220" s="226" t="s">
        <v>430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212</v>
      </c>
      <c r="AU220" s="17" t="s">
        <v>82</v>
      </c>
    </row>
    <row r="221" s="2" customFormat="1">
      <c r="A221" s="38"/>
      <c r="B221" s="39"/>
      <c r="C221" s="40"/>
      <c r="D221" s="230" t="s">
        <v>214</v>
      </c>
      <c r="E221" s="40"/>
      <c r="F221" s="231" t="s">
        <v>431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214</v>
      </c>
      <c r="AU221" s="17" t="s">
        <v>82</v>
      </c>
    </row>
    <row r="222" s="12" customFormat="1" ht="22.8" customHeight="1">
      <c r="A222" s="12"/>
      <c r="B222" s="196"/>
      <c r="C222" s="197"/>
      <c r="D222" s="198" t="s">
        <v>72</v>
      </c>
      <c r="E222" s="210" t="s">
        <v>432</v>
      </c>
      <c r="F222" s="210" t="s">
        <v>433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SUM(P223:P332)</f>
        <v>0</v>
      </c>
      <c r="Q222" s="204"/>
      <c r="R222" s="205">
        <f>SUM(R223:R332)</f>
        <v>4.5949200000000001</v>
      </c>
      <c r="S222" s="204"/>
      <c r="T222" s="206">
        <f>SUM(T223:T332)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82</v>
      </c>
      <c r="AT222" s="208" t="s">
        <v>72</v>
      </c>
      <c r="AU222" s="208" t="s">
        <v>80</v>
      </c>
      <c r="AY222" s="207" t="s">
        <v>202</v>
      </c>
      <c r="BK222" s="209">
        <f>SUM(BK223:BK332)</f>
        <v>0</v>
      </c>
    </row>
    <row r="223" s="2" customFormat="1" ht="16.5" customHeight="1">
      <c r="A223" s="38"/>
      <c r="B223" s="39"/>
      <c r="C223" s="212" t="s">
        <v>434</v>
      </c>
      <c r="D223" s="212" t="s">
        <v>205</v>
      </c>
      <c r="E223" s="213" t="s">
        <v>435</v>
      </c>
      <c r="F223" s="214" t="s">
        <v>436</v>
      </c>
      <c r="G223" s="215" t="s">
        <v>437</v>
      </c>
      <c r="H223" s="216">
        <v>10</v>
      </c>
      <c r="I223" s="217"/>
      <c r="J223" s="218">
        <f>ROUND(I223*H223,2)</f>
        <v>0</v>
      </c>
      <c r="K223" s="214" t="s">
        <v>209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0.0035999999999999999</v>
      </c>
      <c r="R223" s="221">
        <f>Q223*H223</f>
        <v>0.035999999999999997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239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239</v>
      </c>
      <c r="BM223" s="223" t="s">
        <v>438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439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82</v>
      </c>
    </row>
    <row r="225" s="2" customFormat="1">
      <c r="A225" s="38"/>
      <c r="B225" s="39"/>
      <c r="C225" s="40"/>
      <c r="D225" s="230" t="s">
        <v>214</v>
      </c>
      <c r="E225" s="40"/>
      <c r="F225" s="231" t="s">
        <v>440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214</v>
      </c>
      <c r="AU225" s="17" t="s">
        <v>82</v>
      </c>
    </row>
    <row r="226" s="2" customFormat="1" ht="16.5" customHeight="1">
      <c r="A226" s="38"/>
      <c r="B226" s="39"/>
      <c r="C226" s="243" t="s">
        <v>441</v>
      </c>
      <c r="D226" s="243" t="s">
        <v>248</v>
      </c>
      <c r="E226" s="244" t="s">
        <v>442</v>
      </c>
      <c r="F226" s="245" t="s">
        <v>443</v>
      </c>
      <c r="G226" s="246" t="s">
        <v>289</v>
      </c>
      <c r="H226" s="247">
        <v>10</v>
      </c>
      <c r="I226" s="248"/>
      <c r="J226" s="249">
        <f>ROUND(I226*H226,2)</f>
        <v>0</v>
      </c>
      <c r="K226" s="245" t="s">
        <v>19</v>
      </c>
      <c r="L226" s="250"/>
      <c r="M226" s="251" t="s">
        <v>19</v>
      </c>
      <c r="N226" s="252" t="s">
        <v>44</v>
      </c>
      <c r="O226" s="84"/>
      <c r="P226" s="221">
        <f>O226*H226</f>
        <v>0</v>
      </c>
      <c r="Q226" s="221">
        <v>0.010500000000000001</v>
      </c>
      <c r="R226" s="221">
        <f>Q226*H226</f>
        <v>0.10500000000000001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251</v>
      </c>
      <c r="AT226" s="223" t="s">
        <v>248</v>
      </c>
      <c r="AU226" s="223" t="s">
        <v>82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239</v>
      </c>
      <c r="BM226" s="223" t="s">
        <v>444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443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82</v>
      </c>
    </row>
    <row r="228" s="2" customFormat="1" ht="16.5" customHeight="1">
      <c r="A228" s="38"/>
      <c r="B228" s="39"/>
      <c r="C228" s="212" t="s">
        <v>445</v>
      </c>
      <c r="D228" s="212" t="s">
        <v>205</v>
      </c>
      <c r="E228" s="213" t="s">
        <v>446</v>
      </c>
      <c r="F228" s="214" t="s">
        <v>447</v>
      </c>
      <c r="G228" s="215" t="s">
        <v>437</v>
      </c>
      <c r="H228" s="216">
        <v>10</v>
      </c>
      <c r="I228" s="217"/>
      <c r="J228" s="218">
        <f>ROUND(I228*H228,2)</f>
        <v>0</v>
      </c>
      <c r="K228" s="214" t="s">
        <v>209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0.0060600000000000003</v>
      </c>
      <c r="R228" s="221">
        <f>Q228*H228</f>
        <v>0.060600000000000001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239</v>
      </c>
      <c r="AT228" s="223" t="s">
        <v>205</v>
      </c>
      <c r="AU228" s="223" t="s">
        <v>82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239</v>
      </c>
      <c r="BM228" s="223" t="s">
        <v>448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449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82</v>
      </c>
    </row>
    <row r="230" s="2" customFormat="1">
      <c r="A230" s="38"/>
      <c r="B230" s="39"/>
      <c r="C230" s="40"/>
      <c r="D230" s="230" t="s">
        <v>214</v>
      </c>
      <c r="E230" s="40"/>
      <c r="F230" s="231" t="s">
        <v>450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214</v>
      </c>
      <c r="AU230" s="17" t="s">
        <v>82</v>
      </c>
    </row>
    <row r="231" s="2" customFormat="1" ht="16.5" customHeight="1">
      <c r="A231" s="38"/>
      <c r="B231" s="39"/>
      <c r="C231" s="243" t="s">
        <v>451</v>
      </c>
      <c r="D231" s="243" t="s">
        <v>248</v>
      </c>
      <c r="E231" s="244" t="s">
        <v>452</v>
      </c>
      <c r="F231" s="245" t="s">
        <v>453</v>
      </c>
      <c r="G231" s="246" t="s">
        <v>289</v>
      </c>
      <c r="H231" s="247">
        <v>10</v>
      </c>
      <c r="I231" s="248"/>
      <c r="J231" s="249">
        <f>ROUND(I231*H231,2)</f>
        <v>0</v>
      </c>
      <c r="K231" s="245" t="s">
        <v>209</v>
      </c>
      <c r="L231" s="250"/>
      <c r="M231" s="251" t="s">
        <v>19</v>
      </c>
      <c r="N231" s="252" t="s">
        <v>44</v>
      </c>
      <c r="O231" s="84"/>
      <c r="P231" s="221">
        <f>O231*H231</f>
        <v>0</v>
      </c>
      <c r="Q231" s="221">
        <v>0.010500000000000001</v>
      </c>
      <c r="R231" s="221">
        <f>Q231*H231</f>
        <v>0.10500000000000001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251</v>
      </c>
      <c r="AT231" s="223" t="s">
        <v>248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239</v>
      </c>
      <c r="BM231" s="223" t="s">
        <v>454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453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16.5" customHeight="1">
      <c r="A233" s="38"/>
      <c r="B233" s="39"/>
      <c r="C233" s="212" t="s">
        <v>455</v>
      </c>
      <c r="D233" s="212" t="s">
        <v>205</v>
      </c>
      <c r="E233" s="213" t="s">
        <v>456</v>
      </c>
      <c r="F233" s="214" t="s">
        <v>457</v>
      </c>
      <c r="G233" s="215" t="s">
        <v>437</v>
      </c>
      <c r="H233" s="216">
        <v>6</v>
      </c>
      <c r="I233" s="217"/>
      <c r="J233" s="218">
        <f>ROUND(I233*H233,2)</f>
        <v>0</v>
      </c>
      <c r="K233" s="214" t="s">
        <v>209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0.0047699999999999999</v>
      </c>
      <c r="R233" s="221">
        <f>Q233*H233</f>
        <v>0.02862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239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239</v>
      </c>
      <c r="BM233" s="223" t="s">
        <v>458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459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2" customFormat="1">
      <c r="A235" s="38"/>
      <c r="B235" s="39"/>
      <c r="C235" s="40"/>
      <c r="D235" s="230" t="s">
        <v>214</v>
      </c>
      <c r="E235" s="40"/>
      <c r="F235" s="231" t="s">
        <v>460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214</v>
      </c>
      <c r="AU235" s="17" t="s">
        <v>82</v>
      </c>
    </row>
    <row r="236" s="2" customFormat="1" ht="16.5" customHeight="1">
      <c r="A236" s="38"/>
      <c r="B236" s="39"/>
      <c r="C236" s="212" t="s">
        <v>461</v>
      </c>
      <c r="D236" s="212" t="s">
        <v>205</v>
      </c>
      <c r="E236" s="213" t="s">
        <v>462</v>
      </c>
      <c r="F236" s="214" t="s">
        <v>463</v>
      </c>
      <c r="G236" s="215" t="s">
        <v>437</v>
      </c>
      <c r="H236" s="216">
        <v>6</v>
      </c>
      <c r="I236" s="217"/>
      <c r="J236" s="218">
        <f>ROUND(I236*H236,2)</f>
        <v>0</v>
      </c>
      <c r="K236" s="214" t="s">
        <v>209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0.0076499999999999997</v>
      </c>
      <c r="R236" s="221">
        <f>Q236*H236</f>
        <v>0.045899999999999996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239</v>
      </c>
      <c r="AT236" s="223" t="s">
        <v>205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239</v>
      </c>
      <c r="BM236" s="223" t="s">
        <v>464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465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82</v>
      </c>
    </row>
    <row r="238" s="2" customFormat="1">
      <c r="A238" s="38"/>
      <c r="B238" s="39"/>
      <c r="C238" s="40"/>
      <c r="D238" s="230" t="s">
        <v>214</v>
      </c>
      <c r="E238" s="40"/>
      <c r="F238" s="231" t="s">
        <v>466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214</v>
      </c>
      <c r="AU238" s="17" t="s">
        <v>82</v>
      </c>
    </row>
    <row r="239" s="2" customFormat="1" ht="16.5" customHeight="1">
      <c r="A239" s="38"/>
      <c r="B239" s="39"/>
      <c r="C239" s="212" t="s">
        <v>467</v>
      </c>
      <c r="D239" s="212" t="s">
        <v>205</v>
      </c>
      <c r="E239" s="213" t="s">
        <v>468</v>
      </c>
      <c r="F239" s="214" t="s">
        <v>469</v>
      </c>
      <c r="G239" s="215" t="s">
        <v>437</v>
      </c>
      <c r="H239" s="216">
        <v>2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0.01073</v>
      </c>
      <c r="R239" s="221">
        <f>Q239*H239</f>
        <v>0.02146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239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239</v>
      </c>
      <c r="BM239" s="223" t="s">
        <v>470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471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2" customFormat="1">
      <c r="A241" s="38"/>
      <c r="B241" s="39"/>
      <c r="C241" s="40"/>
      <c r="D241" s="230" t="s">
        <v>214</v>
      </c>
      <c r="E241" s="40"/>
      <c r="F241" s="231" t="s">
        <v>472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214</v>
      </c>
      <c r="AU241" s="17" t="s">
        <v>82</v>
      </c>
    </row>
    <row r="242" s="2" customFormat="1" ht="16.5" customHeight="1">
      <c r="A242" s="38"/>
      <c r="B242" s="39"/>
      <c r="C242" s="243" t="s">
        <v>473</v>
      </c>
      <c r="D242" s="243" t="s">
        <v>248</v>
      </c>
      <c r="E242" s="244" t="s">
        <v>474</v>
      </c>
      <c r="F242" s="245" t="s">
        <v>475</v>
      </c>
      <c r="G242" s="246" t="s">
        <v>289</v>
      </c>
      <c r="H242" s="247">
        <v>2</v>
      </c>
      <c r="I242" s="248"/>
      <c r="J242" s="249">
        <f>ROUND(I242*H242,2)</f>
        <v>0</v>
      </c>
      <c r="K242" s="245" t="s">
        <v>209</v>
      </c>
      <c r="L242" s="250"/>
      <c r="M242" s="251" t="s">
        <v>19</v>
      </c>
      <c r="N242" s="252" t="s">
        <v>44</v>
      </c>
      <c r="O242" s="84"/>
      <c r="P242" s="221">
        <f>O242*H242</f>
        <v>0</v>
      </c>
      <c r="Q242" s="221">
        <v>0.02</v>
      </c>
      <c r="R242" s="221">
        <f>Q242*H242</f>
        <v>0.040000000000000001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251</v>
      </c>
      <c r="AT242" s="223" t="s">
        <v>248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239</v>
      </c>
      <c r="BM242" s="223" t="s">
        <v>476</v>
      </c>
    </row>
    <row r="243" s="2" customFormat="1">
      <c r="A243" s="38"/>
      <c r="B243" s="39"/>
      <c r="C243" s="40"/>
      <c r="D243" s="225" t="s">
        <v>212</v>
      </c>
      <c r="E243" s="40"/>
      <c r="F243" s="226" t="s">
        <v>475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212</v>
      </c>
      <c r="AU243" s="17" t="s">
        <v>82</v>
      </c>
    </row>
    <row r="244" s="2" customFormat="1" ht="16.5" customHeight="1">
      <c r="A244" s="38"/>
      <c r="B244" s="39"/>
      <c r="C244" s="243" t="s">
        <v>477</v>
      </c>
      <c r="D244" s="243" t="s">
        <v>248</v>
      </c>
      <c r="E244" s="244" t="s">
        <v>478</v>
      </c>
      <c r="F244" s="245" t="s">
        <v>479</v>
      </c>
      <c r="G244" s="246" t="s">
        <v>289</v>
      </c>
      <c r="H244" s="247">
        <v>6</v>
      </c>
      <c r="I244" s="248"/>
      <c r="J244" s="249">
        <f>ROUND(I244*H244,2)</f>
        <v>0</v>
      </c>
      <c r="K244" s="245" t="s">
        <v>209</v>
      </c>
      <c r="L244" s="250"/>
      <c r="M244" s="251" t="s">
        <v>19</v>
      </c>
      <c r="N244" s="252" t="s">
        <v>44</v>
      </c>
      <c r="O244" s="84"/>
      <c r="P244" s="221">
        <f>O244*H244</f>
        <v>0</v>
      </c>
      <c r="Q244" s="221">
        <v>0.012999999999999999</v>
      </c>
      <c r="R244" s="221">
        <f>Q244*H244</f>
        <v>0.078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251</v>
      </c>
      <c r="AT244" s="223" t="s">
        <v>248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239</v>
      </c>
      <c r="BM244" s="223" t="s">
        <v>480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479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16.5" customHeight="1">
      <c r="A246" s="38"/>
      <c r="B246" s="39"/>
      <c r="C246" s="243" t="s">
        <v>481</v>
      </c>
      <c r="D246" s="243" t="s">
        <v>248</v>
      </c>
      <c r="E246" s="244" t="s">
        <v>482</v>
      </c>
      <c r="F246" s="245" t="s">
        <v>483</v>
      </c>
      <c r="G246" s="246" t="s">
        <v>289</v>
      </c>
      <c r="H246" s="247">
        <v>6</v>
      </c>
      <c r="I246" s="248"/>
      <c r="J246" s="249">
        <f>ROUND(I246*H246,2)</f>
        <v>0</v>
      </c>
      <c r="K246" s="245" t="s">
        <v>19</v>
      </c>
      <c r="L246" s="250"/>
      <c r="M246" s="251" t="s">
        <v>19</v>
      </c>
      <c r="N246" s="252" t="s">
        <v>44</v>
      </c>
      <c r="O246" s="84"/>
      <c r="P246" s="221">
        <f>O246*H246</f>
        <v>0</v>
      </c>
      <c r="Q246" s="221">
        <v>0.010500000000000001</v>
      </c>
      <c r="R246" s="221">
        <f>Q246*H246</f>
        <v>0.063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251</v>
      </c>
      <c r="AT246" s="223" t="s">
        <v>248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239</v>
      </c>
      <c r="BM246" s="223" t="s">
        <v>484</v>
      </c>
    </row>
    <row r="247" s="2" customFormat="1">
      <c r="A247" s="38"/>
      <c r="B247" s="39"/>
      <c r="C247" s="40"/>
      <c r="D247" s="225" t="s">
        <v>212</v>
      </c>
      <c r="E247" s="40"/>
      <c r="F247" s="226" t="s">
        <v>483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212</v>
      </c>
      <c r="AU247" s="17" t="s">
        <v>82</v>
      </c>
    </row>
    <row r="248" s="2" customFormat="1" ht="16.5" customHeight="1">
      <c r="A248" s="38"/>
      <c r="B248" s="39"/>
      <c r="C248" s="212" t="s">
        <v>485</v>
      </c>
      <c r="D248" s="212" t="s">
        <v>205</v>
      </c>
      <c r="E248" s="213" t="s">
        <v>486</v>
      </c>
      <c r="F248" s="214" t="s">
        <v>487</v>
      </c>
      <c r="G248" s="215" t="s">
        <v>437</v>
      </c>
      <c r="H248" s="216">
        <v>2</v>
      </c>
      <c r="I248" s="217"/>
      <c r="J248" s="218">
        <f>ROUND(I248*H248,2)</f>
        <v>0</v>
      </c>
      <c r="K248" s="214" t="s">
        <v>209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0.030110000000000001</v>
      </c>
      <c r="R248" s="221">
        <f>Q248*H248</f>
        <v>0.060220000000000003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239</v>
      </c>
      <c r="AT248" s="223" t="s">
        <v>205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239</v>
      </c>
      <c r="BM248" s="223" t="s">
        <v>488</v>
      </c>
    </row>
    <row r="249" s="2" customFormat="1">
      <c r="A249" s="38"/>
      <c r="B249" s="39"/>
      <c r="C249" s="40"/>
      <c r="D249" s="225" t="s">
        <v>212</v>
      </c>
      <c r="E249" s="40"/>
      <c r="F249" s="226" t="s">
        <v>489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212</v>
      </c>
      <c r="AU249" s="17" t="s">
        <v>82</v>
      </c>
    </row>
    <row r="250" s="2" customFormat="1">
      <c r="A250" s="38"/>
      <c r="B250" s="39"/>
      <c r="C250" s="40"/>
      <c r="D250" s="230" t="s">
        <v>214</v>
      </c>
      <c r="E250" s="40"/>
      <c r="F250" s="231" t="s">
        <v>490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214</v>
      </c>
      <c r="AU250" s="17" t="s">
        <v>82</v>
      </c>
    </row>
    <row r="251" s="2" customFormat="1" ht="24.15" customHeight="1">
      <c r="A251" s="38"/>
      <c r="B251" s="39"/>
      <c r="C251" s="243" t="s">
        <v>491</v>
      </c>
      <c r="D251" s="243" t="s">
        <v>248</v>
      </c>
      <c r="E251" s="244" t="s">
        <v>492</v>
      </c>
      <c r="F251" s="245" t="s">
        <v>493</v>
      </c>
      <c r="G251" s="246" t="s">
        <v>289</v>
      </c>
      <c r="H251" s="247">
        <v>2</v>
      </c>
      <c r="I251" s="248"/>
      <c r="J251" s="249">
        <f>ROUND(I251*H251,2)</f>
        <v>0</v>
      </c>
      <c r="K251" s="245" t="s">
        <v>19</v>
      </c>
      <c r="L251" s="250"/>
      <c r="M251" s="251" t="s">
        <v>19</v>
      </c>
      <c r="N251" s="252" t="s">
        <v>44</v>
      </c>
      <c r="O251" s="84"/>
      <c r="P251" s="221">
        <f>O251*H251</f>
        <v>0</v>
      </c>
      <c r="Q251" s="221">
        <v>0.0235</v>
      </c>
      <c r="R251" s="221">
        <f>Q251*H251</f>
        <v>0.047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203</v>
      </c>
      <c r="AT251" s="223" t="s">
        <v>248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210</v>
      </c>
      <c r="BM251" s="223" t="s">
        <v>494</v>
      </c>
    </row>
    <row r="252" s="2" customFormat="1">
      <c r="A252" s="38"/>
      <c r="B252" s="39"/>
      <c r="C252" s="40"/>
      <c r="D252" s="225" t="s">
        <v>212</v>
      </c>
      <c r="E252" s="40"/>
      <c r="F252" s="226" t="s">
        <v>493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212</v>
      </c>
      <c r="AU252" s="17" t="s">
        <v>82</v>
      </c>
    </row>
    <row r="253" s="2" customFormat="1" ht="16.5" customHeight="1">
      <c r="A253" s="38"/>
      <c r="B253" s="39"/>
      <c r="C253" s="212" t="s">
        <v>495</v>
      </c>
      <c r="D253" s="212" t="s">
        <v>205</v>
      </c>
      <c r="E253" s="213" t="s">
        <v>496</v>
      </c>
      <c r="F253" s="214" t="s">
        <v>497</v>
      </c>
      <c r="G253" s="215" t="s">
        <v>437</v>
      </c>
      <c r="H253" s="216">
        <v>2</v>
      </c>
      <c r="I253" s="217"/>
      <c r="J253" s="218">
        <f>ROUND(I253*H253,2)</f>
        <v>0</v>
      </c>
      <c r="K253" s="214" t="s">
        <v>209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0.046710000000000002</v>
      </c>
      <c r="R253" s="221">
        <f>Q253*H253</f>
        <v>0.093420000000000003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239</v>
      </c>
      <c r="AT253" s="223" t="s">
        <v>205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239</v>
      </c>
      <c r="BM253" s="223" t="s">
        <v>498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499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82</v>
      </c>
    </row>
    <row r="255" s="2" customFormat="1">
      <c r="A255" s="38"/>
      <c r="B255" s="39"/>
      <c r="C255" s="40"/>
      <c r="D255" s="230" t="s">
        <v>214</v>
      </c>
      <c r="E255" s="40"/>
      <c r="F255" s="231" t="s">
        <v>500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214</v>
      </c>
      <c r="AU255" s="17" t="s">
        <v>82</v>
      </c>
    </row>
    <row r="256" s="2" customFormat="1" ht="24.15" customHeight="1">
      <c r="A256" s="38"/>
      <c r="B256" s="39"/>
      <c r="C256" s="243" t="s">
        <v>501</v>
      </c>
      <c r="D256" s="243" t="s">
        <v>248</v>
      </c>
      <c r="E256" s="244" t="s">
        <v>502</v>
      </c>
      <c r="F256" s="245" t="s">
        <v>503</v>
      </c>
      <c r="G256" s="246" t="s">
        <v>289</v>
      </c>
      <c r="H256" s="247">
        <v>2</v>
      </c>
      <c r="I256" s="248"/>
      <c r="J256" s="249">
        <f>ROUND(I256*H256,2)</f>
        <v>0</v>
      </c>
      <c r="K256" s="245" t="s">
        <v>19</v>
      </c>
      <c r="L256" s="250"/>
      <c r="M256" s="251" t="s">
        <v>19</v>
      </c>
      <c r="N256" s="252" t="s">
        <v>44</v>
      </c>
      <c r="O256" s="84"/>
      <c r="P256" s="221">
        <f>O256*H256</f>
        <v>0</v>
      </c>
      <c r="Q256" s="221">
        <v>0.036999999999999998</v>
      </c>
      <c r="R256" s="221">
        <f>Q256*H256</f>
        <v>0.073999999999999996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203</v>
      </c>
      <c r="AT256" s="223" t="s">
        <v>248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210</v>
      </c>
      <c r="BM256" s="223" t="s">
        <v>504</v>
      </c>
    </row>
    <row r="257" s="2" customFormat="1">
      <c r="A257" s="38"/>
      <c r="B257" s="39"/>
      <c r="C257" s="40"/>
      <c r="D257" s="225" t="s">
        <v>212</v>
      </c>
      <c r="E257" s="40"/>
      <c r="F257" s="226" t="s">
        <v>503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212</v>
      </c>
      <c r="AU257" s="17" t="s">
        <v>82</v>
      </c>
    </row>
    <row r="258" s="2" customFormat="1" ht="16.5" customHeight="1">
      <c r="A258" s="38"/>
      <c r="B258" s="39"/>
      <c r="C258" s="212" t="s">
        <v>505</v>
      </c>
      <c r="D258" s="212" t="s">
        <v>205</v>
      </c>
      <c r="E258" s="213" t="s">
        <v>506</v>
      </c>
      <c r="F258" s="214" t="s">
        <v>507</v>
      </c>
      <c r="G258" s="215" t="s">
        <v>437</v>
      </c>
      <c r="H258" s="216">
        <v>2</v>
      </c>
      <c r="I258" s="217"/>
      <c r="J258" s="218">
        <f>ROUND(I258*H258,2)</f>
        <v>0</v>
      </c>
      <c r="K258" s="214" t="s">
        <v>209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0.066159999999999997</v>
      </c>
      <c r="R258" s="221">
        <f>Q258*H258</f>
        <v>0.13231999999999999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239</v>
      </c>
      <c r="AT258" s="223" t="s">
        <v>205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239</v>
      </c>
      <c r="BM258" s="223" t="s">
        <v>508</v>
      </c>
    </row>
    <row r="259" s="2" customFormat="1">
      <c r="A259" s="38"/>
      <c r="B259" s="39"/>
      <c r="C259" s="40"/>
      <c r="D259" s="225" t="s">
        <v>212</v>
      </c>
      <c r="E259" s="40"/>
      <c r="F259" s="226" t="s">
        <v>509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212</v>
      </c>
      <c r="AU259" s="17" t="s">
        <v>82</v>
      </c>
    </row>
    <row r="260" s="2" customFormat="1">
      <c r="A260" s="38"/>
      <c r="B260" s="39"/>
      <c r="C260" s="40"/>
      <c r="D260" s="230" t="s">
        <v>214</v>
      </c>
      <c r="E260" s="40"/>
      <c r="F260" s="231" t="s">
        <v>510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214</v>
      </c>
      <c r="AU260" s="17" t="s">
        <v>82</v>
      </c>
    </row>
    <row r="261" s="2" customFormat="1" ht="24.15" customHeight="1">
      <c r="A261" s="38"/>
      <c r="B261" s="39"/>
      <c r="C261" s="243" t="s">
        <v>511</v>
      </c>
      <c r="D261" s="243" t="s">
        <v>248</v>
      </c>
      <c r="E261" s="244" t="s">
        <v>512</v>
      </c>
      <c r="F261" s="245" t="s">
        <v>513</v>
      </c>
      <c r="G261" s="246" t="s">
        <v>289</v>
      </c>
      <c r="H261" s="247">
        <v>2</v>
      </c>
      <c r="I261" s="248"/>
      <c r="J261" s="249">
        <f>ROUND(I261*H261,2)</f>
        <v>0</v>
      </c>
      <c r="K261" s="245" t="s">
        <v>19</v>
      </c>
      <c r="L261" s="250"/>
      <c r="M261" s="251" t="s">
        <v>19</v>
      </c>
      <c r="N261" s="252" t="s">
        <v>44</v>
      </c>
      <c r="O261" s="84"/>
      <c r="P261" s="221">
        <f>O261*H261</f>
        <v>0</v>
      </c>
      <c r="Q261" s="221">
        <v>0.085999999999999993</v>
      </c>
      <c r="R261" s="221">
        <f>Q261*H261</f>
        <v>0.17199999999999999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251</v>
      </c>
      <c r="AT261" s="223" t="s">
        <v>248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239</v>
      </c>
      <c r="BM261" s="223" t="s">
        <v>514</v>
      </c>
    </row>
    <row r="262" s="2" customFormat="1">
      <c r="A262" s="38"/>
      <c r="B262" s="39"/>
      <c r="C262" s="40"/>
      <c r="D262" s="225" t="s">
        <v>212</v>
      </c>
      <c r="E262" s="40"/>
      <c r="F262" s="226" t="s">
        <v>513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212</v>
      </c>
      <c r="AU262" s="17" t="s">
        <v>82</v>
      </c>
    </row>
    <row r="263" s="2" customFormat="1" ht="16.5" customHeight="1">
      <c r="A263" s="38"/>
      <c r="B263" s="39"/>
      <c r="C263" s="212" t="s">
        <v>515</v>
      </c>
      <c r="D263" s="212" t="s">
        <v>205</v>
      </c>
      <c r="E263" s="213" t="s">
        <v>516</v>
      </c>
      <c r="F263" s="214" t="s">
        <v>517</v>
      </c>
      <c r="G263" s="215" t="s">
        <v>437</v>
      </c>
      <c r="H263" s="216">
        <v>4</v>
      </c>
      <c r="I263" s="217"/>
      <c r="J263" s="218">
        <f>ROUND(I263*H263,2)</f>
        <v>0</v>
      </c>
      <c r="K263" s="214" t="s">
        <v>209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0.098979999999999999</v>
      </c>
      <c r="R263" s="221">
        <f>Q263*H263</f>
        <v>0.39591999999999999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239</v>
      </c>
      <c r="AT263" s="223" t="s">
        <v>205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239</v>
      </c>
      <c r="BM263" s="223" t="s">
        <v>518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519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2" customFormat="1">
      <c r="A265" s="38"/>
      <c r="B265" s="39"/>
      <c r="C265" s="40"/>
      <c r="D265" s="230" t="s">
        <v>214</v>
      </c>
      <c r="E265" s="40"/>
      <c r="F265" s="231" t="s">
        <v>520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214</v>
      </c>
      <c r="AU265" s="17" t="s">
        <v>82</v>
      </c>
    </row>
    <row r="266" s="2" customFormat="1" ht="24.15" customHeight="1">
      <c r="A266" s="38"/>
      <c r="B266" s="39"/>
      <c r="C266" s="243" t="s">
        <v>521</v>
      </c>
      <c r="D266" s="243" t="s">
        <v>248</v>
      </c>
      <c r="E266" s="244" t="s">
        <v>522</v>
      </c>
      <c r="F266" s="245" t="s">
        <v>523</v>
      </c>
      <c r="G266" s="246" t="s">
        <v>289</v>
      </c>
      <c r="H266" s="247">
        <v>4</v>
      </c>
      <c r="I266" s="248"/>
      <c r="J266" s="249">
        <f>ROUND(I266*H266,2)</f>
        <v>0</v>
      </c>
      <c r="K266" s="245" t="s">
        <v>19</v>
      </c>
      <c r="L266" s="250"/>
      <c r="M266" s="251" t="s">
        <v>19</v>
      </c>
      <c r="N266" s="252" t="s">
        <v>44</v>
      </c>
      <c r="O266" s="84"/>
      <c r="P266" s="221">
        <f>O266*H266</f>
        <v>0</v>
      </c>
      <c r="Q266" s="221">
        <v>0.25</v>
      </c>
      <c r="R266" s="221">
        <f>Q266*H266</f>
        <v>1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251</v>
      </c>
      <c r="AT266" s="223" t="s">
        <v>248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239</v>
      </c>
      <c r="BM266" s="223" t="s">
        <v>524</v>
      </c>
    </row>
    <row r="267" s="2" customFormat="1">
      <c r="A267" s="38"/>
      <c r="B267" s="39"/>
      <c r="C267" s="40"/>
      <c r="D267" s="225" t="s">
        <v>212</v>
      </c>
      <c r="E267" s="40"/>
      <c r="F267" s="226" t="s">
        <v>523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212</v>
      </c>
      <c r="AU267" s="17" t="s">
        <v>82</v>
      </c>
    </row>
    <row r="268" s="2" customFormat="1">
      <c r="A268" s="38"/>
      <c r="B268" s="39"/>
      <c r="C268" s="40"/>
      <c r="D268" s="225" t="s">
        <v>525</v>
      </c>
      <c r="E268" s="40"/>
      <c r="F268" s="253" t="s">
        <v>526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525</v>
      </c>
      <c r="AU268" s="17" t="s">
        <v>82</v>
      </c>
    </row>
    <row r="269" s="2" customFormat="1" ht="16.5" customHeight="1">
      <c r="A269" s="38"/>
      <c r="B269" s="39"/>
      <c r="C269" s="212" t="s">
        <v>527</v>
      </c>
      <c r="D269" s="212" t="s">
        <v>205</v>
      </c>
      <c r="E269" s="213" t="s">
        <v>528</v>
      </c>
      <c r="F269" s="214" t="s">
        <v>529</v>
      </c>
      <c r="G269" s="215" t="s">
        <v>437</v>
      </c>
      <c r="H269" s="216">
        <v>6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0.0028400000000000001</v>
      </c>
      <c r="R269" s="221">
        <f>Q269*H269</f>
        <v>0.01704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239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239</v>
      </c>
      <c r="BM269" s="223" t="s">
        <v>530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531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2" customFormat="1">
      <c r="A271" s="38"/>
      <c r="B271" s="39"/>
      <c r="C271" s="40"/>
      <c r="D271" s="230" t="s">
        <v>214</v>
      </c>
      <c r="E271" s="40"/>
      <c r="F271" s="231" t="s">
        <v>532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214</v>
      </c>
      <c r="AU271" s="17" t="s">
        <v>82</v>
      </c>
    </row>
    <row r="272" s="2" customFormat="1" ht="16.5" customHeight="1">
      <c r="A272" s="38"/>
      <c r="B272" s="39"/>
      <c r="C272" s="212" t="s">
        <v>533</v>
      </c>
      <c r="D272" s="212" t="s">
        <v>205</v>
      </c>
      <c r="E272" s="213" t="s">
        <v>534</v>
      </c>
      <c r="F272" s="214" t="s">
        <v>535</v>
      </c>
      <c r="G272" s="215" t="s">
        <v>437</v>
      </c>
      <c r="H272" s="216">
        <v>18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0.0028400000000000001</v>
      </c>
      <c r="R272" s="221">
        <f>Q272*H272</f>
        <v>0.051119999999999999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239</v>
      </c>
      <c r="AT272" s="223" t="s">
        <v>205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239</v>
      </c>
      <c r="BM272" s="223" t="s">
        <v>536</v>
      </c>
    </row>
    <row r="273" s="2" customFormat="1">
      <c r="A273" s="38"/>
      <c r="B273" s="39"/>
      <c r="C273" s="40"/>
      <c r="D273" s="225" t="s">
        <v>212</v>
      </c>
      <c r="E273" s="40"/>
      <c r="F273" s="226" t="s">
        <v>535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212</v>
      </c>
      <c r="AU273" s="17" t="s">
        <v>82</v>
      </c>
    </row>
    <row r="274" s="2" customFormat="1" ht="16.5" customHeight="1">
      <c r="A274" s="38"/>
      <c r="B274" s="39"/>
      <c r="C274" s="212" t="s">
        <v>537</v>
      </c>
      <c r="D274" s="212" t="s">
        <v>205</v>
      </c>
      <c r="E274" s="213" t="s">
        <v>538</v>
      </c>
      <c r="F274" s="214" t="s">
        <v>539</v>
      </c>
      <c r="G274" s="215" t="s">
        <v>437</v>
      </c>
      <c r="H274" s="216">
        <v>6</v>
      </c>
      <c r="I274" s="217"/>
      <c r="J274" s="218">
        <f>ROUND(I274*H274,2)</f>
        <v>0</v>
      </c>
      <c r="K274" s="214" t="s">
        <v>209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0.0047200000000000002</v>
      </c>
      <c r="R274" s="221">
        <f>Q274*H274</f>
        <v>0.028320000000000001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239</v>
      </c>
      <c r="AT274" s="223" t="s">
        <v>205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239</v>
      </c>
      <c r="BM274" s="223" t="s">
        <v>540</v>
      </c>
    </row>
    <row r="275" s="2" customFormat="1">
      <c r="A275" s="38"/>
      <c r="B275" s="39"/>
      <c r="C275" s="40"/>
      <c r="D275" s="225" t="s">
        <v>212</v>
      </c>
      <c r="E275" s="40"/>
      <c r="F275" s="226" t="s">
        <v>541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212</v>
      </c>
      <c r="AU275" s="17" t="s">
        <v>82</v>
      </c>
    </row>
    <row r="276" s="2" customFormat="1">
      <c r="A276" s="38"/>
      <c r="B276" s="39"/>
      <c r="C276" s="40"/>
      <c r="D276" s="230" t="s">
        <v>214</v>
      </c>
      <c r="E276" s="40"/>
      <c r="F276" s="231" t="s">
        <v>542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214</v>
      </c>
      <c r="AU276" s="17" t="s">
        <v>82</v>
      </c>
    </row>
    <row r="277" s="2" customFormat="1" ht="16.5" customHeight="1">
      <c r="A277" s="38"/>
      <c r="B277" s="39"/>
      <c r="C277" s="212" t="s">
        <v>543</v>
      </c>
      <c r="D277" s="212" t="s">
        <v>205</v>
      </c>
      <c r="E277" s="213" t="s">
        <v>544</v>
      </c>
      <c r="F277" s="214" t="s">
        <v>545</v>
      </c>
      <c r="G277" s="215" t="s">
        <v>437</v>
      </c>
      <c r="H277" s="216">
        <v>12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0.0061700000000000001</v>
      </c>
      <c r="R277" s="221">
        <f>Q277*H277</f>
        <v>0.074039999999999995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239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239</v>
      </c>
      <c r="BM277" s="223" t="s">
        <v>546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547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>
      <c r="A279" s="38"/>
      <c r="B279" s="39"/>
      <c r="C279" s="40"/>
      <c r="D279" s="230" t="s">
        <v>214</v>
      </c>
      <c r="E279" s="40"/>
      <c r="F279" s="231" t="s">
        <v>548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214</v>
      </c>
      <c r="AU279" s="17" t="s">
        <v>82</v>
      </c>
    </row>
    <row r="280" s="2" customFormat="1" ht="16.5" customHeight="1">
      <c r="A280" s="38"/>
      <c r="B280" s="39"/>
      <c r="C280" s="212" t="s">
        <v>549</v>
      </c>
      <c r="D280" s="212" t="s">
        <v>205</v>
      </c>
      <c r="E280" s="213" t="s">
        <v>550</v>
      </c>
      <c r="F280" s="214" t="s">
        <v>551</v>
      </c>
      <c r="G280" s="215" t="s">
        <v>437</v>
      </c>
      <c r="H280" s="216">
        <v>6</v>
      </c>
      <c r="I280" s="217"/>
      <c r="J280" s="218">
        <f>ROUND(I280*H280,2)</f>
        <v>0</v>
      </c>
      <c r="K280" s="214" t="s">
        <v>209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0.0084499999999999992</v>
      </c>
      <c r="R280" s="221">
        <f>Q280*H280</f>
        <v>0.050699999999999995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239</v>
      </c>
      <c r="AT280" s="223" t="s">
        <v>205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239</v>
      </c>
      <c r="BM280" s="223" t="s">
        <v>552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553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2" customFormat="1">
      <c r="A282" s="38"/>
      <c r="B282" s="39"/>
      <c r="C282" s="40"/>
      <c r="D282" s="230" t="s">
        <v>214</v>
      </c>
      <c r="E282" s="40"/>
      <c r="F282" s="231" t="s">
        <v>554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214</v>
      </c>
      <c r="AU282" s="17" t="s">
        <v>82</v>
      </c>
    </row>
    <row r="283" s="2" customFormat="1" ht="16.5" customHeight="1">
      <c r="A283" s="38"/>
      <c r="B283" s="39"/>
      <c r="C283" s="212" t="s">
        <v>233</v>
      </c>
      <c r="D283" s="212" t="s">
        <v>205</v>
      </c>
      <c r="E283" s="213" t="s">
        <v>555</v>
      </c>
      <c r="F283" s="214" t="s">
        <v>556</v>
      </c>
      <c r="G283" s="215" t="s">
        <v>437</v>
      </c>
      <c r="H283" s="216">
        <v>16</v>
      </c>
      <c r="I283" s="217"/>
      <c r="J283" s="218">
        <f>ROUND(I283*H283,2)</f>
        <v>0</v>
      </c>
      <c r="K283" s="214" t="s">
        <v>209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0.011679999999999999</v>
      </c>
      <c r="R283" s="221">
        <f>Q283*H283</f>
        <v>0.18687999999999999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239</v>
      </c>
      <c r="AT283" s="223" t="s">
        <v>205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239</v>
      </c>
      <c r="BM283" s="223" t="s">
        <v>557</v>
      </c>
    </row>
    <row r="284" s="2" customFormat="1">
      <c r="A284" s="38"/>
      <c r="B284" s="39"/>
      <c r="C284" s="40"/>
      <c r="D284" s="225" t="s">
        <v>212</v>
      </c>
      <c r="E284" s="40"/>
      <c r="F284" s="226" t="s">
        <v>558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212</v>
      </c>
      <c r="AU284" s="17" t="s">
        <v>82</v>
      </c>
    </row>
    <row r="285" s="2" customFormat="1">
      <c r="A285" s="38"/>
      <c r="B285" s="39"/>
      <c r="C285" s="40"/>
      <c r="D285" s="230" t="s">
        <v>214</v>
      </c>
      <c r="E285" s="40"/>
      <c r="F285" s="231" t="s">
        <v>559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214</v>
      </c>
      <c r="AU285" s="17" t="s">
        <v>82</v>
      </c>
    </row>
    <row r="286" s="2" customFormat="1" ht="16.5" customHeight="1">
      <c r="A286" s="38"/>
      <c r="B286" s="39"/>
      <c r="C286" s="212" t="s">
        <v>560</v>
      </c>
      <c r="D286" s="212" t="s">
        <v>205</v>
      </c>
      <c r="E286" s="213" t="s">
        <v>561</v>
      </c>
      <c r="F286" s="214" t="s">
        <v>562</v>
      </c>
      <c r="G286" s="215" t="s">
        <v>437</v>
      </c>
      <c r="H286" s="216">
        <v>16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0.01951</v>
      </c>
      <c r="R286" s="221">
        <f>Q286*H286</f>
        <v>0.31215999999999999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239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239</v>
      </c>
      <c r="BM286" s="223" t="s">
        <v>563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564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>
      <c r="A288" s="38"/>
      <c r="B288" s="39"/>
      <c r="C288" s="40"/>
      <c r="D288" s="230" t="s">
        <v>214</v>
      </c>
      <c r="E288" s="40"/>
      <c r="F288" s="231" t="s">
        <v>565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214</v>
      </c>
      <c r="AU288" s="17" t="s">
        <v>82</v>
      </c>
    </row>
    <row r="289" s="2" customFormat="1" ht="16.5" customHeight="1">
      <c r="A289" s="38"/>
      <c r="B289" s="39"/>
      <c r="C289" s="212" t="s">
        <v>566</v>
      </c>
      <c r="D289" s="212" t="s">
        <v>205</v>
      </c>
      <c r="E289" s="213" t="s">
        <v>567</v>
      </c>
      <c r="F289" s="214" t="s">
        <v>568</v>
      </c>
      <c r="G289" s="215" t="s">
        <v>437</v>
      </c>
      <c r="H289" s="216">
        <v>16</v>
      </c>
      <c r="I289" s="217"/>
      <c r="J289" s="218">
        <f>ROUND(I289*H289,2)</f>
        <v>0</v>
      </c>
      <c r="K289" s="214" t="s">
        <v>209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0.024760000000000001</v>
      </c>
      <c r="R289" s="221">
        <f>Q289*H289</f>
        <v>0.39616000000000001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239</v>
      </c>
      <c r="AT289" s="223" t="s">
        <v>205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239</v>
      </c>
      <c r="BM289" s="223" t="s">
        <v>569</v>
      </c>
    </row>
    <row r="290" s="2" customFormat="1">
      <c r="A290" s="38"/>
      <c r="B290" s="39"/>
      <c r="C290" s="40"/>
      <c r="D290" s="225" t="s">
        <v>212</v>
      </c>
      <c r="E290" s="40"/>
      <c r="F290" s="226" t="s">
        <v>570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212</v>
      </c>
      <c r="AU290" s="17" t="s">
        <v>82</v>
      </c>
    </row>
    <row r="291" s="2" customFormat="1">
      <c r="A291" s="38"/>
      <c r="B291" s="39"/>
      <c r="C291" s="40"/>
      <c r="D291" s="230" t="s">
        <v>214</v>
      </c>
      <c r="E291" s="40"/>
      <c r="F291" s="231" t="s">
        <v>571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214</v>
      </c>
      <c r="AU291" s="17" t="s">
        <v>82</v>
      </c>
    </row>
    <row r="292" s="2" customFormat="1" ht="16.5" customHeight="1">
      <c r="A292" s="38"/>
      <c r="B292" s="39"/>
      <c r="C292" s="212" t="s">
        <v>572</v>
      </c>
      <c r="D292" s="212" t="s">
        <v>205</v>
      </c>
      <c r="E292" s="213" t="s">
        <v>573</v>
      </c>
      <c r="F292" s="214" t="s">
        <v>574</v>
      </c>
      <c r="G292" s="215" t="s">
        <v>437</v>
      </c>
      <c r="H292" s="216">
        <v>10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0.0031199999999999999</v>
      </c>
      <c r="R292" s="221">
        <f>Q292*H292</f>
        <v>0.031199999999999999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239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239</v>
      </c>
      <c r="BM292" s="223" t="s">
        <v>575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576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2" customFormat="1">
      <c r="A294" s="38"/>
      <c r="B294" s="39"/>
      <c r="C294" s="40"/>
      <c r="D294" s="230" t="s">
        <v>214</v>
      </c>
      <c r="E294" s="40"/>
      <c r="F294" s="231" t="s">
        <v>577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214</v>
      </c>
      <c r="AU294" s="17" t="s">
        <v>82</v>
      </c>
    </row>
    <row r="295" s="2" customFormat="1" ht="16.5" customHeight="1">
      <c r="A295" s="38"/>
      <c r="B295" s="39"/>
      <c r="C295" s="212" t="s">
        <v>578</v>
      </c>
      <c r="D295" s="212" t="s">
        <v>205</v>
      </c>
      <c r="E295" s="213" t="s">
        <v>579</v>
      </c>
      <c r="F295" s="214" t="s">
        <v>580</v>
      </c>
      <c r="G295" s="215" t="s">
        <v>437</v>
      </c>
      <c r="H295" s="216">
        <v>6</v>
      </c>
      <c r="I295" s="217"/>
      <c r="J295" s="218">
        <f>ROUND(I295*H295,2)</f>
        <v>0</v>
      </c>
      <c r="K295" s="214" t="s">
        <v>19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0.0031199999999999999</v>
      </c>
      <c r="R295" s="221">
        <f>Q295*H295</f>
        <v>0.018720000000000001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239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239</v>
      </c>
      <c r="BM295" s="223" t="s">
        <v>581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580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16.5" customHeight="1">
      <c r="A297" s="38"/>
      <c r="B297" s="39"/>
      <c r="C297" s="212" t="s">
        <v>582</v>
      </c>
      <c r="D297" s="212" t="s">
        <v>205</v>
      </c>
      <c r="E297" s="213" t="s">
        <v>583</v>
      </c>
      <c r="F297" s="214" t="s">
        <v>584</v>
      </c>
      <c r="G297" s="215" t="s">
        <v>437</v>
      </c>
      <c r="H297" s="216">
        <v>10</v>
      </c>
      <c r="I297" s="217"/>
      <c r="J297" s="218">
        <f>ROUND(I297*H297,2)</f>
        <v>0</v>
      </c>
      <c r="K297" s="214" t="s">
        <v>209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0.00577</v>
      </c>
      <c r="R297" s="221">
        <f>Q297*H297</f>
        <v>0.057700000000000001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239</v>
      </c>
      <c r="AT297" s="223" t="s">
        <v>205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239</v>
      </c>
      <c r="BM297" s="223" t="s">
        <v>585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586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2" customFormat="1">
      <c r="A299" s="38"/>
      <c r="B299" s="39"/>
      <c r="C299" s="40"/>
      <c r="D299" s="230" t="s">
        <v>214</v>
      </c>
      <c r="E299" s="40"/>
      <c r="F299" s="231" t="s">
        <v>587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214</v>
      </c>
      <c r="AU299" s="17" t="s">
        <v>82</v>
      </c>
    </row>
    <row r="300" s="2" customFormat="1" ht="16.5" customHeight="1">
      <c r="A300" s="38"/>
      <c r="B300" s="39"/>
      <c r="C300" s="212" t="s">
        <v>588</v>
      </c>
      <c r="D300" s="212" t="s">
        <v>205</v>
      </c>
      <c r="E300" s="213" t="s">
        <v>589</v>
      </c>
      <c r="F300" s="214" t="s">
        <v>590</v>
      </c>
      <c r="G300" s="215" t="s">
        <v>437</v>
      </c>
      <c r="H300" s="216">
        <v>6</v>
      </c>
      <c r="I300" s="217"/>
      <c r="J300" s="218">
        <f>ROUND(I300*H300,2)</f>
        <v>0</v>
      </c>
      <c r="K300" s="214" t="s">
        <v>209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0.00677</v>
      </c>
      <c r="R300" s="221">
        <f>Q300*H300</f>
        <v>0.040620000000000003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239</v>
      </c>
      <c r="AT300" s="223" t="s">
        <v>205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239</v>
      </c>
      <c r="BM300" s="223" t="s">
        <v>591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592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2" customFormat="1">
      <c r="A302" s="38"/>
      <c r="B302" s="39"/>
      <c r="C302" s="40"/>
      <c r="D302" s="230" t="s">
        <v>214</v>
      </c>
      <c r="E302" s="40"/>
      <c r="F302" s="231" t="s">
        <v>593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214</v>
      </c>
      <c r="AU302" s="17" t="s">
        <v>82</v>
      </c>
    </row>
    <row r="303" s="2" customFormat="1" ht="16.5" customHeight="1">
      <c r="A303" s="38"/>
      <c r="B303" s="39"/>
      <c r="C303" s="212" t="s">
        <v>594</v>
      </c>
      <c r="D303" s="212" t="s">
        <v>205</v>
      </c>
      <c r="E303" s="213" t="s">
        <v>595</v>
      </c>
      <c r="F303" s="214" t="s">
        <v>596</v>
      </c>
      <c r="G303" s="215" t="s">
        <v>437</v>
      </c>
      <c r="H303" s="216">
        <v>2</v>
      </c>
      <c r="I303" s="217"/>
      <c r="J303" s="218">
        <f>ROUND(I303*H303,2)</f>
        <v>0</v>
      </c>
      <c r="K303" s="214" t="s">
        <v>209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0.0091299999999999992</v>
      </c>
      <c r="R303" s="221">
        <f>Q303*H303</f>
        <v>0.018259999999999998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239</v>
      </c>
      <c r="AT303" s="223" t="s">
        <v>205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239</v>
      </c>
      <c r="BM303" s="223" t="s">
        <v>597</v>
      </c>
    </row>
    <row r="304" s="2" customFormat="1">
      <c r="A304" s="38"/>
      <c r="B304" s="39"/>
      <c r="C304" s="40"/>
      <c r="D304" s="225" t="s">
        <v>212</v>
      </c>
      <c r="E304" s="40"/>
      <c r="F304" s="226" t="s">
        <v>598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212</v>
      </c>
      <c r="AU304" s="17" t="s">
        <v>82</v>
      </c>
    </row>
    <row r="305" s="2" customFormat="1">
      <c r="A305" s="38"/>
      <c r="B305" s="39"/>
      <c r="C305" s="40"/>
      <c r="D305" s="230" t="s">
        <v>214</v>
      </c>
      <c r="E305" s="40"/>
      <c r="F305" s="231" t="s">
        <v>599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214</v>
      </c>
      <c r="AU305" s="17" t="s">
        <v>82</v>
      </c>
    </row>
    <row r="306" s="2" customFormat="1" ht="16.5" customHeight="1">
      <c r="A306" s="38"/>
      <c r="B306" s="39"/>
      <c r="C306" s="212" t="s">
        <v>600</v>
      </c>
      <c r="D306" s="212" t="s">
        <v>205</v>
      </c>
      <c r="E306" s="213" t="s">
        <v>601</v>
      </c>
      <c r="F306" s="214" t="s">
        <v>602</v>
      </c>
      <c r="G306" s="215" t="s">
        <v>437</v>
      </c>
      <c r="H306" s="216">
        <v>0</v>
      </c>
      <c r="I306" s="217"/>
      <c r="J306" s="218">
        <f>ROUND(I306*H306,2)</f>
        <v>0</v>
      </c>
      <c r="K306" s="214" t="s">
        <v>209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0.011650000000000001</v>
      </c>
      <c r="R306" s="221">
        <f>Q306*H306</f>
        <v>0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239</v>
      </c>
      <c r="AT306" s="223" t="s">
        <v>205</v>
      </c>
      <c r="AU306" s="223" t="s">
        <v>82</v>
      </c>
      <c r="AY306" s="17" t="s">
        <v>202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239</v>
      </c>
      <c r="BM306" s="223" t="s">
        <v>603</v>
      </c>
    </row>
    <row r="307" s="2" customFormat="1">
      <c r="A307" s="38"/>
      <c r="B307" s="39"/>
      <c r="C307" s="40"/>
      <c r="D307" s="225" t="s">
        <v>212</v>
      </c>
      <c r="E307" s="40"/>
      <c r="F307" s="226" t="s">
        <v>604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212</v>
      </c>
      <c r="AU307" s="17" t="s">
        <v>82</v>
      </c>
    </row>
    <row r="308" s="2" customFormat="1">
      <c r="A308" s="38"/>
      <c r="B308" s="39"/>
      <c r="C308" s="40"/>
      <c r="D308" s="230" t="s">
        <v>214</v>
      </c>
      <c r="E308" s="40"/>
      <c r="F308" s="231" t="s">
        <v>605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214</v>
      </c>
      <c r="AU308" s="17" t="s">
        <v>82</v>
      </c>
    </row>
    <row r="309" s="2" customFormat="1" ht="16.5" customHeight="1">
      <c r="A309" s="38"/>
      <c r="B309" s="39"/>
      <c r="C309" s="212" t="s">
        <v>606</v>
      </c>
      <c r="D309" s="212" t="s">
        <v>205</v>
      </c>
      <c r="E309" s="213" t="s">
        <v>607</v>
      </c>
      <c r="F309" s="214" t="s">
        <v>608</v>
      </c>
      <c r="G309" s="215" t="s">
        <v>437</v>
      </c>
      <c r="H309" s="216">
        <v>0</v>
      </c>
      <c r="I309" s="217"/>
      <c r="J309" s="218">
        <f>ROUND(I309*H309,2)</f>
        <v>0</v>
      </c>
      <c r="K309" s="214" t="s">
        <v>209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0.01602</v>
      </c>
      <c r="R309" s="221">
        <f>Q309*H309</f>
        <v>0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239</v>
      </c>
      <c r="AT309" s="223" t="s">
        <v>205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239</v>
      </c>
      <c r="BM309" s="223" t="s">
        <v>609</v>
      </c>
    </row>
    <row r="310" s="2" customFormat="1">
      <c r="A310" s="38"/>
      <c r="B310" s="39"/>
      <c r="C310" s="40"/>
      <c r="D310" s="225" t="s">
        <v>212</v>
      </c>
      <c r="E310" s="40"/>
      <c r="F310" s="226" t="s">
        <v>610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212</v>
      </c>
      <c r="AU310" s="17" t="s">
        <v>82</v>
      </c>
    </row>
    <row r="311" s="2" customFormat="1">
      <c r="A311" s="38"/>
      <c r="B311" s="39"/>
      <c r="C311" s="40"/>
      <c r="D311" s="230" t="s">
        <v>214</v>
      </c>
      <c r="E311" s="40"/>
      <c r="F311" s="231" t="s">
        <v>611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214</v>
      </c>
      <c r="AU311" s="17" t="s">
        <v>82</v>
      </c>
    </row>
    <row r="312" s="2" customFormat="1" ht="16.5" customHeight="1">
      <c r="A312" s="38"/>
      <c r="B312" s="39"/>
      <c r="C312" s="212" t="s">
        <v>612</v>
      </c>
      <c r="D312" s="212" t="s">
        <v>205</v>
      </c>
      <c r="E312" s="213" t="s">
        <v>613</v>
      </c>
      <c r="F312" s="214" t="s">
        <v>614</v>
      </c>
      <c r="G312" s="215" t="s">
        <v>437</v>
      </c>
      <c r="H312" s="216">
        <v>0</v>
      </c>
      <c r="I312" s="217"/>
      <c r="J312" s="218">
        <f>ROUND(I312*H312,2)</f>
        <v>0</v>
      </c>
      <c r="K312" s="214" t="s">
        <v>209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0.021350000000000001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239</v>
      </c>
      <c r="AT312" s="223" t="s">
        <v>205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239</v>
      </c>
      <c r="BM312" s="223" t="s">
        <v>615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616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>
      <c r="A314" s="38"/>
      <c r="B314" s="39"/>
      <c r="C314" s="40"/>
      <c r="D314" s="230" t="s">
        <v>214</v>
      </c>
      <c r="E314" s="40"/>
      <c r="F314" s="231" t="s">
        <v>617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214</v>
      </c>
      <c r="AU314" s="17" t="s">
        <v>82</v>
      </c>
    </row>
    <row r="315" s="2" customFormat="1" ht="16.5" customHeight="1">
      <c r="A315" s="38"/>
      <c r="B315" s="39"/>
      <c r="C315" s="212" t="s">
        <v>618</v>
      </c>
      <c r="D315" s="212" t="s">
        <v>205</v>
      </c>
      <c r="E315" s="213" t="s">
        <v>619</v>
      </c>
      <c r="F315" s="214" t="s">
        <v>620</v>
      </c>
      <c r="G315" s="215" t="s">
        <v>437</v>
      </c>
      <c r="H315" s="216">
        <v>2</v>
      </c>
      <c r="I315" s="217"/>
      <c r="J315" s="218">
        <f>ROUND(I315*H315,2)</f>
        <v>0</v>
      </c>
      <c r="K315" s="214" t="s">
        <v>209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0.024219999999999998</v>
      </c>
      <c r="R315" s="221">
        <f>Q315*H315</f>
        <v>0.048439999999999997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239</v>
      </c>
      <c r="AT315" s="223" t="s">
        <v>205</v>
      </c>
      <c r="AU315" s="223" t="s">
        <v>82</v>
      </c>
      <c r="AY315" s="17" t="s">
        <v>202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239</v>
      </c>
      <c r="BM315" s="223" t="s">
        <v>621</v>
      </c>
    </row>
    <row r="316" s="2" customFormat="1">
      <c r="A316" s="38"/>
      <c r="B316" s="39"/>
      <c r="C316" s="40"/>
      <c r="D316" s="225" t="s">
        <v>212</v>
      </c>
      <c r="E316" s="40"/>
      <c r="F316" s="226" t="s">
        <v>622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212</v>
      </c>
      <c r="AU316" s="17" t="s">
        <v>82</v>
      </c>
    </row>
    <row r="317" s="2" customFormat="1">
      <c r="A317" s="38"/>
      <c r="B317" s="39"/>
      <c r="C317" s="40"/>
      <c r="D317" s="230" t="s">
        <v>214</v>
      </c>
      <c r="E317" s="40"/>
      <c r="F317" s="231" t="s">
        <v>623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214</v>
      </c>
      <c r="AU317" s="17" t="s">
        <v>82</v>
      </c>
    </row>
    <row r="318" s="2" customFormat="1" ht="16.5" customHeight="1">
      <c r="A318" s="38"/>
      <c r="B318" s="39"/>
      <c r="C318" s="212" t="s">
        <v>624</v>
      </c>
      <c r="D318" s="212" t="s">
        <v>205</v>
      </c>
      <c r="E318" s="213" t="s">
        <v>625</v>
      </c>
      <c r="F318" s="214" t="s">
        <v>626</v>
      </c>
      <c r="G318" s="215" t="s">
        <v>437</v>
      </c>
      <c r="H318" s="216">
        <v>2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0.033799999999999997</v>
      </c>
      <c r="R318" s="221">
        <f>Q318*H318</f>
        <v>0.067599999999999993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239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239</v>
      </c>
      <c r="BM318" s="223" t="s">
        <v>627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628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>
      <c r="A320" s="38"/>
      <c r="B320" s="39"/>
      <c r="C320" s="40"/>
      <c r="D320" s="230" t="s">
        <v>214</v>
      </c>
      <c r="E320" s="40"/>
      <c r="F320" s="231" t="s">
        <v>629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214</v>
      </c>
      <c r="AU320" s="17" t="s">
        <v>82</v>
      </c>
    </row>
    <row r="321" s="2" customFormat="1" ht="16.5" customHeight="1">
      <c r="A321" s="38"/>
      <c r="B321" s="39"/>
      <c r="C321" s="212" t="s">
        <v>630</v>
      </c>
      <c r="D321" s="212" t="s">
        <v>205</v>
      </c>
      <c r="E321" s="213" t="s">
        <v>631</v>
      </c>
      <c r="F321" s="214" t="s">
        <v>632</v>
      </c>
      <c r="G321" s="215" t="s">
        <v>437</v>
      </c>
      <c r="H321" s="216">
        <v>2</v>
      </c>
      <c r="I321" s="217"/>
      <c r="J321" s="218">
        <f>ROUND(I321*H321,2)</f>
        <v>0</v>
      </c>
      <c r="K321" s="214" t="s">
        <v>209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0.047699999999999999</v>
      </c>
      <c r="R321" s="221">
        <f>Q321*H321</f>
        <v>0.095399999999999999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239</v>
      </c>
      <c r="AT321" s="223" t="s">
        <v>205</v>
      </c>
      <c r="AU321" s="223" t="s">
        <v>82</v>
      </c>
      <c r="AY321" s="17" t="s">
        <v>202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239</v>
      </c>
      <c r="BM321" s="223" t="s">
        <v>633</v>
      </c>
    </row>
    <row r="322" s="2" customFormat="1">
      <c r="A322" s="38"/>
      <c r="B322" s="39"/>
      <c r="C322" s="40"/>
      <c r="D322" s="225" t="s">
        <v>212</v>
      </c>
      <c r="E322" s="40"/>
      <c r="F322" s="226" t="s">
        <v>634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212</v>
      </c>
      <c r="AU322" s="17" t="s">
        <v>82</v>
      </c>
    </row>
    <row r="323" s="2" customFormat="1">
      <c r="A323" s="38"/>
      <c r="B323" s="39"/>
      <c r="C323" s="40"/>
      <c r="D323" s="230" t="s">
        <v>214</v>
      </c>
      <c r="E323" s="40"/>
      <c r="F323" s="231" t="s">
        <v>635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214</v>
      </c>
      <c r="AU323" s="17" t="s">
        <v>82</v>
      </c>
    </row>
    <row r="324" s="2" customFormat="1" ht="16.5" customHeight="1">
      <c r="A324" s="38"/>
      <c r="B324" s="39"/>
      <c r="C324" s="212" t="s">
        <v>636</v>
      </c>
      <c r="D324" s="212" t="s">
        <v>205</v>
      </c>
      <c r="E324" s="213" t="s">
        <v>637</v>
      </c>
      <c r="F324" s="214" t="s">
        <v>638</v>
      </c>
      <c r="G324" s="215" t="s">
        <v>437</v>
      </c>
      <c r="H324" s="216">
        <v>4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0.074520000000000003</v>
      </c>
      <c r="R324" s="221">
        <f>Q324*H324</f>
        <v>0.29808000000000001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239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239</v>
      </c>
      <c r="BM324" s="223" t="s">
        <v>639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640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>
      <c r="A326" s="38"/>
      <c r="B326" s="39"/>
      <c r="C326" s="40"/>
      <c r="D326" s="230" t="s">
        <v>214</v>
      </c>
      <c r="E326" s="40"/>
      <c r="F326" s="231" t="s">
        <v>641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214</v>
      </c>
      <c r="AU326" s="17" t="s">
        <v>82</v>
      </c>
    </row>
    <row r="327" s="2" customFormat="1" ht="16.5" customHeight="1">
      <c r="A327" s="38"/>
      <c r="B327" s="39"/>
      <c r="C327" s="212" t="s">
        <v>642</v>
      </c>
      <c r="D327" s="212" t="s">
        <v>205</v>
      </c>
      <c r="E327" s="213" t="s">
        <v>643</v>
      </c>
      <c r="F327" s="214" t="s">
        <v>644</v>
      </c>
      <c r="G327" s="215" t="s">
        <v>437</v>
      </c>
      <c r="H327" s="216">
        <v>2</v>
      </c>
      <c r="I327" s="217"/>
      <c r="J327" s="218">
        <f>ROUND(I327*H327,2)</f>
        <v>0</v>
      </c>
      <c r="K327" s="214" t="s">
        <v>19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0.07467</v>
      </c>
      <c r="R327" s="221">
        <f>Q327*H327</f>
        <v>0.14934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239</v>
      </c>
      <c r="AT327" s="223" t="s">
        <v>205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239</v>
      </c>
      <c r="BM327" s="223" t="s">
        <v>645</v>
      </c>
    </row>
    <row r="328" s="2" customFormat="1">
      <c r="A328" s="38"/>
      <c r="B328" s="39"/>
      <c r="C328" s="40"/>
      <c r="D328" s="225" t="s">
        <v>212</v>
      </c>
      <c r="E328" s="40"/>
      <c r="F328" s="226" t="s">
        <v>644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212</v>
      </c>
      <c r="AU328" s="17" t="s">
        <v>82</v>
      </c>
    </row>
    <row r="329" s="2" customFormat="1" ht="24.15" customHeight="1">
      <c r="A329" s="38"/>
      <c r="B329" s="39"/>
      <c r="C329" s="212" t="s">
        <v>646</v>
      </c>
      <c r="D329" s="212" t="s">
        <v>205</v>
      </c>
      <c r="E329" s="213" t="s">
        <v>647</v>
      </c>
      <c r="F329" s="214" t="s">
        <v>648</v>
      </c>
      <c r="G329" s="215" t="s">
        <v>437</v>
      </c>
      <c r="H329" s="216">
        <v>2</v>
      </c>
      <c r="I329" s="217"/>
      <c r="J329" s="218">
        <f>ROUND(I329*H329,2)</f>
        <v>0</v>
      </c>
      <c r="K329" s="214" t="s">
        <v>19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0.017489999999999999</v>
      </c>
      <c r="R329" s="221">
        <f>Q329*H329</f>
        <v>0.034979999999999997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239</v>
      </c>
      <c r="AT329" s="223" t="s">
        <v>205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239</v>
      </c>
      <c r="BM329" s="223" t="s">
        <v>649</v>
      </c>
    </row>
    <row r="330" s="2" customFormat="1">
      <c r="A330" s="38"/>
      <c r="B330" s="39"/>
      <c r="C330" s="40"/>
      <c r="D330" s="225" t="s">
        <v>212</v>
      </c>
      <c r="E330" s="40"/>
      <c r="F330" s="226" t="s">
        <v>650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212</v>
      </c>
      <c r="AU330" s="17" t="s">
        <v>82</v>
      </c>
    </row>
    <row r="331" s="2" customFormat="1" ht="24.15" customHeight="1">
      <c r="A331" s="38"/>
      <c r="B331" s="39"/>
      <c r="C331" s="212" t="s">
        <v>651</v>
      </c>
      <c r="D331" s="212" t="s">
        <v>205</v>
      </c>
      <c r="E331" s="213" t="s">
        <v>652</v>
      </c>
      <c r="F331" s="214" t="s">
        <v>653</v>
      </c>
      <c r="G331" s="215" t="s">
        <v>437</v>
      </c>
      <c r="H331" s="216">
        <v>2</v>
      </c>
      <c r="I331" s="217"/>
      <c r="J331" s="218">
        <f>ROUND(I331*H331,2)</f>
        <v>0</v>
      </c>
      <c r="K331" s="214" t="s">
        <v>19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0.029850000000000002</v>
      </c>
      <c r="R331" s="221">
        <f>Q331*H331</f>
        <v>0.059700000000000003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239</v>
      </c>
      <c r="AT331" s="223" t="s">
        <v>205</v>
      </c>
      <c r="AU331" s="223" t="s">
        <v>82</v>
      </c>
      <c r="AY331" s="17" t="s">
        <v>202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239</v>
      </c>
      <c r="BM331" s="223" t="s">
        <v>654</v>
      </c>
    </row>
    <row r="332" s="2" customFormat="1">
      <c r="A332" s="38"/>
      <c r="B332" s="39"/>
      <c r="C332" s="40"/>
      <c r="D332" s="225" t="s">
        <v>212</v>
      </c>
      <c r="E332" s="40"/>
      <c r="F332" s="226" t="s">
        <v>655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212</v>
      </c>
      <c r="AU332" s="17" t="s">
        <v>82</v>
      </c>
    </row>
    <row r="333" s="12" customFormat="1" ht="22.8" customHeight="1">
      <c r="A333" s="12"/>
      <c r="B333" s="196"/>
      <c r="C333" s="197"/>
      <c r="D333" s="198" t="s">
        <v>72</v>
      </c>
      <c r="E333" s="210" t="s">
        <v>656</v>
      </c>
      <c r="F333" s="210" t="s">
        <v>657</v>
      </c>
      <c r="G333" s="197"/>
      <c r="H333" s="197"/>
      <c r="I333" s="200"/>
      <c r="J333" s="211">
        <f>BK333</f>
        <v>0</v>
      </c>
      <c r="K333" s="197"/>
      <c r="L333" s="202"/>
      <c r="M333" s="203"/>
      <c r="N333" s="204"/>
      <c r="O333" s="204"/>
      <c r="P333" s="205">
        <f>SUM(P334:P350)</f>
        <v>0</v>
      </c>
      <c r="Q333" s="204"/>
      <c r="R333" s="205">
        <f>SUM(R334:R350)</f>
        <v>0.16275999999999999</v>
      </c>
      <c r="S333" s="204"/>
      <c r="T333" s="206">
        <f>SUM(T334:T350)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7" t="s">
        <v>82</v>
      </c>
      <c r="AT333" s="208" t="s">
        <v>72</v>
      </c>
      <c r="AU333" s="208" t="s">
        <v>80</v>
      </c>
      <c r="AY333" s="207" t="s">
        <v>202</v>
      </c>
      <c r="BK333" s="209">
        <f>SUM(BK334:BK350)</f>
        <v>0</v>
      </c>
    </row>
    <row r="334" s="2" customFormat="1" ht="16.5" customHeight="1">
      <c r="A334" s="38"/>
      <c r="B334" s="39"/>
      <c r="C334" s="212" t="s">
        <v>658</v>
      </c>
      <c r="D334" s="212" t="s">
        <v>205</v>
      </c>
      <c r="E334" s="213" t="s">
        <v>659</v>
      </c>
      <c r="F334" s="214" t="s">
        <v>660</v>
      </c>
      <c r="G334" s="215" t="s">
        <v>289</v>
      </c>
      <c r="H334" s="216">
        <v>1564</v>
      </c>
      <c r="I334" s="217"/>
      <c r="J334" s="218">
        <f>ROUND(I334*H334,2)</f>
        <v>0</v>
      </c>
      <c r="K334" s="214" t="s">
        <v>209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239</v>
      </c>
      <c r="AT334" s="223" t="s">
        <v>205</v>
      </c>
      <c r="AU334" s="223" t="s">
        <v>82</v>
      </c>
      <c r="AY334" s="17" t="s">
        <v>202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80</v>
      </c>
      <c r="BK334" s="224">
        <f>ROUND(I334*H334,2)</f>
        <v>0</v>
      </c>
      <c r="BL334" s="17" t="s">
        <v>239</v>
      </c>
      <c r="BM334" s="223" t="s">
        <v>661</v>
      </c>
    </row>
    <row r="335" s="2" customFormat="1">
      <c r="A335" s="38"/>
      <c r="B335" s="39"/>
      <c r="C335" s="40"/>
      <c r="D335" s="225" t="s">
        <v>212</v>
      </c>
      <c r="E335" s="40"/>
      <c r="F335" s="226" t="s">
        <v>662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212</v>
      </c>
      <c r="AU335" s="17" t="s">
        <v>82</v>
      </c>
    </row>
    <row r="336" s="2" customFormat="1">
      <c r="A336" s="38"/>
      <c r="B336" s="39"/>
      <c r="C336" s="40"/>
      <c r="D336" s="230" t="s">
        <v>214</v>
      </c>
      <c r="E336" s="40"/>
      <c r="F336" s="231" t="s">
        <v>663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214</v>
      </c>
      <c r="AU336" s="17" t="s">
        <v>82</v>
      </c>
    </row>
    <row r="337" s="2" customFormat="1">
      <c r="A337" s="38"/>
      <c r="B337" s="39"/>
      <c r="C337" s="40"/>
      <c r="D337" s="225" t="s">
        <v>525</v>
      </c>
      <c r="E337" s="40"/>
      <c r="F337" s="253" t="s">
        <v>664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525</v>
      </c>
      <c r="AU337" s="17" t="s">
        <v>82</v>
      </c>
    </row>
    <row r="338" s="2" customFormat="1" ht="16.5" customHeight="1">
      <c r="A338" s="38"/>
      <c r="B338" s="39"/>
      <c r="C338" s="212" t="s">
        <v>665</v>
      </c>
      <c r="D338" s="212" t="s">
        <v>205</v>
      </c>
      <c r="E338" s="213" t="s">
        <v>666</v>
      </c>
      <c r="F338" s="214" t="s">
        <v>667</v>
      </c>
      <c r="G338" s="215" t="s">
        <v>289</v>
      </c>
      <c r="H338" s="216">
        <v>40</v>
      </c>
      <c r="I338" s="217"/>
      <c r="J338" s="218">
        <f>ROUND(I338*H338,2)</f>
        <v>0</v>
      </c>
      <c r="K338" s="214" t="s">
        <v>19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239</v>
      </c>
      <c r="AT338" s="223" t="s">
        <v>205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239</v>
      </c>
      <c r="BM338" s="223" t="s">
        <v>668</v>
      </c>
    </row>
    <row r="339" s="2" customFormat="1">
      <c r="A339" s="38"/>
      <c r="B339" s="39"/>
      <c r="C339" s="40"/>
      <c r="D339" s="225" t="s">
        <v>212</v>
      </c>
      <c r="E339" s="40"/>
      <c r="F339" s="226" t="s">
        <v>667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212</v>
      </c>
      <c r="AU339" s="17" t="s">
        <v>82</v>
      </c>
    </row>
    <row r="340" s="2" customFormat="1" ht="16.5" customHeight="1">
      <c r="A340" s="38"/>
      <c r="B340" s="39"/>
      <c r="C340" s="243" t="s">
        <v>669</v>
      </c>
      <c r="D340" s="243" t="s">
        <v>248</v>
      </c>
      <c r="E340" s="244" t="s">
        <v>670</v>
      </c>
      <c r="F340" s="245" t="s">
        <v>671</v>
      </c>
      <c r="G340" s="246" t="s">
        <v>208</v>
      </c>
      <c r="H340" s="247">
        <v>1564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4"/>
      <c r="P340" s="221">
        <f>O340*H340</f>
        <v>0</v>
      </c>
      <c r="Q340" s="221">
        <v>9.0000000000000006E-05</v>
      </c>
      <c r="R340" s="221">
        <f>Q340*H340</f>
        <v>0.14076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251</v>
      </c>
      <c r="AT340" s="223" t="s">
        <v>248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239</v>
      </c>
      <c r="BM340" s="223" t="s">
        <v>672</v>
      </c>
    </row>
    <row r="341" s="2" customFormat="1">
      <c r="A341" s="38"/>
      <c r="B341" s="39"/>
      <c r="C341" s="40"/>
      <c r="D341" s="225" t="s">
        <v>212</v>
      </c>
      <c r="E341" s="40"/>
      <c r="F341" s="226" t="s">
        <v>671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212</v>
      </c>
      <c r="AU341" s="17" t="s">
        <v>82</v>
      </c>
    </row>
    <row r="342" s="2" customFormat="1" ht="16.5" customHeight="1">
      <c r="A342" s="38"/>
      <c r="B342" s="39"/>
      <c r="C342" s="243" t="s">
        <v>673</v>
      </c>
      <c r="D342" s="243" t="s">
        <v>248</v>
      </c>
      <c r="E342" s="244" t="s">
        <v>674</v>
      </c>
      <c r="F342" s="245" t="s">
        <v>675</v>
      </c>
      <c r="G342" s="246" t="s">
        <v>676</v>
      </c>
      <c r="H342" s="247">
        <v>40</v>
      </c>
      <c r="I342" s="248"/>
      <c r="J342" s="249">
        <f>ROUND(I342*H342,2)</f>
        <v>0</v>
      </c>
      <c r="K342" s="245" t="s">
        <v>19</v>
      </c>
      <c r="L342" s="250"/>
      <c r="M342" s="251" t="s">
        <v>19</v>
      </c>
      <c r="N342" s="252" t="s">
        <v>44</v>
      </c>
      <c r="O342" s="84"/>
      <c r="P342" s="221">
        <f>O342*H342</f>
        <v>0</v>
      </c>
      <c r="Q342" s="221">
        <v>0.00050000000000000001</v>
      </c>
      <c r="R342" s="221">
        <f>Q342*H342</f>
        <v>0.02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251</v>
      </c>
      <c r="AT342" s="223" t="s">
        <v>248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239</v>
      </c>
      <c r="BM342" s="223" t="s">
        <v>677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675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>
      <c r="A344" s="38"/>
      <c r="B344" s="39"/>
      <c r="C344" s="40"/>
      <c r="D344" s="225" t="s">
        <v>525</v>
      </c>
      <c r="E344" s="40"/>
      <c r="F344" s="253" t="s">
        <v>526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525</v>
      </c>
      <c r="AU344" s="17" t="s">
        <v>82</v>
      </c>
    </row>
    <row r="345" s="2" customFormat="1" ht="16.5" customHeight="1">
      <c r="A345" s="38"/>
      <c r="B345" s="39"/>
      <c r="C345" s="243" t="s">
        <v>678</v>
      </c>
      <c r="D345" s="243" t="s">
        <v>248</v>
      </c>
      <c r="E345" s="244" t="s">
        <v>679</v>
      </c>
      <c r="F345" s="245" t="s">
        <v>680</v>
      </c>
      <c r="G345" s="246" t="s">
        <v>676</v>
      </c>
      <c r="H345" s="247">
        <v>1</v>
      </c>
      <c r="I345" s="248"/>
      <c r="J345" s="249">
        <f>ROUND(I345*H345,2)</f>
        <v>0</v>
      </c>
      <c r="K345" s="245" t="s">
        <v>19</v>
      </c>
      <c r="L345" s="250"/>
      <c r="M345" s="251" t="s">
        <v>19</v>
      </c>
      <c r="N345" s="252" t="s">
        <v>44</v>
      </c>
      <c r="O345" s="84"/>
      <c r="P345" s="221">
        <f>O345*H345</f>
        <v>0</v>
      </c>
      <c r="Q345" s="221">
        <v>0.002</v>
      </c>
      <c r="R345" s="221">
        <f>Q345*H345</f>
        <v>0.002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251</v>
      </c>
      <c r="AT345" s="223" t="s">
        <v>248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239</v>
      </c>
      <c r="BM345" s="223" t="s">
        <v>681</v>
      </c>
    </row>
    <row r="346" s="2" customFormat="1">
      <c r="A346" s="38"/>
      <c r="B346" s="39"/>
      <c r="C346" s="40"/>
      <c r="D346" s="225" t="s">
        <v>212</v>
      </c>
      <c r="E346" s="40"/>
      <c r="F346" s="226" t="s">
        <v>680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212</v>
      </c>
      <c r="AU346" s="17" t="s">
        <v>82</v>
      </c>
    </row>
    <row r="347" s="2" customFormat="1">
      <c r="A347" s="38"/>
      <c r="B347" s="39"/>
      <c r="C347" s="40"/>
      <c r="D347" s="225" t="s">
        <v>525</v>
      </c>
      <c r="E347" s="40"/>
      <c r="F347" s="253" t="s">
        <v>682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525</v>
      </c>
      <c r="AU347" s="17" t="s">
        <v>82</v>
      </c>
    </row>
    <row r="348" s="2" customFormat="1" ht="16.5" customHeight="1">
      <c r="A348" s="38"/>
      <c r="B348" s="39"/>
      <c r="C348" s="212" t="s">
        <v>683</v>
      </c>
      <c r="D348" s="212" t="s">
        <v>205</v>
      </c>
      <c r="E348" s="213" t="s">
        <v>684</v>
      </c>
      <c r="F348" s="214" t="s">
        <v>685</v>
      </c>
      <c r="G348" s="215" t="s">
        <v>220</v>
      </c>
      <c r="H348" s="216">
        <v>0.16300000000000001</v>
      </c>
      <c r="I348" s="217"/>
      <c r="J348" s="218">
        <f>ROUND(I348*H348,2)</f>
        <v>0</v>
      </c>
      <c r="K348" s="214" t="s">
        <v>209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239</v>
      </c>
      <c r="AT348" s="223" t="s">
        <v>205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239</v>
      </c>
      <c r="BM348" s="223" t="s">
        <v>686</v>
      </c>
    </row>
    <row r="349" s="2" customFormat="1">
      <c r="A349" s="38"/>
      <c r="B349" s="39"/>
      <c r="C349" s="40"/>
      <c r="D349" s="225" t="s">
        <v>212</v>
      </c>
      <c r="E349" s="40"/>
      <c r="F349" s="226" t="s">
        <v>687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212</v>
      </c>
      <c r="AU349" s="17" t="s">
        <v>82</v>
      </c>
    </row>
    <row r="350" s="2" customFormat="1">
      <c r="A350" s="38"/>
      <c r="B350" s="39"/>
      <c r="C350" s="40"/>
      <c r="D350" s="230" t="s">
        <v>214</v>
      </c>
      <c r="E350" s="40"/>
      <c r="F350" s="231" t="s">
        <v>688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214</v>
      </c>
      <c r="AU350" s="17" t="s">
        <v>82</v>
      </c>
    </row>
    <row r="351" s="12" customFormat="1" ht="22.8" customHeight="1">
      <c r="A351" s="12"/>
      <c r="B351" s="196"/>
      <c r="C351" s="197"/>
      <c r="D351" s="198" t="s">
        <v>72</v>
      </c>
      <c r="E351" s="210" t="s">
        <v>689</v>
      </c>
      <c r="F351" s="210" t="s">
        <v>690</v>
      </c>
      <c r="G351" s="197"/>
      <c r="H351" s="197"/>
      <c r="I351" s="200"/>
      <c r="J351" s="211">
        <f>BK351</f>
        <v>0</v>
      </c>
      <c r="K351" s="197"/>
      <c r="L351" s="202"/>
      <c r="M351" s="203"/>
      <c r="N351" s="204"/>
      <c r="O351" s="204"/>
      <c r="P351" s="205">
        <f>SUM(P352:P364)</f>
        <v>0</v>
      </c>
      <c r="Q351" s="204"/>
      <c r="R351" s="205">
        <f>SUM(R352:R364)</f>
        <v>4.1711999999999998</v>
      </c>
      <c r="S351" s="204"/>
      <c r="T351" s="206">
        <f>SUM(T352:T364)</f>
        <v>95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7" t="s">
        <v>82</v>
      </c>
      <c r="AT351" s="208" t="s">
        <v>72</v>
      </c>
      <c r="AU351" s="208" t="s">
        <v>80</v>
      </c>
      <c r="AY351" s="207" t="s">
        <v>202</v>
      </c>
      <c r="BK351" s="209">
        <f>SUM(BK352:BK364)</f>
        <v>0</v>
      </c>
    </row>
    <row r="352" s="2" customFormat="1" ht="16.5" customHeight="1">
      <c r="A352" s="38"/>
      <c r="B352" s="39"/>
      <c r="C352" s="212" t="s">
        <v>691</v>
      </c>
      <c r="D352" s="212" t="s">
        <v>205</v>
      </c>
      <c r="E352" s="213" t="s">
        <v>692</v>
      </c>
      <c r="F352" s="214" t="s">
        <v>693</v>
      </c>
      <c r="G352" s="215" t="s">
        <v>208</v>
      </c>
      <c r="H352" s="216">
        <v>3950</v>
      </c>
      <c r="I352" s="217"/>
      <c r="J352" s="218">
        <f>ROUND(I352*H352,2)</f>
        <v>0</v>
      </c>
      <c r="K352" s="214" t="s">
        <v>19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239</v>
      </c>
      <c r="AT352" s="223" t="s">
        <v>205</v>
      </c>
      <c r="AU352" s="223" t="s">
        <v>82</v>
      </c>
      <c r="AY352" s="17" t="s">
        <v>202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239</v>
      </c>
      <c r="BM352" s="223" t="s">
        <v>694</v>
      </c>
    </row>
    <row r="353" s="2" customFormat="1">
      <c r="A353" s="38"/>
      <c r="B353" s="39"/>
      <c r="C353" s="40"/>
      <c r="D353" s="225" t="s">
        <v>212</v>
      </c>
      <c r="E353" s="40"/>
      <c r="F353" s="226" t="s">
        <v>695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212</v>
      </c>
      <c r="AU353" s="17" t="s">
        <v>82</v>
      </c>
    </row>
    <row r="354" s="2" customFormat="1" ht="16.5" customHeight="1">
      <c r="A354" s="38"/>
      <c r="B354" s="39"/>
      <c r="C354" s="243" t="s">
        <v>696</v>
      </c>
      <c r="D354" s="243" t="s">
        <v>248</v>
      </c>
      <c r="E354" s="244" t="s">
        <v>697</v>
      </c>
      <c r="F354" s="245" t="s">
        <v>698</v>
      </c>
      <c r="G354" s="246" t="s">
        <v>208</v>
      </c>
      <c r="H354" s="247">
        <v>4345</v>
      </c>
      <c r="I354" s="248"/>
      <c r="J354" s="249">
        <f>ROUND(I354*H354,2)</f>
        <v>0</v>
      </c>
      <c r="K354" s="245" t="s">
        <v>19</v>
      </c>
      <c r="L354" s="250"/>
      <c r="M354" s="251" t="s">
        <v>19</v>
      </c>
      <c r="N354" s="252" t="s">
        <v>44</v>
      </c>
      <c r="O354" s="84"/>
      <c r="P354" s="221">
        <f>O354*H354</f>
        <v>0</v>
      </c>
      <c r="Q354" s="221">
        <v>0.00096000000000000002</v>
      </c>
      <c r="R354" s="221">
        <f>Q354*H354</f>
        <v>4.1711999999999998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251</v>
      </c>
      <c r="AT354" s="223" t="s">
        <v>248</v>
      </c>
      <c r="AU354" s="223" t="s">
        <v>82</v>
      </c>
      <c r="AY354" s="17" t="s">
        <v>202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80</v>
      </c>
      <c r="BK354" s="224">
        <f>ROUND(I354*H354,2)</f>
        <v>0</v>
      </c>
      <c r="BL354" s="17" t="s">
        <v>239</v>
      </c>
      <c r="BM354" s="223" t="s">
        <v>699</v>
      </c>
    </row>
    <row r="355" s="2" customFormat="1">
      <c r="A355" s="38"/>
      <c r="B355" s="39"/>
      <c r="C355" s="40"/>
      <c r="D355" s="225" t="s">
        <v>212</v>
      </c>
      <c r="E355" s="40"/>
      <c r="F355" s="226" t="s">
        <v>698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212</v>
      </c>
      <c r="AU355" s="17" t="s">
        <v>82</v>
      </c>
    </row>
    <row r="356" s="13" customFormat="1">
      <c r="A356" s="13"/>
      <c r="B356" s="232"/>
      <c r="C356" s="233"/>
      <c r="D356" s="225" t="s">
        <v>224</v>
      </c>
      <c r="E356" s="233"/>
      <c r="F356" s="235" t="s">
        <v>700</v>
      </c>
      <c r="G356" s="233"/>
      <c r="H356" s="236">
        <v>4345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224</v>
      </c>
      <c r="AU356" s="242" t="s">
        <v>82</v>
      </c>
      <c r="AV356" s="13" t="s">
        <v>82</v>
      </c>
      <c r="AW356" s="13" t="s">
        <v>4</v>
      </c>
      <c r="AX356" s="13" t="s">
        <v>80</v>
      </c>
      <c r="AY356" s="242" t="s">
        <v>202</v>
      </c>
    </row>
    <row r="357" s="2" customFormat="1" ht="16.5" customHeight="1">
      <c r="A357" s="38"/>
      <c r="B357" s="39"/>
      <c r="C357" s="212" t="s">
        <v>701</v>
      </c>
      <c r="D357" s="212" t="s">
        <v>205</v>
      </c>
      <c r="E357" s="213" t="s">
        <v>702</v>
      </c>
      <c r="F357" s="214" t="s">
        <v>703</v>
      </c>
      <c r="G357" s="215" t="s">
        <v>704</v>
      </c>
      <c r="H357" s="216">
        <v>95000</v>
      </c>
      <c r="I357" s="217"/>
      <c r="J357" s="218">
        <f>ROUND(I357*H357,2)</f>
        <v>0</v>
      </c>
      <c r="K357" s="214" t="s">
        <v>209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0.001</v>
      </c>
      <c r="T357" s="222">
        <f>S357*H357</f>
        <v>95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239</v>
      </c>
      <c r="AT357" s="223" t="s">
        <v>205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239</v>
      </c>
      <c r="BM357" s="223" t="s">
        <v>705</v>
      </c>
    </row>
    <row r="358" s="2" customFormat="1">
      <c r="A358" s="38"/>
      <c r="B358" s="39"/>
      <c r="C358" s="40"/>
      <c r="D358" s="225" t="s">
        <v>212</v>
      </c>
      <c r="E358" s="40"/>
      <c r="F358" s="226" t="s">
        <v>706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212</v>
      </c>
      <c r="AU358" s="17" t="s">
        <v>82</v>
      </c>
    </row>
    <row r="359" s="2" customFormat="1">
      <c r="A359" s="38"/>
      <c r="B359" s="39"/>
      <c r="C359" s="40"/>
      <c r="D359" s="230" t="s">
        <v>214</v>
      </c>
      <c r="E359" s="40"/>
      <c r="F359" s="231" t="s">
        <v>707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214</v>
      </c>
      <c r="AU359" s="17" t="s">
        <v>82</v>
      </c>
    </row>
    <row r="360" s="13" customFormat="1">
      <c r="A360" s="13"/>
      <c r="B360" s="232"/>
      <c r="C360" s="233"/>
      <c r="D360" s="225" t="s">
        <v>224</v>
      </c>
      <c r="E360" s="234" t="s">
        <v>19</v>
      </c>
      <c r="F360" s="235" t="s">
        <v>708</v>
      </c>
      <c r="G360" s="233"/>
      <c r="H360" s="236">
        <v>95000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224</v>
      </c>
      <c r="AU360" s="242" t="s">
        <v>82</v>
      </c>
      <c r="AV360" s="13" t="s">
        <v>82</v>
      </c>
      <c r="AW360" s="13" t="s">
        <v>35</v>
      </c>
      <c r="AX360" s="13" t="s">
        <v>80</v>
      </c>
      <c r="AY360" s="242" t="s">
        <v>202</v>
      </c>
    </row>
    <row r="361" s="2" customFormat="1" ht="16.5" customHeight="1">
      <c r="A361" s="38"/>
      <c r="B361" s="39"/>
      <c r="C361" s="212" t="s">
        <v>709</v>
      </c>
      <c r="D361" s="212" t="s">
        <v>205</v>
      </c>
      <c r="E361" s="213" t="s">
        <v>710</v>
      </c>
      <c r="F361" s="214" t="s">
        <v>711</v>
      </c>
      <c r="G361" s="215" t="s">
        <v>220</v>
      </c>
      <c r="H361" s="216">
        <v>99.171000000000006</v>
      </c>
      <c r="I361" s="217"/>
      <c r="J361" s="218">
        <f>ROUND(I361*H361,2)</f>
        <v>0</v>
      </c>
      <c r="K361" s="214" t="s">
        <v>209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239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239</v>
      </c>
      <c r="BM361" s="223" t="s">
        <v>712</v>
      </c>
    </row>
    <row r="362" s="2" customFormat="1">
      <c r="A362" s="38"/>
      <c r="B362" s="39"/>
      <c r="C362" s="40"/>
      <c r="D362" s="225" t="s">
        <v>212</v>
      </c>
      <c r="E362" s="40"/>
      <c r="F362" s="226" t="s">
        <v>713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212</v>
      </c>
      <c r="AU362" s="17" t="s">
        <v>82</v>
      </c>
    </row>
    <row r="363" s="2" customFormat="1">
      <c r="A363" s="38"/>
      <c r="B363" s="39"/>
      <c r="C363" s="40"/>
      <c r="D363" s="230" t="s">
        <v>214</v>
      </c>
      <c r="E363" s="40"/>
      <c r="F363" s="231" t="s">
        <v>714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214</v>
      </c>
      <c r="AU363" s="17" t="s">
        <v>82</v>
      </c>
    </row>
    <row r="364" s="13" customFormat="1">
      <c r="A364" s="13"/>
      <c r="B364" s="232"/>
      <c r="C364" s="233"/>
      <c r="D364" s="225" t="s">
        <v>224</v>
      </c>
      <c r="E364" s="234" t="s">
        <v>19</v>
      </c>
      <c r="F364" s="235" t="s">
        <v>715</v>
      </c>
      <c r="G364" s="233"/>
      <c r="H364" s="236">
        <v>99.171000000000006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224</v>
      </c>
      <c r="AU364" s="242" t="s">
        <v>82</v>
      </c>
      <c r="AV364" s="13" t="s">
        <v>82</v>
      </c>
      <c r="AW364" s="13" t="s">
        <v>35</v>
      </c>
      <c r="AX364" s="13" t="s">
        <v>80</v>
      </c>
      <c r="AY364" s="242" t="s">
        <v>202</v>
      </c>
    </row>
    <row r="365" s="12" customFormat="1" ht="22.8" customHeight="1">
      <c r="A365" s="12"/>
      <c r="B365" s="196"/>
      <c r="C365" s="197"/>
      <c r="D365" s="198" t="s">
        <v>72</v>
      </c>
      <c r="E365" s="210" t="s">
        <v>716</v>
      </c>
      <c r="F365" s="210" t="s">
        <v>717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SUM(P366:P371)</f>
        <v>0</v>
      </c>
      <c r="Q365" s="204"/>
      <c r="R365" s="205">
        <f>SUM(R366:R371)</f>
        <v>0.0025000000000000001</v>
      </c>
      <c r="S365" s="204"/>
      <c r="T365" s="206">
        <f>SUM(T366:T371)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7" t="s">
        <v>82</v>
      </c>
      <c r="AT365" s="208" t="s">
        <v>72</v>
      </c>
      <c r="AU365" s="208" t="s">
        <v>80</v>
      </c>
      <c r="AY365" s="207" t="s">
        <v>202</v>
      </c>
      <c r="BK365" s="209">
        <f>SUM(BK366:BK371)</f>
        <v>0</v>
      </c>
    </row>
    <row r="366" s="2" customFormat="1" ht="16.5" customHeight="1">
      <c r="A366" s="38"/>
      <c r="B366" s="39"/>
      <c r="C366" s="212" t="s">
        <v>718</v>
      </c>
      <c r="D366" s="212" t="s">
        <v>205</v>
      </c>
      <c r="E366" s="213" t="s">
        <v>719</v>
      </c>
      <c r="F366" s="214" t="s">
        <v>720</v>
      </c>
      <c r="G366" s="215" t="s">
        <v>275</v>
      </c>
      <c r="H366" s="216">
        <v>25</v>
      </c>
      <c r="I366" s="217"/>
      <c r="J366" s="218">
        <f>ROUND(I366*H366,2)</f>
        <v>0</v>
      </c>
      <c r="K366" s="214" t="s">
        <v>209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</v>
      </c>
      <c r="R366" s="221">
        <f>Q366*H366</f>
        <v>0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239</v>
      </c>
      <c r="AT366" s="223" t="s">
        <v>205</v>
      </c>
      <c r="AU366" s="223" t="s">
        <v>82</v>
      </c>
      <c r="AY366" s="17" t="s">
        <v>202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239</v>
      </c>
      <c r="BM366" s="223" t="s">
        <v>721</v>
      </c>
    </row>
    <row r="367" s="2" customFormat="1">
      <c r="A367" s="38"/>
      <c r="B367" s="39"/>
      <c r="C367" s="40"/>
      <c r="D367" s="225" t="s">
        <v>212</v>
      </c>
      <c r="E367" s="40"/>
      <c r="F367" s="226" t="s">
        <v>722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212</v>
      </c>
      <c r="AU367" s="17" t="s">
        <v>82</v>
      </c>
    </row>
    <row r="368" s="2" customFormat="1">
      <c r="A368" s="38"/>
      <c r="B368" s="39"/>
      <c r="C368" s="40"/>
      <c r="D368" s="230" t="s">
        <v>214</v>
      </c>
      <c r="E368" s="40"/>
      <c r="F368" s="231" t="s">
        <v>723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214</v>
      </c>
      <c r="AU368" s="17" t="s">
        <v>82</v>
      </c>
    </row>
    <row r="369" s="2" customFormat="1" ht="16.5" customHeight="1">
      <c r="A369" s="38"/>
      <c r="B369" s="39"/>
      <c r="C369" s="243" t="s">
        <v>724</v>
      </c>
      <c r="D369" s="243" t="s">
        <v>248</v>
      </c>
      <c r="E369" s="244" t="s">
        <v>725</v>
      </c>
      <c r="F369" s="245" t="s">
        <v>726</v>
      </c>
      <c r="G369" s="246" t="s">
        <v>704</v>
      </c>
      <c r="H369" s="247">
        <v>2.5</v>
      </c>
      <c r="I369" s="248"/>
      <c r="J369" s="249">
        <f>ROUND(I369*H369,2)</f>
        <v>0</v>
      </c>
      <c r="K369" s="245" t="s">
        <v>209</v>
      </c>
      <c r="L369" s="250"/>
      <c r="M369" s="251" t="s">
        <v>19</v>
      </c>
      <c r="N369" s="252" t="s">
        <v>44</v>
      </c>
      <c r="O369" s="84"/>
      <c r="P369" s="221">
        <f>O369*H369</f>
        <v>0</v>
      </c>
      <c r="Q369" s="221">
        <v>0.001</v>
      </c>
      <c r="R369" s="221">
        <f>Q369*H369</f>
        <v>0.0025000000000000001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251</v>
      </c>
      <c r="AT369" s="223" t="s">
        <v>248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239</v>
      </c>
      <c r="BM369" s="223" t="s">
        <v>727</v>
      </c>
    </row>
    <row r="370" s="2" customFormat="1">
      <c r="A370" s="38"/>
      <c r="B370" s="39"/>
      <c r="C370" s="40"/>
      <c r="D370" s="225" t="s">
        <v>212</v>
      </c>
      <c r="E370" s="40"/>
      <c r="F370" s="226" t="s">
        <v>726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212</v>
      </c>
      <c r="AU370" s="17" t="s">
        <v>82</v>
      </c>
    </row>
    <row r="371" s="13" customFormat="1">
      <c r="A371" s="13"/>
      <c r="B371" s="232"/>
      <c r="C371" s="233"/>
      <c r="D371" s="225" t="s">
        <v>224</v>
      </c>
      <c r="E371" s="233"/>
      <c r="F371" s="235" t="s">
        <v>728</v>
      </c>
      <c r="G371" s="233"/>
      <c r="H371" s="236">
        <v>2.5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224</v>
      </c>
      <c r="AU371" s="242" t="s">
        <v>82</v>
      </c>
      <c r="AV371" s="13" t="s">
        <v>82</v>
      </c>
      <c r="AW371" s="13" t="s">
        <v>4</v>
      </c>
      <c r="AX371" s="13" t="s">
        <v>80</v>
      </c>
      <c r="AY371" s="242" t="s">
        <v>202</v>
      </c>
    </row>
    <row r="372" s="12" customFormat="1" ht="25.92" customHeight="1">
      <c r="A372" s="12"/>
      <c r="B372" s="196"/>
      <c r="C372" s="197"/>
      <c r="D372" s="198" t="s">
        <v>72</v>
      </c>
      <c r="E372" s="199" t="s">
        <v>248</v>
      </c>
      <c r="F372" s="199" t="s">
        <v>729</v>
      </c>
      <c r="G372" s="197"/>
      <c r="H372" s="197"/>
      <c r="I372" s="200"/>
      <c r="J372" s="201">
        <f>BK372</f>
        <v>0</v>
      </c>
      <c r="K372" s="197"/>
      <c r="L372" s="202"/>
      <c r="M372" s="203"/>
      <c r="N372" s="204"/>
      <c r="O372" s="204"/>
      <c r="P372" s="205">
        <f>P373+P1132</f>
        <v>0</v>
      </c>
      <c r="Q372" s="204"/>
      <c r="R372" s="205">
        <f>R373+R1132</f>
        <v>589.52386434000005</v>
      </c>
      <c r="S372" s="204"/>
      <c r="T372" s="206">
        <f>T373+T1132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7" t="s">
        <v>230</v>
      </c>
      <c r="AT372" s="208" t="s">
        <v>72</v>
      </c>
      <c r="AU372" s="208" t="s">
        <v>73</v>
      </c>
      <c r="AY372" s="207" t="s">
        <v>202</v>
      </c>
      <c r="BK372" s="209">
        <f>BK373+BK1132</f>
        <v>0</v>
      </c>
    </row>
    <row r="373" s="12" customFormat="1" ht="22.8" customHeight="1">
      <c r="A373" s="12"/>
      <c r="B373" s="196"/>
      <c r="C373" s="197"/>
      <c r="D373" s="198" t="s">
        <v>72</v>
      </c>
      <c r="E373" s="210" t="s">
        <v>730</v>
      </c>
      <c r="F373" s="210" t="s">
        <v>731</v>
      </c>
      <c r="G373" s="197"/>
      <c r="H373" s="197"/>
      <c r="I373" s="200"/>
      <c r="J373" s="211">
        <f>BK373</f>
        <v>0</v>
      </c>
      <c r="K373" s="197"/>
      <c r="L373" s="202"/>
      <c r="M373" s="203"/>
      <c r="N373" s="204"/>
      <c r="O373" s="204"/>
      <c r="P373" s="205">
        <f>SUM(P374:P1131)</f>
        <v>0</v>
      </c>
      <c r="Q373" s="204"/>
      <c r="R373" s="205">
        <f>SUM(R374:R1131)</f>
        <v>584.09436434000008</v>
      </c>
      <c r="S373" s="204"/>
      <c r="T373" s="206">
        <f>SUM(T374:T1131)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7" t="s">
        <v>230</v>
      </c>
      <c r="AT373" s="208" t="s">
        <v>72</v>
      </c>
      <c r="AU373" s="208" t="s">
        <v>80</v>
      </c>
      <c r="AY373" s="207" t="s">
        <v>202</v>
      </c>
      <c r="BK373" s="209">
        <f>SUM(BK374:BK1131)</f>
        <v>0</v>
      </c>
    </row>
    <row r="374" s="2" customFormat="1" ht="16.5" customHeight="1">
      <c r="A374" s="38"/>
      <c r="B374" s="39"/>
      <c r="C374" s="212" t="s">
        <v>732</v>
      </c>
      <c r="D374" s="212" t="s">
        <v>205</v>
      </c>
      <c r="E374" s="213" t="s">
        <v>733</v>
      </c>
      <c r="F374" s="214" t="s">
        <v>734</v>
      </c>
      <c r="G374" s="215" t="s">
        <v>208</v>
      </c>
      <c r="H374" s="216">
        <v>128</v>
      </c>
      <c r="I374" s="217"/>
      <c r="J374" s="218">
        <f>ROUND(I374*H374,2)</f>
        <v>0</v>
      </c>
      <c r="K374" s="214" t="s">
        <v>209</v>
      </c>
      <c r="L374" s="44"/>
      <c r="M374" s="219" t="s">
        <v>19</v>
      </c>
      <c r="N374" s="220" t="s">
        <v>44</v>
      </c>
      <c r="O374" s="84"/>
      <c r="P374" s="221">
        <f>O374*H374</f>
        <v>0</v>
      </c>
      <c r="Q374" s="221">
        <v>5.0000000000000002E-05</v>
      </c>
      <c r="R374" s="221">
        <f>Q374*H374</f>
        <v>0.0064000000000000003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233</v>
      </c>
      <c r="AT374" s="223" t="s">
        <v>205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233</v>
      </c>
      <c r="BM374" s="223" t="s">
        <v>735</v>
      </c>
    </row>
    <row r="375" s="2" customFormat="1">
      <c r="A375" s="38"/>
      <c r="B375" s="39"/>
      <c r="C375" s="40"/>
      <c r="D375" s="225" t="s">
        <v>212</v>
      </c>
      <c r="E375" s="40"/>
      <c r="F375" s="226" t="s">
        <v>736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212</v>
      </c>
      <c r="AU375" s="17" t="s">
        <v>82</v>
      </c>
    </row>
    <row r="376" s="2" customFormat="1">
      <c r="A376" s="38"/>
      <c r="B376" s="39"/>
      <c r="C376" s="40"/>
      <c r="D376" s="230" t="s">
        <v>214</v>
      </c>
      <c r="E376" s="40"/>
      <c r="F376" s="231" t="s">
        <v>737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214</v>
      </c>
      <c r="AU376" s="17" t="s">
        <v>82</v>
      </c>
    </row>
    <row r="377" s="2" customFormat="1" ht="16.5" customHeight="1">
      <c r="A377" s="38"/>
      <c r="B377" s="39"/>
      <c r="C377" s="243" t="s">
        <v>738</v>
      </c>
      <c r="D377" s="243" t="s">
        <v>248</v>
      </c>
      <c r="E377" s="244" t="s">
        <v>739</v>
      </c>
      <c r="F377" s="245" t="s">
        <v>740</v>
      </c>
      <c r="G377" s="246" t="s">
        <v>208</v>
      </c>
      <c r="H377" s="247">
        <v>140.80000000000001</v>
      </c>
      <c r="I377" s="248"/>
      <c r="J377" s="249">
        <f>ROUND(I377*H377,2)</f>
        <v>0</v>
      </c>
      <c r="K377" s="245" t="s">
        <v>19</v>
      </c>
      <c r="L377" s="250"/>
      <c r="M377" s="251" t="s">
        <v>19</v>
      </c>
      <c r="N377" s="252" t="s">
        <v>44</v>
      </c>
      <c r="O377" s="84"/>
      <c r="P377" s="221">
        <f>O377*H377</f>
        <v>0</v>
      </c>
      <c r="Q377" s="221">
        <v>0.017950000000000001</v>
      </c>
      <c r="R377" s="221">
        <f>Q377*H377</f>
        <v>2.5273600000000003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741</v>
      </c>
      <c r="AT377" s="223" t="s">
        <v>248</v>
      </c>
      <c r="AU377" s="223" t="s">
        <v>82</v>
      </c>
      <c r="AY377" s="17" t="s">
        <v>202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741</v>
      </c>
      <c r="BM377" s="223" t="s">
        <v>742</v>
      </c>
    </row>
    <row r="378" s="2" customFormat="1">
      <c r="A378" s="38"/>
      <c r="B378" s="39"/>
      <c r="C378" s="40"/>
      <c r="D378" s="225" t="s">
        <v>212</v>
      </c>
      <c r="E378" s="40"/>
      <c r="F378" s="226" t="s">
        <v>740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212</v>
      </c>
      <c r="AU378" s="17" t="s">
        <v>82</v>
      </c>
    </row>
    <row r="379" s="13" customFormat="1">
      <c r="A379" s="13"/>
      <c r="B379" s="232"/>
      <c r="C379" s="233"/>
      <c r="D379" s="225" t="s">
        <v>224</v>
      </c>
      <c r="E379" s="234" t="s">
        <v>19</v>
      </c>
      <c r="F379" s="235" t="s">
        <v>743</v>
      </c>
      <c r="G379" s="233"/>
      <c r="H379" s="236">
        <v>128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224</v>
      </c>
      <c r="AU379" s="242" t="s">
        <v>82</v>
      </c>
      <c r="AV379" s="13" t="s">
        <v>82</v>
      </c>
      <c r="AW379" s="13" t="s">
        <v>35</v>
      </c>
      <c r="AX379" s="13" t="s">
        <v>80</v>
      </c>
      <c r="AY379" s="242" t="s">
        <v>202</v>
      </c>
    </row>
    <row r="380" s="13" customFormat="1">
      <c r="A380" s="13"/>
      <c r="B380" s="232"/>
      <c r="C380" s="233"/>
      <c r="D380" s="225" t="s">
        <v>224</v>
      </c>
      <c r="E380" s="233"/>
      <c r="F380" s="235" t="s">
        <v>744</v>
      </c>
      <c r="G380" s="233"/>
      <c r="H380" s="236">
        <v>140.80000000000001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224</v>
      </c>
      <c r="AU380" s="242" t="s">
        <v>82</v>
      </c>
      <c r="AV380" s="13" t="s">
        <v>82</v>
      </c>
      <c r="AW380" s="13" t="s">
        <v>4</v>
      </c>
      <c r="AX380" s="13" t="s">
        <v>80</v>
      </c>
      <c r="AY380" s="242" t="s">
        <v>202</v>
      </c>
    </row>
    <row r="381" s="2" customFormat="1" ht="16.5" customHeight="1">
      <c r="A381" s="38"/>
      <c r="B381" s="39"/>
      <c r="C381" s="212" t="s">
        <v>745</v>
      </c>
      <c r="D381" s="212" t="s">
        <v>205</v>
      </c>
      <c r="E381" s="213" t="s">
        <v>746</v>
      </c>
      <c r="F381" s="214" t="s">
        <v>747</v>
      </c>
      <c r="G381" s="215" t="s">
        <v>289</v>
      </c>
      <c r="H381" s="216">
        <v>16</v>
      </c>
      <c r="I381" s="217"/>
      <c r="J381" s="218">
        <f>ROUND(I381*H381,2)</f>
        <v>0</v>
      </c>
      <c r="K381" s="214" t="s">
        <v>209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0.00029999999999999997</v>
      </c>
      <c r="R381" s="221">
        <f>Q381*H381</f>
        <v>0.0047999999999999996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233</v>
      </c>
      <c r="AT381" s="223" t="s">
        <v>205</v>
      </c>
      <c r="AU381" s="223" t="s">
        <v>82</v>
      </c>
      <c r="AY381" s="17" t="s">
        <v>202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80</v>
      </c>
      <c r="BK381" s="224">
        <f>ROUND(I381*H381,2)</f>
        <v>0</v>
      </c>
      <c r="BL381" s="17" t="s">
        <v>233</v>
      </c>
      <c r="BM381" s="223" t="s">
        <v>748</v>
      </c>
    </row>
    <row r="382" s="2" customFormat="1">
      <c r="A382" s="38"/>
      <c r="B382" s="39"/>
      <c r="C382" s="40"/>
      <c r="D382" s="225" t="s">
        <v>212</v>
      </c>
      <c r="E382" s="40"/>
      <c r="F382" s="226" t="s">
        <v>749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212</v>
      </c>
      <c r="AU382" s="17" t="s">
        <v>82</v>
      </c>
    </row>
    <row r="383" s="2" customFormat="1">
      <c r="A383" s="38"/>
      <c r="B383" s="39"/>
      <c r="C383" s="40"/>
      <c r="D383" s="230" t="s">
        <v>214</v>
      </c>
      <c r="E383" s="40"/>
      <c r="F383" s="231" t="s">
        <v>750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214</v>
      </c>
      <c r="AU383" s="17" t="s">
        <v>82</v>
      </c>
    </row>
    <row r="384" s="2" customFormat="1" ht="24.15" customHeight="1">
      <c r="A384" s="38"/>
      <c r="B384" s="39"/>
      <c r="C384" s="243" t="s">
        <v>751</v>
      </c>
      <c r="D384" s="243" t="s">
        <v>248</v>
      </c>
      <c r="E384" s="244" t="s">
        <v>752</v>
      </c>
      <c r="F384" s="245" t="s">
        <v>753</v>
      </c>
      <c r="G384" s="246" t="s">
        <v>289</v>
      </c>
      <c r="H384" s="247">
        <v>14</v>
      </c>
      <c r="I384" s="248"/>
      <c r="J384" s="249">
        <f>ROUND(I384*H384,2)</f>
        <v>0</v>
      </c>
      <c r="K384" s="245" t="s">
        <v>19</v>
      </c>
      <c r="L384" s="250"/>
      <c r="M384" s="251" t="s">
        <v>19</v>
      </c>
      <c r="N384" s="252" t="s">
        <v>44</v>
      </c>
      <c r="O384" s="84"/>
      <c r="P384" s="221">
        <f>O384*H384</f>
        <v>0</v>
      </c>
      <c r="Q384" s="221">
        <v>0.034000000000000002</v>
      </c>
      <c r="R384" s="221">
        <f>Q384*H384</f>
        <v>0.47600000000000003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741</v>
      </c>
      <c r="AT384" s="223" t="s">
        <v>248</v>
      </c>
      <c r="AU384" s="223" t="s">
        <v>82</v>
      </c>
      <c r="AY384" s="17" t="s">
        <v>202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741</v>
      </c>
      <c r="BM384" s="223" t="s">
        <v>754</v>
      </c>
    </row>
    <row r="385" s="2" customFormat="1">
      <c r="A385" s="38"/>
      <c r="B385" s="39"/>
      <c r="C385" s="40"/>
      <c r="D385" s="225" t="s">
        <v>212</v>
      </c>
      <c r="E385" s="40"/>
      <c r="F385" s="226" t="s">
        <v>753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212</v>
      </c>
      <c r="AU385" s="17" t="s">
        <v>82</v>
      </c>
    </row>
    <row r="386" s="2" customFormat="1" ht="21.75" customHeight="1">
      <c r="A386" s="38"/>
      <c r="B386" s="39"/>
      <c r="C386" s="243" t="s">
        <v>755</v>
      </c>
      <c r="D386" s="243" t="s">
        <v>248</v>
      </c>
      <c r="E386" s="244" t="s">
        <v>756</v>
      </c>
      <c r="F386" s="245" t="s">
        <v>757</v>
      </c>
      <c r="G386" s="246" t="s">
        <v>289</v>
      </c>
      <c r="H386" s="247">
        <v>2</v>
      </c>
      <c r="I386" s="248"/>
      <c r="J386" s="249">
        <f>ROUND(I386*H386,2)</f>
        <v>0</v>
      </c>
      <c r="K386" s="245" t="s">
        <v>19</v>
      </c>
      <c r="L386" s="250"/>
      <c r="M386" s="251" t="s">
        <v>19</v>
      </c>
      <c r="N386" s="252" t="s">
        <v>44</v>
      </c>
      <c r="O386" s="84"/>
      <c r="P386" s="221">
        <f>O386*H386</f>
        <v>0</v>
      </c>
      <c r="Q386" s="221">
        <v>0.029999999999999999</v>
      </c>
      <c r="R386" s="221">
        <f>Q386*H386</f>
        <v>0.059999999999999998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251</v>
      </c>
      <c r="AT386" s="223" t="s">
        <v>248</v>
      </c>
      <c r="AU386" s="223" t="s">
        <v>82</v>
      </c>
      <c r="AY386" s="17" t="s">
        <v>202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80</v>
      </c>
      <c r="BK386" s="224">
        <f>ROUND(I386*H386,2)</f>
        <v>0</v>
      </c>
      <c r="BL386" s="17" t="s">
        <v>239</v>
      </c>
      <c r="BM386" s="223" t="s">
        <v>758</v>
      </c>
    </row>
    <row r="387" s="2" customFormat="1">
      <c r="A387" s="38"/>
      <c r="B387" s="39"/>
      <c r="C387" s="40"/>
      <c r="D387" s="225" t="s">
        <v>212</v>
      </c>
      <c r="E387" s="40"/>
      <c r="F387" s="226" t="s">
        <v>757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212</v>
      </c>
      <c r="AU387" s="17" t="s">
        <v>82</v>
      </c>
    </row>
    <row r="388" s="2" customFormat="1">
      <c r="A388" s="38"/>
      <c r="B388" s="39"/>
      <c r="C388" s="40"/>
      <c r="D388" s="225" t="s">
        <v>525</v>
      </c>
      <c r="E388" s="40"/>
      <c r="F388" s="253" t="s">
        <v>526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525</v>
      </c>
      <c r="AU388" s="17" t="s">
        <v>82</v>
      </c>
    </row>
    <row r="389" s="2" customFormat="1" ht="16.5" customHeight="1">
      <c r="A389" s="38"/>
      <c r="B389" s="39"/>
      <c r="C389" s="212" t="s">
        <v>759</v>
      </c>
      <c r="D389" s="212" t="s">
        <v>205</v>
      </c>
      <c r="E389" s="213" t="s">
        <v>760</v>
      </c>
      <c r="F389" s="214" t="s">
        <v>761</v>
      </c>
      <c r="G389" s="215" t="s">
        <v>289</v>
      </c>
      <c r="H389" s="216">
        <v>60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0.00010000000000000001</v>
      </c>
      <c r="R389" s="221">
        <f>Q389*H389</f>
        <v>0.0060000000000000001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233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233</v>
      </c>
      <c r="BM389" s="223" t="s">
        <v>762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763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>
      <c r="A391" s="38"/>
      <c r="B391" s="39"/>
      <c r="C391" s="40"/>
      <c r="D391" s="230" t="s">
        <v>214</v>
      </c>
      <c r="E391" s="40"/>
      <c r="F391" s="231" t="s">
        <v>764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214</v>
      </c>
      <c r="AU391" s="17" t="s">
        <v>82</v>
      </c>
    </row>
    <row r="392" s="2" customFormat="1" ht="16.5" customHeight="1">
      <c r="A392" s="38"/>
      <c r="B392" s="39"/>
      <c r="C392" s="212" t="s">
        <v>765</v>
      </c>
      <c r="D392" s="212" t="s">
        <v>205</v>
      </c>
      <c r="E392" s="213" t="s">
        <v>766</v>
      </c>
      <c r="F392" s="214" t="s">
        <v>767</v>
      </c>
      <c r="G392" s="215" t="s">
        <v>289</v>
      </c>
      <c r="H392" s="216">
        <v>107</v>
      </c>
      <c r="I392" s="217"/>
      <c r="J392" s="218">
        <f>ROUND(I392*H392,2)</f>
        <v>0</v>
      </c>
      <c r="K392" s="214" t="s">
        <v>209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0.00011</v>
      </c>
      <c r="R392" s="221">
        <f>Q392*H392</f>
        <v>0.011770000000000001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233</v>
      </c>
      <c r="AT392" s="223" t="s">
        <v>205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233</v>
      </c>
      <c r="BM392" s="223" t="s">
        <v>768</v>
      </c>
    </row>
    <row r="393" s="2" customFormat="1">
      <c r="A393" s="38"/>
      <c r="B393" s="39"/>
      <c r="C393" s="40"/>
      <c r="D393" s="225" t="s">
        <v>212</v>
      </c>
      <c r="E393" s="40"/>
      <c r="F393" s="226" t="s">
        <v>769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212</v>
      </c>
      <c r="AU393" s="17" t="s">
        <v>82</v>
      </c>
    </row>
    <row r="394" s="2" customFormat="1">
      <c r="A394" s="38"/>
      <c r="B394" s="39"/>
      <c r="C394" s="40"/>
      <c r="D394" s="230" t="s">
        <v>214</v>
      </c>
      <c r="E394" s="40"/>
      <c r="F394" s="231" t="s">
        <v>770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214</v>
      </c>
      <c r="AU394" s="17" t="s">
        <v>82</v>
      </c>
    </row>
    <row r="395" s="2" customFormat="1" ht="16.5" customHeight="1">
      <c r="A395" s="38"/>
      <c r="B395" s="39"/>
      <c r="C395" s="212" t="s">
        <v>771</v>
      </c>
      <c r="D395" s="212" t="s">
        <v>205</v>
      </c>
      <c r="E395" s="213" t="s">
        <v>772</v>
      </c>
      <c r="F395" s="214" t="s">
        <v>773</v>
      </c>
      <c r="G395" s="215" t="s">
        <v>289</v>
      </c>
      <c r="H395" s="216">
        <v>400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0.00011</v>
      </c>
      <c r="R395" s="221">
        <f>Q395*H395</f>
        <v>0.044000000000000004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233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233</v>
      </c>
      <c r="BM395" s="223" t="s">
        <v>774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775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>
      <c r="A397" s="38"/>
      <c r="B397" s="39"/>
      <c r="C397" s="40"/>
      <c r="D397" s="230" t="s">
        <v>214</v>
      </c>
      <c r="E397" s="40"/>
      <c r="F397" s="231" t="s">
        <v>776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214</v>
      </c>
      <c r="AU397" s="17" t="s">
        <v>82</v>
      </c>
    </row>
    <row r="398" s="2" customFormat="1" ht="16.5" customHeight="1">
      <c r="A398" s="38"/>
      <c r="B398" s="39"/>
      <c r="C398" s="212" t="s">
        <v>777</v>
      </c>
      <c r="D398" s="212" t="s">
        <v>205</v>
      </c>
      <c r="E398" s="213" t="s">
        <v>778</v>
      </c>
      <c r="F398" s="214" t="s">
        <v>779</v>
      </c>
      <c r="G398" s="215" t="s">
        <v>289</v>
      </c>
      <c r="H398" s="216">
        <v>57</v>
      </c>
      <c r="I398" s="217"/>
      <c r="J398" s="218">
        <f>ROUND(I398*H398,2)</f>
        <v>0</v>
      </c>
      <c r="K398" s="214" t="s">
        <v>209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0.00013999999999999999</v>
      </c>
      <c r="R398" s="221">
        <f>Q398*H398</f>
        <v>0.0079799999999999992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233</v>
      </c>
      <c r="AT398" s="223" t="s">
        <v>205</v>
      </c>
      <c r="AU398" s="223" t="s">
        <v>82</v>
      </c>
      <c r="AY398" s="17" t="s">
        <v>202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80</v>
      </c>
      <c r="BK398" s="224">
        <f>ROUND(I398*H398,2)</f>
        <v>0</v>
      </c>
      <c r="BL398" s="17" t="s">
        <v>233</v>
      </c>
      <c r="BM398" s="223" t="s">
        <v>780</v>
      </c>
    </row>
    <row r="399" s="2" customFormat="1">
      <c r="A399" s="38"/>
      <c r="B399" s="39"/>
      <c r="C399" s="40"/>
      <c r="D399" s="225" t="s">
        <v>212</v>
      </c>
      <c r="E399" s="40"/>
      <c r="F399" s="226" t="s">
        <v>781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212</v>
      </c>
      <c r="AU399" s="17" t="s">
        <v>82</v>
      </c>
    </row>
    <row r="400" s="2" customFormat="1">
      <c r="A400" s="38"/>
      <c r="B400" s="39"/>
      <c r="C400" s="40"/>
      <c r="D400" s="230" t="s">
        <v>214</v>
      </c>
      <c r="E400" s="40"/>
      <c r="F400" s="231" t="s">
        <v>782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214</v>
      </c>
      <c r="AU400" s="17" t="s">
        <v>82</v>
      </c>
    </row>
    <row r="401" s="2" customFormat="1" ht="16.5" customHeight="1">
      <c r="A401" s="38"/>
      <c r="B401" s="39"/>
      <c r="C401" s="212" t="s">
        <v>783</v>
      </c>
      <c r="D401" s="212" t="s">
        <v>205</v>
      </c>
      <c r="E401" s="213" t="s">
        <v>784</v>
      </c>
      <c r="F401" s="214" t="s">
        <v>785</v>
      </c>
      <c r="G401" s="215" t="s">
        <v>289</v>
      </c>
      <c r="H401" s="216">
        <v>173</v>
      </c>
      <c r="I401" s="217"/>
      <c r="J401" s="218">
        <f>ROUND(I401*H401,2)</f>
        <v>0</v>
      </c>
      <c r="K401" s="214" t="s">
        <v>209</v>
      </c>
      <c r="L401" s="44"/>
      <c r="M401" s="219" t="s">
        <v>19</v>
      </c>
      <c r="N401" s="220" t="s">
        <v>44</v>
      </c>
      <c r="O401" s="84"/>
      <c r="P401" s="221">
        <f>O401*H401</f>
        <v>0</v>
      </c>
      <c r="Q401" s="221">
        <v>0.00013999999999999999</v>
      </c>
      <c r="R401" s="221">
        <f>Q401*H401</f>
        <v>0.024219999999999998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233</v>
      </c>
      <c r="AT401" s="223" t="s">
        <v>205</v>
      </c>
      <c r="AU401" s="223" t="s">
        <v>82</v>
      </c>
      <c r="AY401" s="17" t="s">
        <v>202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80</v>
      </c>
      <c r="BK401" s="224">
        <f>ROUND(I401*H401,2)</f>
        <v>0</v>
      </c>
      <c r="BL401" s="17" t="s">
        <v>233</v>
      </c>
      <c r="BM401" s="223" t="s">
        <v>786</v>
      </c>
    </row>
    <row r="402" s="2" customFormat="1">
      <c r="A402" s="38"/>
      <c r="B402" s="39"/>
      <c r="C402" s="40"/>
      <c r="D402" s="225" t="s">
        <v>212</v>
      </c>
      <c r="E402" s="40"/>
      <c r="F402" s="226" t="s">
        <v>787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212</v>
      </c>
      <c r="AU402" s="17" t="s">
        <v>82</v>
      </c>
    </row>
    <row r="403" s="2" customFormat="1">
      <c r="A403" s="38"/>
      <c r="B403" s="39"/>
      <c r="C403" s="40"/>
      <c r="D403" s="230" t="s">
        <v>214</v>
      </c>
      <c r="E403" s="40"/>
      <c r="F403" s="231" t="s">
        <v>788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214</v>
      </c>
      <c r="AU403" s="17" t="s">
        <v>82</v>
      </c>
    </row>
    <row r="404" s="13" customFormat="1">
      <c r="A404" s="13"/>
      <c r="B404" s="232"/>
      <c r="C404" s="233"/>
      <c r="D404" s="225" t="s">
        <v>224</v>
      </c>
      <c r="E404" s="234" t="s">
        <v>19</v>
      </c>
      <c r="F404" s="235" t="s">
        <v>789</v>
      </c>
      <c r="G404" s="233"/>
      <c r="H404" s="236">
        <v>173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224</v>
      </c>
      <c r="AU404" s="242" t="s">
        <v>82</v>
      </c>
      <c r="AV404" s="13" t="s">
        <v>82</v>
      </c>
      <c r="AW404" s="13" t="s">
        <v>35</v>
      </c>
      <c r="AX404" s="13" t="s">
        <v>80</v>
      </c>
      <c r="AY404" s="242" t="s">
        <v>202</v>
      </c>
    </row>
    <row r="405" s="2" customFormat="1" ht="16.5" customHeight="1">
      <c r="A405" s="38"/>
      <c r="B405" s="39"/>
      <c r="C405" s="212" t="s">
        <v>790</v>
      </c>
      <c r="D405" s="212" t="s">
        <v>205</v>
      </c>
      <c r="E405" s="213" t="s">
        <v>791</v>
      </c>
      <c r="F405" s="214" t="s">
        <v>792</v>
      </c>
      <c r="G405" s="215" t="s">
        <v>289</v>
      </c>
      <c r="H405" s="216">
        <v>220</v>
      </c>
      <c r="I405" s="217"/>
      <c r="J405" s="218">
        <f>ROUND(I405*H405,2)</f>
        <v>0</v>
      </c>
      <c r="K405" s="214" t="s">
        <v>209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0.00014999999999999999</v>
      </c>
      <c r="R405" s="221">
        <f>Q405*H405</f>
        <v>0.032999999999999995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233</v>
      </c>
      <c r="AT405" s="223" t="s">
        <v>205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233</v>
      </c>
      <c r="BM405" s="223" t="s">
        <v>793</v>
      </c>
    </row>
    <row r="406" s="2" customFormat="1">
      <c r="A406" s="38"/>
      <c r="B406" s="39"/>
      <c r="C406" s="40"/>
      <c r="D406" s="225" t="s">
        <v>212</v>
      </c>
      <c r="E406" s="40"/>
      <c r="F406" s="226" t="s">
        <v>794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212</v>
      </c>
      <c r="AU406" s="17" t="s">
        <v>82</v>
      </c>
    </row>
    <row r="407" s="2" customFormat="1">
      <c r="A407" s="38"/>
      <c r="B407" s="39"/>
      <c r="C407" s="40"/>
      <c r="D407" s="230" t="s">
        <v>214</v>
      </c>
      <c r="E407" s="40"/>
      <c r="F407" s="231" t="s">
        <v>795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214</v>
      </c>
      <c r="AU407" s="17" t="s">
        <v>82</v>
      </c>
    </row>
    <row r="408" s="13" customFormat="1">
      <c r="A408" s="13"/>
      <c r="B408" s="232"/>
      <c r="C408" s="233"/>
      <c r="D408" s="225" t="s">
        <v>224</v>
      </c>
      <c r="E408" s="234" t="s">
        <v>19</v>
      </c>
      <c r="F408" s="235" t="s">
        <v>796</v>
      </c>
      <c r="G408" s="233"/>
      <c r="H408" s="236">
        <v>220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224</v>
      </c>
      <c r="AU408" s="242" t="s">
        <v>82</v>
      </c>
      <c r="AV408" s="13" t="s">
        <v>82</v>
      </c>
      <c r="AW408" s="13" t="s">
        <v>35</v>
      </c>
      <c r="AX408" s="13" t="s">
        <v>80</v>
      </c>
      <c r="AY408" s="242" t="s">
        <v>202</v>
      </c>
    </row>
    <row r="409" s="2" customFormat="1" ht="16.5" customHeight="1">
      <c r="A409" s="38"/>
      <c r="B409" s="39"/>
      <c r="C409" s="212" t="s">
        <v>797</v>
      </c>
      <c r="D409" s="212" t="s">
        <v>205</v>
      </c>
      <c r="E409" s="213" t="s">
        <v>798</v>
      </c>
      <c r="F409" s="214" t="s">
        <v>799</v>
      </c>
      <c r="G409" s="215" t="s">
        <v>289</v>
      </c>
      <c r="H409" s="216">
        <v>892</v>
      </c>
      <c r="I409" s="217"/>
      <c r="J409" s="218">
        <f>ROUND(I409*H409,2)</f>
        <v>0</v>
      </c>
      <c r="K409" s="214" t="s">
        <v>209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0.00014999999999999999</v>
      </c>
      <c r="R409" s="221">
        <f>Q409*H409</f>
        <v>0.13379999999999998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233</v>
      </c>
      <c r="AT409" s="223" t="s">
        <v>205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233</v>
      </c>
      <c r="BM409" s="223" t="s">
        <v>800</v>
      </c>
    </row>
    <row r="410" s="2" customFormat="1">
      <c r="A410" s="38"/>
      <c r="B410" s="39"/>
      <c r="C410" s="40"/>
      <c r="D410" s="225" t="s">
        <v>212</v>
      </c>
      <c r="E410" s="40"/>
      <c r="F410" s="226" t="s">
        <v>801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212</v>
      </c>
      <c r="AU410" s="17" t="s">
        <v>82</v>
      </c>
    </row>
    <row r="411" s="2" customFormat="1">
      <c r="A411" s="38"/>
      <c r="B411" s="39"/>
      <c r="C411" s="40"/>
      <c r="D411" s="230" t="s">
        <v>214</v>
      </c>
      <c r="E411" s="40"/>
      <c r="F411" s="231" t="s">
        <v>802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214</v>
      </c>
      <c r="AU411" s="17" t="s">
        <v>82</v>
      </c>
    </row>
    <row r="412" s="13" customFormat="1">
      <c r="A412" s="13"/>
      <c r="B412" s="232"/>
      <c r="C412" s="233"/>
      <c r="D412" s="225" t="s">
        <v>224</v>
      </c>
      <c r="E412" s="234" t="s">
        <v>19</v>
      </c>
      <c r="F412" s="235" t="s">
        <v>803</v>
      </c>
      <c r="G412" s="233"/>
      <c r="H412" s="236">
        <v>892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224</v>
      </c>
      <c r="AU412" s="242" t="s">
        <v>82</v>
      </c>
      <c r="AV412" s="13" t="s">
        <v>82</v>
      </c>
      <c r="AW412" s="13" t="s">
        <v>35</v>
      </c>
      <c r="AX412" s="13" t="s">
        <v>80</v>
      </c>
      <c r="AY412" s="242" t="s">
        <v>202</v>
      </c>
    </row>
    <row r="413" s="2" customFormat="1" ht="16.5" customHeight="1">
      <c r="A413" s="38"/>
      <c r="B413" s="39"/>
      <c r="C413" s="212" t="s">
        <v>804</v>
      </c>
      <c r="D413" s="212" t="s">
        <v>205</v>
      </c>
      <c r="E413" s="213" t="s">
        <v>805</v>
      </c>
      <c r="F413" s="214" t="s">
        <v>806</v>
      </c>
      <c r="G413" s="215" t="s">
        <v>289</v>
      </c>
      <c r="H413" s="216">
        <v>1685</v>
      </c>
      <c r="I413" s="217"/>
      <c r="J413" s="218">
        <f>ROUND(I413*H413,2)</f>
        <v>0</v>
      </c>
      <c r="K413" s="214" t="s">
        <v>209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0.00031</v>
      </c>
      <c r="R413" s="221">
        <f>Q413*H413</f>
        <v>0.52234999999999998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233</v>
      </c>
      <c r="AT413" s="223" t="s">
        <v>205</v>
      </c>
      <c r="AU413" s="223" t="s">
        <v>82</v>
      </c>
      <c r="AY413" s="17" t="s">
        <v>202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80</v>
      </c>
      <c r="BK413" s="224">
        <f>ROUND(I413*H413,2)</f>
        <v>0</v>
      </c>
      <c r="BL413" s="17" t="s">
        <v>233</v>
      </c>
      <c r="BM413" s="223" t="s">
        <v>807</v>
      </c>
    </row>
    <row r="414" s="2" customFormat="1">
      <c r="A414" s="38"/>
      <c r="B414" s="39"/>
      <c r="C414" s="40"/>
      <c r="D414" s="225" t="s">
        <v>212</v>
      </c>
      <c r="E414" s="40"/>
      <c r="F414" s="226" t="s">
        <v>808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212</v>
      </c>
      <c r="AU414" s="17" t="s">
        <v>82</v>
      </c>
    </row>
    <row r="415" s="2" customFormat="1">
      <c r="A415" s="38"/>
      <c r="B415" s="39"/>
      <c r="C415" s="40"/>
      <c r="D415" s="230" t="s">
        <v>214</v>
      </c>
      <c r="E415" s="40"/>
      <c r="F415" s="231" t="s">
        <v>809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214</v>
      </c>
      <c r="AU415" s="17" t="s">
        <v>82</v>
      </c>
    </row>
    <row r="416" s="13" customFormat="1">
      <c r="A416" s="13"/>
      <c r="B416" s="232"/>
      <c r="C416" s="233"/>
      <c r="D416" s="225" t="s">
        <v>224</v>
      </c>
      <c r="E416" s="234" t="s">
        <v>19</v>
      </c>
      <c r="F416" s="235" t="s">
        <v>810</v>
      </c>
      <c r="G416" s="233"/>
      <c r="H416" s="236">
        <v>1685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224</v>
      </c>
      <c r="AU416" s="242" t="s">
        <v>82</v>
      </c>
      <c r="AV416" s="13" t="s">
        <v>82</v>
      </c>
      <c r="AW416" s="13" t="s">
        <v>35</v>
      </c>
      <c r="AX416" s="13" t="s">
        <v>80</v>
      </c>
      <c r="AY416" s="242" t="s">
        <v>202</v>
      </c>
    </row>
    <row r="417" s="2" customFormat="1" ht="16.5" customHeight="1">
      <c r="A417" s="38"/>
      <c r="B417" s="39"/>
      <c r="C417" s="212" t="s">
        <v>811</v>
      </c>
      <c r="D417" s="212" t="s">
        <v>205</v>
      </c>
      <c r="E417" s="213" t="s">
        <v>812</v>
      </c>
      <c r="F417" s="214" t="s">
        <v>813</v>
      </c>
      <c r="G417" s="215" t="s">
        <v>289</v>
      </c>
      <c r="H417" s="216">
        <v>873</v>
      </c>
      <c r="I417" s="217"/>
      <c r="J417" s="218">
        <f>ROUND(I417*H417,2)</f>
        <v>0</v>
      </c>
      <c r="K417" s="214" t="s">
        <v>209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0.00038000000000000002</v>
      </c>
      <c r="R417" s="221">
        <f>Q417*H417</f>
        <v>0.33174000000000003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233</v>
      </c>
      <c r="AT417" s="223" t="s">
        <v>205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233</v>
      </c>
      <c r="BM417" s="223" t="s">
        <v>814</v>
      </c>
    </row>
    <row r="418" s="2" customFormat="1">
      <c r="A418" s="38"/>
      <c r="B418" s="39"/>
      <c r="C418" s="40"/>
      <c r="D418" s="225" t="s">
        <v>212</v>
      </c>
      <c r="E418" s="40"/>
      <c r="F418" s="226" t="s">
        <v>815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212</v>
      </c>
      <c r="AU418" s="17" t="s">
        <v>82</v>
      </c>
    </row>
    <row r="419" s="2" customFormat="1">
      <c r="A419" s="38"/>
      <c r="B419" s="39"/>
      <c r="C419" s="40"/>
      <c r="D419" s="230" t="s">
        <v>214</v>
      </c>
      <c r="E419" s="40"/>
      <c r="F419" s="231" t="s">
        <v>816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214</v>
      </c>
      <c r="AU419" s="17" t="s">
        <v>82</v>
      </c>
    </row>
    <row r="420" s="13" customFormat="1">
      <c r="A420" s="13"/>
      <c r="B420" s="232"/>
      <c r="C420" s="233"/>
      <c r="D420" s="225" t="s">
        <v>224</v>
      </c>
      <c r="E420" s="234" t="s">
        <v>19</v>
      </c>
      <c r="F420" s="235" t="s">
        <v>817</v>
      </c>
      <c r="G420" s="233"/>
      <c r="H420" s="236">
        <v>873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224</v>
      </c>
      <c r="AU420" s="242" t="s">
        <v>82</v>
      </c>
      <c r="AV420" s="13" t="s">
        <v>82</v>
      </c>
      <c r="AW420" s="13" t="s">
        <v>35</v>
      </c>
      <c r="AX420" s="13" t="s">
        <v>80</v>
      </c>
      <c r="AY420" s="242" t="s">
        <v>202</v>
      </c>
    </row>
    <row r="421" s="2" customFormat="1" ht="16.5" customHeight="1">
      <c r="A421" s="38"/>
      <c r="B421" s="39"/>
      <c r="C421" s="212" t="s">
        <v>818</v>
      </c>
      <c r="D421" s="212" t="s">
        <v>205</v>
      </c>
      <c r="E421" s="213" t="s">
        <v>819</v>
      </c>
      <c r="F421" s="214" t="s">
        <v>820</v>
      </c>
      <c r="G421" s="215" t="s">
        <v>289</v>
      </c>
      <c r="H421" s="216">
        <v>40</v>
      </c>
      <c r="I421" s="217"/>
      <c r="J421" s="218">
        <f>ROUND(I421*H421,2)</f>
        <v>0</v>
      </c>
      <c r="K421" s="214" t="s">
        <v>19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0.00040999999999999999</v>
      </c>
      <c r="R421" s="221">
        <f>Q421*H421</f>
        <v>0.016399999999999998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233</v>
      </c>
      <c r="AT421" s="223" t="s">
        <v>205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233</v>
      </c>
      <c r="BM421" s="223" t="s">
        <v>821</v>
      </c>
    </row>
    <row r="422" s="2" customFormat="1">
      <c r="A422" s="38"/>
      <c r="B422" s="39"/>
      <c r="C422" s="40"/>
      <c r="D422" s="225" t="s">
        <v>212</v>
      </c>
      <c r="E422" s="40"/>
      <c r="F422" s="226" t="s">
        <v>822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212</v>
      </c>
      <c r="AU422" s="17" t="s">
        <v>82</v>
      </c>
    </row>
    <row r="423" s="2" customFormat="1">
      <c r="A423" s="38"/>
      <c r="B423" s="39"/>
      <c r="C423" s="40"/>
      <c r="D423" s="225" t="s">
        <v>525</v>
      </c>
      <c r="E423" s="40"/>
      <c r="F423" s="253" t="s">
        <v>823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525</v>
      </c>
      <c r="AU423" s="17" t="s">
        <v>82</v>
      </c>
    </row>
    <row r="424" s="2" customFormat="1" ht="16.5" customHeight="1">
      <c r="A424" s="38"/>
      <c r="B424" s="39"/>
      <c r="C424" s="212" t="s">
        <v>824</v>
      </c>
      <c r="D424" s="212" t="s">
        <v>205</v>
      </c>
      <c r="E424" s="213" t="s">
        <v>825</v>
      </c>
      <c r="F424" s="214" t="s">
        <v>826</v>
      </c>
      <c r="G424" s="215" t="s">
        <v>289</v>
      </c>
      <c r="H424" s="216">
        <v>45</v>
      </c>
      <c r="I424" s="217"/>
      <c r="J424" s="218">
        <f>ROUND(I424*H424,2)</f>
        <v>0</v>
      </c>
      <c r="K424" s="214" t="s">
        <v>209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0.00042000000000000002</v>
      </c>
      <c r="R424" s="221">
        <f>Q424*H424</f>
        <v>0.0189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233</v>
      </c>
      <c r="AT424" s="223" t="s">
        <v>205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233</v>
      </c>
      <c r="BM424" s="223" t="s">
        <v>827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828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2" customFormat="1">
      <c r="A426" s="38"/>
      <c r="B426" s="39"/>
      <c r="C426" s="40"/>
      <c r="D426" s="230" t="s">
        <v>214</v>
      </c>
      <c r="E426" s="40"/>
      <c r="F426" s="231" t="s">
        <v>829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214</v>
      </c>
      <c r="AU426" s="17" t="s">
        <v>82</v>
      </c>
    </row>
    <row r="427" s="2" customFormat="1" ht="16.5" customHeight="1">
      <c r="A427" s="38"/>
      <c r="B427" s="39"/>
      <c r="C427" s="212" t="s">
        <v>830</v>
      </c>
      <c r="D427" s="212" t="s">
        <v>205</v>
      </c>
      <c r="E427" s="213" t="s">
        <v>831</v>
      </c>
      <c r="F427" s="214" t="s">
        <v>832</v>
      </c>
      <c r="G427" s="215" t="s">
        <v>289</v>
      </c>
      <c r="H427" s="216">
        <v>120</v>
      </c>
      <c r="I427" s="217"/>
      <c r="J427" s="218">
        <f>ROUND(I427*H427,2)</f>
        <v>0</v>
      </c>
      <c r="K427" s="214" t="s">
        <v>209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0.00058</v>
      </c>
      <c r="R427" s="221">
        <f>Q427*H427</f>
        <v>0.069599999999999995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233</v>
      </c>
      <c r="AT427" s="223" t="s">
        <v>205</v>
      </c>
      <c r="AU427" s="223" t="s">
        <v>82</v>
      </c>
      <c r="AY427" s="17" t="s">
        <v>202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233</v>
      </c>
      <c r="BM427" s="223" t="s">
        <v>833</v>
      </c>
    </row>
    <row r="428" s="2" customFormat="1">
      <c r="A428" s="38"/>
      <c r="B428" s="39"/>
      <c r="C428" s="40"/>
      <c r="D428" s="225" t="s">
        <v>212</v>
      </c>
      <c r="E428" s="40"/>
      <c r="F428" s="226" t="s">
        <v>834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212</v>
      </c>
      <c r="AU428" s="17" t="s">
        <v>82</v>
      </c>
    </row>
    <row r="429" s="2" customFormat="1">
      <c r="A429" s="38"/>
      <c r="B429" s="39"/>
      <c r="C429" s="40"/>
      <c r="D429" s="230" t="s">
        <v>214</v>
      </c>
      <c r="E429" s="40"/>
      <c r="F429" s="231" t="s">
        <v>835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214</v>
      </c>
      <c r="AU429" s="17" t="s">
        <v>82</v>
      </c>
    </row>
    <row r="430" s="2" customFormat="1" ht="16.5" customHeight="1">
      <c r="A430" s="38"/>
      <c r="B430" s="39"/>
      <c r="C430" s="212" t="s">
        <v>836</v>
      </c>
      <c r="D430" s="212" t="s">
        <v>205</v>
      </c>
      <c r="E430" s="213" t="s">
        <v>837</v>
      </c>
      <c r="F430" s="214" t="s">
        <v>838</v>
      </c>
      <c r="G430" s="215" t="s">
        <v>289</v>
      </c>
      <c r="H430" s="216">
        <v>50</v>
      </c>
      <c r="I430" s="217"/>
      <c r="J430" s="218">
        <f>ROUND(I430*H430,2)</f>
        <v>0</v>
      </c>
      <c r="K430" s="214" t="s">
        <v>209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0.00064999999999999997</v>
      </c>
      <c r="R430" s="221">
        <f>Q430*H430</f>
        <v>0.032500000000000001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233</v>
      </c>
      <c r="AT430" s="223" t="s">
        <v>205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233</v>
      </c>
      <c r="BM430" s="223" t="s">
        <v>839</v>
      </c>
    </row>
    <row r="431" s="2" customFormat="1">
      <c r="A431" s="38"/>
      <c r="B431" s="39"/>
      <c r="C431" s="40"/>
      <c r="D431" s="225" t="s">
        <v>212</v>
      </c>
      <c r="E431" s="40"/>
      <c r="F431" s="226" t="s">
        <v>840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212</v>
      </c>
      <c r="AU431" s="17" t="s">
        <v>82</v>
      </c>
    </row>
    <row r="432" s="2" customFormat="1">
      <c r="A432" s="38"/>
      <c r="B432" s="39"/>
      <c r="C432" s="40"/>
      <c r="D432" s="230" t="s">
        <v>214</v>
      </c>
      <c r="E432" s="40"/>
      <c r="F432" s="231" t="s">
        <v>841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214</v>
      </c>
      <c r="AU432" s="17" t="s">
        <v>82</v>
      </c>
    </row>
    <row r="433" s="2" customFormat="1" ht="16.5" customHeight="1">
      <c r="A433" s="38"/>
      <c r="B433" s="39"/>
      <c r="C433" s="212" t="s">
        <v>842</v>
      </c>
      <c r="D433" s="212" t="s">
        <v>205</v>
      </c>
      <c r="E433" s="213" t="s">
        <v>843</v>
      </c>
      <c r="F433" s="214" t="s">
        <v>844</v>
      </c>
      <c r="G433" s="215" t="s">
        <v>289</v>
      </c>
      <c r="H433" s="216">
        <v>92</v>
      </c>
      <c r="I433" s="217"/>
      <c r="J433" s="218">
        <f>ROUND(I433*H433,2)</f>
        <v>0</v>
      </c>
      <c r="K433" s="214" t="s">
        <v>209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0.00095</v>
      </c>
      <c r="R433" s="221">
        <f>Q433*H433</f>
        <v>0.087400000000000005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233</v>
      </c>
      <c r="AT433" s="223" t="s">
        <v>205</v>
      </c>
      <c r="AU433" s="223" t="s">
        <v>82</v>
      </c>
      <c r="AY433" s="17" t="s">
        <v>202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233</v>
      </c>
      <c r="BM433" s="223" t="s">
        <v>845</v>
      </c>
    </row>
    <row r="434" s="2" customFormat="1">
      <c r="A434" s="38"/>
      <c r="B434" s="39"/>
      <c r="C434" s="40"/>
      <c r="D434" s="225" t="s">
        <v>212</v>
      </c>
      <c r="E434" s="40"/>
      <c r="F434" s="226" t="s">
        <v>846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212</v>
      </c>
      <c r="AU434" s="17" t="s">
        <v>82</v>
      </c>
    </row>
    <row r="435" s="2" customFormat="1">
      <c r="A435" s="38"/>
      <c r="B435" s="39"/>
      <c r="C435" s="40"/>
      <c r="D435" s="230" t="s">
        <v>214</v>
      </c>
      <c r="E435" s="40"/>
      <c r="F435" s="231" t="s">
        <v>847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214</v>
      </c>
      <c r="AU435" s="17" t="s">
        <v>82</v>
      </c>
    </row>
    <row r="436" s="2" customFormat="1" ht="16.5" customHeight="1">
      <c r="A436" s="38"/>
      <c r="B436" s="39"/>
      <c r="C436" s="212" t="s">
        <v>848</v>
      </c>
      <c r="D436" s="212" t="s">
        <v>205</v>
      </c>
      <c r="E436" s="213" t="s">
        <v>849</v>
      </c>
      <c r="F436" s="214" t="s">
        <v>850</v>
      </c>
      <c r="G436" s="215" t="s">
        <v>289</v>
      </c>
      <c r="H436" s="216">
        <v>770</v>
      </c>
      <c r="I436" s="217"/>
      <c r="J436" s="218">
        <f>ROUND(I436*H436,2)</f>
        <v>0</v>
      </c>
      <c r="K436" s="214" t="s">
        <v>209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0.0010399999999999999</v>
      </c>
      <c r="R436" s="221">
        <f>Q436*H436</f>
        <v>0.80079999999999996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233</v>
      </c>
      <c r="AT436" s="223" t="s">
        <v>205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233</v>
      </c>
      <c r="BM436" s="223" t="s">
        <v>851</v>
      </c>
    </row>
    <row r="437" s="2" customFormat="1">
      <c r="A437" s="38"/>
      <c r="B437" s="39"/>
      <c r="C437" s="40"/>
      <c r="D437" s="225" t="s">
        <v>212</v>
      </c>
      <c r="E437" s="40"/>
      <c r="F437" s="226" t="s">
        <v>852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212</v>
      </c>
      <c r="AU437" s="17" t="s">
        <v>82</v>
      </c>
    </row>
    <row r="438" s="2" customFormat="1">
      <c r="A438" s="38"/>
      <c r="B438" s="39"/>
      <c r="C438" s="40"/>
      <c r="D438" s="230" t="s">
        <v>214</v>
      </c>
      <c r="E438" s="40"/>
      <c r="F438" s="231" t="s">
        <v>853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214</v>
      </c>
      <c r="AU438" s="17" t="s">
        <v>82</v>
      </c>
    </row>
    <row r="439" s="2" customFormat="1">
      <c r="A439" s="38"/>
      <c r="B439" s="39"/>
      <c r="C439" s="40"/>
      <c r="D439" s="225" t="s">
        <v>525</v>
      </c>
      <c r="E439" s="40"/>
      <c r="F439" s="253" t="s">
        <v>854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525</v>
      </c>
      <c r="AU439" s="17" t="s">
        <v>82</v>
      </c>
    </row>
    <row r="440" s="2" customFormat="1" ht="16.5" customHeight="1">
      <c r="A440" s="38"/>
      <c r="B440" s="39"/>
      <c r="C440" s="212" t="s">
        <v>855</v>
      </c>
      <c r="D440" s="212" t="s">
        <v>205</v>
      </c>
      <c r="E440" s="213" t="s">
        <v>856</v>
      </c>
      <c r="F440" s="214" t="s">
        <v>857</v>
      </c>
      <c r="G440" s="215" t="s">
        <v>208</v>
      </c>
      <c r="H440" s="216">
        <v>120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1.0000000000000001E-05</v>
      </c>
      <c r="R440" s="221">
        <f>Q440*H440</f>
        <v>0.0012000000000000001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233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233</v>
      </c>
      <c r="BM440" s="223" t="s">
        <v>858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859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>
      <c r="A442" s="38"/>
      <c r="B442" s="39"/>
      <c r="C442" s="40"/>
      <c r="D442" s="230" t="s">
        <v>214</v>
      </c>
      <c r="E442" s="40"/>
      <c r="F442" s="231" t="s">
        <v>860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214</v>
      </c>
      <c r="AU442" s="17" t="s">
        <v>82</v>
      </c>
    </row>
    <row r="443" s="2" customFormat="1" ht="16.5" customHeight="1">
      <c r="A443" s="38"/>
      <c r="B443" s="39"/>
      <c r="C443" s="243" t="s">
        <v>861</v>
      </c>
      <c r="D443" s="243" t="s">
        <v>248</v>
      </c>
      <c r="E443" s="244" t="s">
        <v>862</v>
      </c>
      <c r="F443" s="245" t="s">
        <v>863</v>
      </c>
      <c r="G443" s="246" t="s">
        <v>208</v>
      </c>
      <c r="H443" s="247">
        <v>63.600000000000001</v>
      </c>
      <c r="I443" s="248"/>
      <c r="J443" s="249">
        <f>ROUND(I443*H443,2)</f>
        <v>0</v>
      </c>
      <c r="K443" s="245" t="s">
        <v>19</v>
      </c>
      <c r="L443" s="250"/>
      <c r="M443" s="251" t="s">
        <v>19</v>
      </c>
      <c r="N443" s="252" t="s">
        <v>44</v>
      </c>
      <c r="O443" s="84"/>
      <c r="P443" s="221">
        <f>O443*H443</f>
        <v>0</v>
      </c>
      <c r="Q443" s="221">
        <v>0.0036900000000000001</v>
      </c>
      <c r="R443" s="221">
        <f>Q443*H443</f>
        <v>0.234684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741</v>
      </c>
      <c r="AT443" s="223" t="s">
        <v>248</v>
      </c>
      <c r="AU443" s="223" t="s">
        <v>82</v>
      </c>
      <c r="AY443" s="17" t="s">
        <v>202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80</v>
      </c>
      <c r="BK443" s="224">
        <f>ROUND(I443*H443,2)</f>
        <v>0</v>
      </c>
      <c r="BL443" s="17" t="s">
        <v>741</v>
      </c>
      <c r="BM443" s="223" t="s">
        <v>864</v>
      </c>
    </row>
    <row r="444" s="2" customFormat="1">
      <c r="A444" s="38"/>
      <c r="B444" s="39"/>
      <c r="C444" s="40"/>
      <c r="D444" s="225" t="s">
        <v>212</v>
      </c>
      <c r="E444" s="40"/>
      <c r="F444" s="226" t="s">
        <v>863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212</v>
      </c>
      <c r="AU444" s="17" t="s">
        <v>82</v>
      </c>
    </row>
    <row r="445" s="13" customFormat="1">
      <c r="A445" s="13"/>
      <c r="B445" s="232"/>
      <c r="C445" s="233"/>
      <c r="D445" s="225" t="s">
        <v>224</v>
      </c>
      <c r="E445" s="234" t="s">
        <v>19</v>
      </c>
      <c r="F445" s="235" t="s">
        <v>865</v>
      </c>
      <c r="G445" s="233"/>
      <c r="H445" s="236">
        <v>60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224</v>
      </c>
      <c r="AU445" s="242" t="s">
        <v>82</v>
      </c>
      <c r="AV445" s="13" t="s">
        <v>82</v>
      </c>
      <c r="AW445" s="13" t="s">
        <v>35</v>
      </c>
      <c r="AX445" s="13" t="s">
        <v>80</v>
      </c>
      <c r="AY445" s="242" t="s">
        <v>202</v>
      </c>
    </row>
    <row r="446" s="13" customFormat="1">
      <c r="A446" s="13"/>
      <c r="B446" s="232"/>
      <c r="C446" s="233"/>
      <c r="D446" s="225" t="s">
        <v>224</v>
      </c>
      <c r="E446" s="233"/>
      <c r="F446" s="235" t="s">
        <v>866</v>
      </c>
      <c r="G446" s="233"/>
      <c r="H446" s="236">
        <v>63.600000000000001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224</v>
      </c>
      <c r="AU446" s="242" t="s">
        <v>82</v>
      </c>
      <c r="AV446" s="13" t="s">
        <v>82</v>
      </c>
      <c r="AW446" s="13" t="s">
        <v>4</v>
      </c>
      <c r="AX446" s="13" t="s">
        <v>80</v>
      </c>
      <c r="AY446" s="242" t="s">
        <v>202</v>
      </c>
    </row>
    <row r="447" s="2" customFormat="1" ht="16.5" customHeight="1">
      <c r="A447" s="38"/>
      <c r="B447" s="39"/>
      <c r="C447" s="243" t="s">
        <v>867</v>
      </c>
      <c r="D447" s="243" t="s">
        <v>248</v>
      </c>
      <c r="E447" s="244" t="s">
        <v>868</v>
      </c>
      <c r="F447" s="245" t="s">
        <v>869</v>
      </c>
      <c r="G447" s="246" t="s">
        <v>208</v>
      </c>
      <c r="H447" s="247">
        <v>63.600000000000001</v>
      </c>
      <c r="I447" s="248"/>
      <c r="J447" s="249">
        <f>ROUND(I447*H447,2)</f>
        <v>0</v>
      </c>
      <c r="K447" s="245" t="s">
        <v>19</v>
      </c>
      <c r="L447" s="250"/>
      <c r="M447" s="251" t="s">
        <v>19</v>
      </c>
      <c r="N447" s="252" t="s">
        <v>44</v>
      </c>
      <c r="O447" s="84"/>
      <c r="P447" s="221">
        <f>O447*H447</f>
        <v>0</v>
      </c>
      <c r="Q447" s="221">
        <v>0.0033800000000000002</v>
      </c>
      <c r="R447" s="221">
        <f>Q447*H447</f>
        <v>0.21496800000000002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741</v>
      </c>
      <c r="AT447" s="223" t="s">
        <v>248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741</v>
      </c>
      <c r="BM447" s="223" t="s">
        <v>870</v>
      </c>
    </row>
    <row r="448" s="2" customFormat="1">
      <c r="A448" s="38"/>
      <c r="B448" s="39"/>
      <c r="C448" s="40"/>
      <c r="D448" s="225" t="s">
        <v>212</v>
      </c>
      <c r="E448" s="40"/>
      <c r="F448" s="226" t="s">
        <v>869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212</v>
      </c>
      <c r="AU448" s="17" t="s">
        <v>82</v>
      </c>
    </row>
    <row r="449" s="13" customFormat="1">
      <c r="A449" s="13"/>
      <c r="B449" s="232"/>
      <c r="C449" s="233"/>
      <c r="D449" s="225" t="s">
        <v>224</v>
      </c>
      <c r="E449" s="234" t="s">
        <v>19</v>
      </c>
      <c r="F449" s="235" t="s">
        <v>865</v>
      </c>
      <c r="G449" s="233"/>
      <c r="H449" s="236">
        <v>60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224</v>
      </c>
      <c r="AU449" s="242" t="s">
        <v>82</v>
      </c>
      <c r="AV449" s="13" t="s">
        <v>82</v>
      </c>
      <c r="AW449" s="13" t="s">
        <v>35</v>
      </c>
      <c r="AX449" s="13" t="s">
        <v>80</v>
      </c>
      <c r="AY449" s="242" t="s">
        <v>202</v>
      </c>
    </row>
    <row r="450" s="13" customFormat="1">
      <c r="A450" s="13"/>
      <c r="B450" s="232"/>
      <c r="C450" s="233"/>
      <c r="D450" s="225" t="s">
        <v>224</v>
      </c>
      <c r="E450" s="233"/>
      <c r="F450" s="235" t="s">
        <v>866</v>
      </c>
      <c r="G450" s="233"/>
      <c r="H450" s="236">
        <v>63.600000000000001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224</v>
      </c>
      <c r="AU450" s="242" t="s">
        <v>82</v>
      </c>
      <c r="AV450" s="13" t="s">
        <v>82</v>
      </c>
      <c r="AW450" s="13" t="s">
        <v>4</v>
      </c>
      <c r="AX450" s="13" t="s">
        <v>80</v>
      </c>
      <c r="AY450" s="242" t="s">
        <v>202</v>
      </c>
    </row>
    <row r="451" s="2" customFormat="1" ht="16.5" customHeight="1">
      <c r="A451" s="38"/>
      <c r="B451" s="39"/>
      <c r="C451" s="212" t="s">
        <v>871</v>
      </c>
      <c r="D451" s="212" t="s">
        <v>205</v>
      </c>
      <c r="E451" s="213" t="s">
        <v>872</v>
      </c>
      <c r="F451" s="214" t="s">
        <v>873</v>
      </c>
      <c r="G451" s="215" t="s">
        <v>208</v>
      </c>
      <c r="H451" s="216">
        <v>432</v>
      </c>
      <c r="I451" s="217"/>
      <c r="J451" s="218">
        <f>ROUND(I451*H451,2)</f>
        <v>0</v>
      </c>
      <c r="K451" s="214" t="s">
        <v>209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2.0000000000000002E-05</v>
      </c>
      <c r="R451" s="221">
        <f>Q451*H451</f>
        <v>0.0086400000000000001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233</v>
      </c>
      <c r="AT451" s="223" t="s">
        <v>205</v>
      </c>
      <c r="AU451" s="223" t="s">
        <v>82</v>
      </c>
      <c r="AY451" s="17" t="s">
        <v>202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233</v>
      </c>
      <c r="BM451" s="223" t="s">
        <v>874</v>
      </c>
    </row>
    <row r="452" s="2" customFormat="1">
      <c r="A452" s="38"/>
      <c r="B452" s="39"/>
      <c r="C452" s="40"/>
      <c r="D452" s="225" t="s">
        <v>212</v>
      </c>
      <c r="E452" s="40"/>
      <c r="F452" s="226" t="s">
        <v>875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212</v>
      </c>
      <c r="AU452" s="17" t="s">
        <v>82</v>
      </c>
    </row>
    <row r="453" s="2" customFormat="1">
      <c r="A453" s="38"/>
      <c r="B453" s="39"/>
      <c r="C453" s="40"/>
      <c r="D453" s="230" t="s">
        <v>214</v>
      </c>
      <c r="E453" s="40"/>
      <c r="F453" s="231" t="s">
        <v>876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214</v>
      </c>
      <c r="AU453" s="17" t="s">
        <v>82</v>
      </c>
    </row>
    <row r="454" s="2" customFormat="1" ht="16.5" customHeight="1">
      <c r="A454" s="38"/>
      <c r="B454" s="39"/>
      <c r="C454" s="243" t="s">
        <v>877</v>
      </c>
      <c r="D454" s="243" t="s">
        <v>248</v>
      </c>
      <c r="E454" s="244" t="s">
        <v>878</v>
      </c>
      <c r="F454" s="245" t="s">
        <v>879</v>
      </c>
      <c r="G454" s="246" t="s">
        <v>208</v>
      </c>
      <c r="H454" s="247">
        <v>228.96000000000001</v>
      </c>
      <c r="I454" s="248"/>
      <c r="J454" s="249">
        <f>ROUND(I454*H454,2)</f>
        <v>0</v>
      </c>
      <c r="K454" s="245" t="s">
        <v>19</v>
      </c>
      <c r="L454" s="250"/>
      <c r="M454" s="251" t="s">
        <v>19</v>
      </c>
      <c r="N454" s="252" t="s">
        <v>44</v>
      </c>
      <c r="O454" s="84"/>
      <c r="P454" s="221">
        <f>O454*H454</f>
        <v>0</v>
      </c>
      <c r="Q454" s="221">
        <v>0.0050200000000000002</v>
      </c>
      <c r="R454" s="221">
        <f>Q454*H454</f>
        <v>1.1493792000000001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741</v>
      </c>
      <c r="AT454" s="223" t="s">
        <v>248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741</v>
      </c>
      <c r="BM454" s="223" t="s">
        <v>880</v>
      </c>
    </row>
    <row r="455" s="2" customFormat="1">
      <c r="A455" s="38"/>
      <c r="B455" s="39"/>
      <c r="C455" s="40"/>
      <c r="D455" s="225" t="s">
        <v>212</v>
      </c>
      <c r="E455" s="40"/>
      <c r="F455" s="226" t="s">
        <v>879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212</v>
      </c>
      <c r="AU455" s="17" t="s">
        <v>82</v>
      </c>
    </row>
    <row r="456" s="13" customFormat="1">
      <c r="A456" s="13"/>
      <c r="B456" s="232"/>
      <c r="C456" s="233"/>
      <c r="D456" s="225" t="s">
        <v>224</v>
      </c>
      <c r="E456" s="234" t="s">
        <v>19</v>
      </c>
      <c r="F456" s="235" t="s">
        <v>881</v>
      </c>
      <c r="G456" s="233"/>
      <c r="H456" s="236">
        <v>216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224</v>
      </c>
      <c r="AU456" s="242" t="s">
        <v>82</v>
      </c>
      <c r="AV456" s="13" t="s">
        <v>82</v>
      </c>
      <c r="AW456" s="13" t="s">
        <v>35</v>
      </c>
      <c r="AX456" s="13" t="s">
        <v>80</v>
      </c>
      <c r="AY456" s="242" t="s">
        <v>202</v>
      </c>
    </row>
    <row r="457" s="13" customFormat="1">
      <c r="A457" s="13"/>
      <c r="B457" s="232"/>
      <c r="C457" s="233"/>
      <c r="D457" s="225" t="s">
        <v>224</v>
      </c>
      <c r="E457" s="233"/>
      <c r="F457" s="235" t="s">
        <v>882</v>
      </c>
      <c r="G457" s="233"/>
      <c r="H457" s="236">
        <v>228.96000000000001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224</v>
      </c>
      <c r="AU457" s="242" t="s">
        <v>82</v>
      </c>
      <c r="AV457" s="13" t="s">
        <v>82</v>
      </c>
      <c r="AW457" s="13" t="s">
        <v>4</v>
      </c>
      <c r="AX457" s="13" t="s">
        <v>80</v>
      </c>
      <c r="AY457" s="242" t="s">
        <v>202</v>
      </c>
    </row>
    <row r="458" s="2" customFormat="1" ht="16.5" customHeight="1">
      <c r="A458" s="38"/>
      <c r="B458" s="39"/>
      <c r="C458" s="243" t="s">
        <v>883</v>
      </c>
      <c r="D458" s="243" t="s">
        <v>248</v>
      </c>
      <c r="E458" s="244" t="s">
        <v>884</v>
      </c>
      <c r="F458" s="245" t="s">
        <v>885</v>
      </c>
      <c r="G458" s="246" t="s">
        <v>208</v>
      </c>
      <c r="H458" s="247">
        <v>228.96000000000001</v>
      </c>
      <c r="I458" s="248"/>
      <c r="J458" s="249">
        <f>ROUND(I458*H458,2)</f>
        <v>0</v>
      </c>
      <c r="K458" s="245" t="s">
        <v>19</v>
      </c>
      <c r="L458" s="250"/>
      <c r="M458" s="251" t="s">
        <v>19</v>
      </c>
      <c r="N458" s="252" t="s">
        <v>44</v>
      </c>
      <c r="O458" s="84"/>
      <c r="P458" s="221">
        <f>O458*H458</f>
        <v>0</v>
      </c>
      <c r="Q458" s="221">
        <v>0.0044900000000000001</v>
      </c>
      <c r="R458" s="221">
        <f>Q458*H458</f>
        <v>1.0280304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741</v>
      </c>
      <c r="AT458" s="223" t="s">
        <v>248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741</v>
      </c>
      <c r="BM458" s="223" t="s">
        <v>886</v>
      </c>
    </row>
    <row r="459" s="2" customFormat="1">
      <c r="A459" s="38"/>
      <c r="B459" s="39"/>
      <c r="C459" s="40"/>
      <c r="D459" s="225" t="s">
        <v>212</v>
      </c>
      <c r="E459" s="40"/>
      <c r="F459" s="226" t="s">
        <v>885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212</v>
      </c>
      <c r="AU459" s="17" t="s">
        <v>82</v>
      </c>
    </row>
    <row r="460" s="13" customFormat="1">
      <c r="A460" s="13"/>
      <c r="B460" s="232"/>
      <c r="C460" s="233"/>
      <c r="D460" s="225" t="s">
        <v>224</v>
      </c>
      <c r="E460" s="234" t="s">
        <v>19</v>
      </c>
      <c r="F460" s="235" t="s">
        <v>881</v>
      </c>
      <c r="G460" s="233"/>
      <c r="H460" s="236">
        <v>216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224</v>
      </c>
      <c r="AU460" s="242" t="s">
        <v>82</v>
      </c>
      <c r="AV460" s="13" t="s">
        <v>82</v>
      </c>
      <c r="AW460" s="13" t="s">
        <v>35</v>
      </c>
      <c r="AX460" s="13" t="s">
        <v>80</v>
      </c>
      <c r="AY460" s="242" t="s">
        <v>202</v>
      </c>
    </row>
    <row r="461" s="13" customFormat="1">
      <c r="A461" s="13"/>
      <c r="B461" s="232"/>
      <c r="C461" s="233"/>
      <c r="D461" s="225" t="s">
        <v>224</v>
      </c>
      <c r="E461" s="233"/>
      <c r="F461" s="235" t="s">
        <v>882</v>
      </c>
      <c r="G461" s="233"/>
      <c r="H461" s="236">
        <v>228.96000000000001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224</v>
      </c>
      <c r="AU461" s="242" t="s">
        <v>82</v>
      </c>
      <c r="AV461" s="13" t="s">
        <v>82</v>
      </c>
      <c r="AW461" s="13" t="s">
        <v>4</v>
      </c>
      <c r="AX461" s="13" t="s">
        <v>80</v>
      </c>
      <c r="AY461" s="242" t="s">
        <v>202</v>
      </c>
    </row>
    <row r="462" s="2" customFormat="1" ht="16.5" customHeight="1">
      <c r="A462" s="38"/>
      <c r="B462" s="39"/>
      <c r="C462" s="212" t="s">
        <v>887</v>
      </c>
      <c r="D462" s="212" t="s">
        <v>205</v>
      </c>
      <c r="E462" s="213" t="s">
        <v>888</v>
      </c>
      <c r="F462" s="214" t="s">
        <v>889</v>
      </c>
      <c r="G462" s="215" t="s">
        <v>208</v>
      </c>
      <c r="H462" s="216">
        <v>48</v>
      </c>
      <c r="I462" s="217"/>
      <c r="J462" s="218">
        <f>ROUND(I462*H462,2)</f>
        <v>0</v>
      </c>
      <c r="K462" s="214" t="s">
        <v>209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2.0000000000000002E-05</v>
      </c>
      <c r="R462" s="221">
        <f>Q462*H462</f>
        <v>0.00096000000000000013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233</v>
      </c>
      <c r="AT462" s="223" t="s">
        <v>205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233</v>
      </c>
      <c r="BM462" s="223" t="s">
        <v>890</v>
      </c>
    </row>
    <row r="463" s="2" customFormat="1">
      <c r="A463" s="38"/>
      <c r="B463" s="39"/>
      <c r="C463" s="40"/>
      <c r="D463" s="225" t="s">
        <v>212</v>
      </c>
      <c r="E463" s="40"/>
      <c r="F463" s="226" t="s">
        <v>891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212</v>
      </c>
      <c r="AU463" s="17" t="s">
        <v>82</v>
      </c>
    </row>
    <row r="464" s="2" customFormat="1">
      <c r="A464" s="38"/>
      <c r="B464" s="39"/>
      <c r="C464" s="40"/>
      <c r="D464" s="230" t="s">
        <v>214</v>
      </c>
      <c r="E464" s="40"/>
      <c r="F464" s="231" t="s">
        <v>892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214</v>
      </c>
      <c r="AU464" s="17" t="s">
        <v>82</v>
      </c>
    </row>
    <row r="465" s="2" customFormat="1" ht="16.5" customHeight="1">
      <c r="A465" s="38"/>
      <c r="B465" s="39"/>
      <c r="C465" s="243" t="s">
        <v>893</v>
      </c>
      <c r="D465" s="243" t="s">
        <v>248</v>
      </c>
      <c r="E465" s="244" t="s">
        <v>894</v>
      </c>
      <c r="F465" s="245" t="s">
        <v>895</v>
      </c>
      <c r="G465" s="246" t="s">
        <v>208</v>
      </c>
      <c r="H465" s="247">
        <v>25.440000000000001</v>
      </c>
      <c r="I465" s="248"/>
      <c r="J465" s="249">
        <f>ROUND(I465*H465,2)</f>
        <v>0</v>
      </c>
      <c r="K465" s="245" t="s">
        <v>19</v>
      </c>
      <c r="L465" s="250"/>
      <c r="M465" s="251" t="s">
        <v>19</v>
      </c>
      <c r="N465" s="252" t="s">
        <v>44</v>
      </c>
      <c r="O465" s="84"/>
      <c r="P465" s="221">
        <f>O465*H465</f>
        <v>0</v>
      </c>
      <c r="Q465" s="221">
        <v>0.0054099999999999999</v>
      </c>
      <c r="R465" s="221">
        <f>Q465*H465</f>
        <v>0.13763040000000001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741</v>
      </c>
      <c r="AT465" s="223" t="s">
        <v>248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741</v>
      </c>
      <c r="BM465" s="223" t="s">
        <v>896</v>
      </c>
    </row>
    <row r="466" s="2" customFormat="1">
      <c r="A466" s="38"/>
      <c r="B466" s="39"/>
      <c r="C466" s="40"/>
      <c r="D466" s="225" t="s">
        <v>212</v>
      </c>
      <c r="E466" s="40"/>
      <c r="F466" s="226" t="s">
        <v>895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212</v>
      </c>
      <c r="AU466" s="17" t="s">
        <v>82</v>
      </c>
    </row>
    <row r="467" s="13" customFormat="1">
      <c r="A467" s="13"/>
      <c r="B467" s="232"/>
      <c r="C467" s="233"/>
      <c r="D467" s="225" t="s">
        <v>224</v>
      </c>
      <c r="E467" s="234" t="s">
        <v>19</v>
      </c>
      <c r="F467" s="235" t="s">
        <v>897</v>
      </c>
      <c r="G467" s="233"/>
      <c r="H467" s="236">
        <v>24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224</v>
      </c>
      <c r="AU467" s="242" t="s">
        <v>82</v>
      </c>
      <c r="AV467" s="13" t="s">
        <v>82</v>
      </c>
      <c r="AW467" s="13" t="s">
        <v>35</v>
      </c>
      <c r="AX467" s="13" t="s">
        <v>80</v>
      </c>
      <c r="AY467" s="242" t="s">
        <v>202</v>
      </c>
    </row>
    <row r="468" s="13" customFormat="1">
      <c r="A468" s="13"/>
      <c r="B468" s="232"/>
      <c r="C468" s="233"/>
      <c r="D468" s="225" t="s">
        <v>224</v>
      </c>
      <c r="E468" s="233"/>
      <c r="F468" s="235" t="s">
        <v>898</v>
      </c>
      <c r="G468" s="233"/>
      <c r="H468" s="236">
        <v>25.440000000000001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224</v>
      </c>
      <c r="AU468" s="242" t="s">
        <v>82</v>
      </c>
      <c r="AV468" s="13" t="s">
        <v>82</v>
      </c>
      <c r="AW468" s="13" t="s">
        <v>4</v>
      </c>
      <c r="AX468" s="13" t="s">
        <v>80</v>
      </c>
      <c r="AY468" s="242" t="s">
        <v>202</v>
      </c>
    </row>
    <row r="469" s="2" customFormat="1" ht="16.5" customHeight="1">
      <c r="A469" s="38"/>
      <c r="B469" s="39"/>
      <c r="C469" s="243" t="s">
        <v>899</v>
      </c>
      <c r="D469" s="243" t="s">
        <v>248</v>
      </c>
      <c r="E469" s="244" t="s">
        <v>900</v>
      </c>
      <c r="F469" s="245" t="s">
        <v>901</v>
      </c>
      <c r="G469" s="246" t="s">
        <v>208</v>
      </c>
      <c r="H469" s="247">
        <v>25.440000000000001</v>
      </c>
      <c r="I469" s="248"/>
      <c r="J469" s="249">
        <f>ROUND(I469*H469,2)</f>
        <v>0</v>
      </c>
      <c r="K469" s="245" t="s">
        <v>19</v>
      </c>
      <c r="L469" s="250"/>
      <c r="M469" s="251" t="s">
        <v>19</v>
      </c>
      <c r="N469" s="252" t="s">
        <v>44</v>
      </c>
      <c r="O469" s="84"/>
      <c r="P469" s="221">
        <f>O469*H469</f>
        <v>0</v>
      </c>
      <c r="Q469" s="221">
        <v>0.0048799999999999998</v>
      </c>
      <c r="R469" s="221">
        <f>Q469*H469</f>
        <v>0.1241472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741</v>
      </c>
      <c r="AT469" s="223" t="s">
        <v>248</v>
      </c>
      <c r="AU469" s="223" t="s">
        <v>82</v>
      </c>
      <c r="AY469" s="17" t="s">
        <v>202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80</v>
      </c>
      <c r="BK469" s="224">
        <f>ROUND(I469*H469,2)</f>
        <v>0</v>
      </c>
      <c r="BL469" s="17" t="s">
        <v>741</v>
      </c>
      <c r="BM469" s="223" t="s">
        <v>902</v>
      </c>
    </row>
    <row r="470" s="2" customFormat="1">
      <c r="A470" s="38"/>
      <c r="B470" s="39"/>
      <c r="C470" s="40"/>
      <c r="D470" s="225" t="s">
        <v>212</v>
      </c>
      <c r="E470" s="40"/>
      <c r="F470" s="226" t="s">
        <v>901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212</v>
      </c>
      <c r="AU470" s="17" t="s">
        <v>82</v>
      </c>
    </row>
    <row r="471" s="13" customFormat="1">
      <c r="A471" s="13"/>
      <c r="B471" s="232"/>
      <c r="C471" s="233"/>
      <c r="D471" s="225" t="s">
        <v>224</v>
      </c>
      <c r="E471" s="234" t="s">
        <v>19</v>
      </c>
      <c r="F471" s="235" t="s">
        <v>897</v>
      </c>
      <c r="G471" s="233"/>
      <c r="H471" s="236">
        <v>24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224</v>
      </c>
      <c r="AU471" s="242" t="s">
        <v>82</v>
      </c>
      <c r="AV471" s="13" t="s">
        <v>82</v>
      </c>
      <c r="AW471" s="13" t="s">
        <v>35</v>
      </c>
      <c r="AX471" s="13" t="s">
        <v>80</v>
      </c>
      <c r="AY471" s="242" t="s">
        <v>202</v>
      </c>
    </row>
    <row r="472" s="13" customFormat="1">
      <c r="A472" s="13"/>
      <c r="B472" s="232"/>
      <c r="C472" s="233"/>
      <c r="D472" s="225" t="s">
        <v>224</v>
      </c>
      <c r="E472" s="233"/>
      <c r="F472" s="235" t="s">
        <v>898</v>
      </c>
      <c r="G472" s="233"/>
      <c r="H472" s="236">
        <v>25.440000000000001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224</v>
      </c>
      <c r="AU472" s="242" t="s">
        <v>82</v>
      </c>
      <c r="AV472" s="13" t="s">
        <v>82</v>
      </c>
      <c r="AW472" s="13" t="s">
        <v>4</v>
      </c>
      <c r="AX472" s="13" t="s">
        <v>80</v>
      </c>
      <c r="AY472" s="242" t="s">
        <v>202</v>
      </c>
    </row>
    <row r="473" s="2" customFormat="1" ht="16.5" customHeight="1">
      <c r="A473" s="38"/>
      <c r="B473" s="39"/>
      <c r="C473" s="212" t="s">
        <v>903</v>
      </c>
      <c r="D473" s="212" t="s">
        <v>205</v>
      </c>
      <c r="E473" s="213" t="s">
        <v>904</v>
      </c>
      <c r="F473" s="214" t="s">
        <v>905</v>
      </c>
      <c r="G473" s="215" t="s">
        <v>208</v>
      </c>
      <c r="H473" s="216">
        <v>888</v>
      </c>
      <c r="I473" s="217"/>
      <c r="J473" s="218">
        <f>ROUND(I473*H473,2)</f>
        <v>0</v>
      </c>
      <c r="K473" s="214" t="s">
        <v>209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2.0000000000000002E-05</v>
      </c>
      <c r="R473" s="221">
        <f>Q473*H473</f>
        <v>0.017760000000000001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233</v>
      </c>
      <c r="AT473" s="223" t="s">
        <v>205</v>
      </c>
      <c r="AU473" s="223" t="s">
        <v>82</v>
      </c>
      <c r="AY473" s="17" t="s">
        <v>202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233</v>
      </c>
      <c r="BM473" s="223" t="s">
        <v>906</v>
      </c>
    </row>
    <row r="474" s="2" customFormat="1">
      <c r="A474" s="38"/>
      <c r="B474" s="39"/>
      <c r="C474" s="40"/>
      <c r="D474" s="225" t="s">
        <v>212</v>
      </c>
      <c r="E474" s="40"/>
      <c r="F474" s="226" t="s">
        <v>907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212</v>
      </c>
      <c r="AU474" s="17" t="s">
        <v>82</v>
      </c>
    </row>
    <row r="475" s="2" customFormat="1">
      <c r="A475" s="38"/>
      <c r="B475" s="39"/>
      <c r="C475" s="40"/>
      <c r="D475" s="230" t="s">
        <v>214</v>
      </c>
      <c r="E475" s="40"/>
      <c r="F475" s="231" t="s">
        <v>908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214</v>
      </c>
      <c r="AU475" s="17" t="s">
        <v>82</v>
      </c>
    </row>
    <row r="476" s="2" customFormat="1" ht="16.5" customHeight="1">
      <c r="A476" s="38"/>
      <c r="B476" s="39"/>
      <c r="C476" s="243" t="s">
        <v>909</v>
      </c>
      <c r="D476" s="243" t="s">
        <v>248</v>
      </c>
      <c r="E476" s="244" t="s">
        <v>910</v>
      </c>
      <c r="F476" s="245" t="s">
        <v>911</v>
      </c>
      <c r="G476" s="246" t="s">
        <v>208</v>
      </c>
      <c r="H476" s="247">
        <v>470.63999999999999</v>
      </c>
      <c r="I476" s="248"/>
      <c r="J476" s="249">
        <f>ROUND(I476*H476,2)</f>
        <v>0</v>
      </c>
      <c r="K476" s="245" t="s">
        <v>19</v>
      </c>
      <c r="L476" s="250"/>
      <c r="M476" s="251" t="s">
        <v>19</v>
      </c>
      <c r="N476" s="252" t="s">
        <v>44</v>
      </c>
      <c r="O476" s="84"/>
      <c r="P476" s="221">
        <f>O476*H476</f>
        <v>0</v>
      </c>
      <c r="Q476" s="221">
        <v>0.0067099999999999998</v>
      </c>
      <c r="R476" s="221">
        <f>Q476*H476</f>
        <v>3.1579943999999998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741</v>
      </c>
      <c r="AT476" s="223" t="s">
        <v>248</v>
      </c>
      <c r="AU476" s="223" t="s">
        <v>82</v>
      </c>
      <c r="AY476" s="17" t="s">
        <v>202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741</v>
      </c>
      <c r="BM476" s="223" t="s">
        <v>912</v>
      </c>
    </row>
    <row r="477" s="2" customFormat="1">
      <c r="A477" s="38"/>
      <c r="B477" s="39"/>
      <c r="C477" s="40"/>
      <c r="D477" s="225" t="s">
        <v>212</v>
      </c>
      <c r="E477" s="40"/>
      <c r="F477" s="226" t="s">
        <v>911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212</v>
      </c>
      <c r="AU477" s="17" t="s">
        <v>82</v>
      </c>
    </row>
    <row r="478" s="13" customFormat="1">
      <c r="A478" s="13"/>
      <c r="B478" s="232"/>
      <c r="C478" s="233"/>
      <c r="D478" s="225" t="s">
        <v>224</v>
      </c>
      <c r="E478" s="234" t="s">
        <v>19</v>
      </c>
      <c r="F478" s="235" t="s">
        <v>913</v>
      </c>
      <c r="G478" s="233"/>
      <c r="H478" s="236">
        <v>444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224</v>
      </c>
      <c r="AU478" s="242" t="s">
        <v>82</v>
      </c>
      <c r="AV478" s="13" t="s">
        <v>82</v>
      </c>
      <c r="AW478" s="13" t="s">
        <v>35</v>
      </c>
      <c r="AX478" s="13" t="s">
        <v>80</v>
      </c>
      <c r="AY478" s="242" t="s">
        <v>202</v>
      </c>
    </row>
    <row r="479" s="13" customFormat="1">
      <c r="A479" s="13"/>
      <c r="B479" s="232"/>
      <c r="C479" s="233"/>
      <c r="D479" s="225" t="s">
        <v>224</v>
      </c>
      <c r="E479" s="233"/>
      <c r="F479" s="235" t="s">
        <v>914</v>
      </c>
      <c r="G479" s="233"/>
      <c r="H479" s="236">
        <v>470.63999999999999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224</v>
      </c>
      <c r="AU479" s="242" t="s">
        <v>82</v>
      </c>
      <c r="AV479" s="13" t="s">
        <v>82</v>
      </c>
      <c r="AW479" s="13" t="s">
        <v>4</v>
      </c>
      <c r="AX479" s="13" t="s">
        <v>80</v>
      </c>
      <c r="AY479" s="242" t="s">
        <v>202</v>
      </c>
    </row>
    <row r="480" s="2" customFormat="1" ht="16.5" customHeight="1">
      <c r="A480" s="38"/>
      <c r="B480" s="39"/>
      <c r="C480" s="243" t="s">
        <v>915</v>
      </c>
      <c r="D480" s="243" t="s">
        <v>248</v>
      </c>
      <c r="E480" s="244" t="s">
        <v>916</v>
      </c>
      <c r="F480" s="245" t="s">
        <v>917</v>
      </c>
      <c r="G480" s="246" t="s">
        <v>208</v>
      </c>
      <c r="H480" s="247">
        <v>470.63999999999999</v>
      </c>
      <c r="I480" s="248"/>
      <c r="J480" s="249">
        <f>ROUND(I480*H480,2)</f>
        <v>0</v>
      </c>
      <c r="K480" s="245" t="s">
        <v>19</v>
      </c>
      <c r="L480" s="250"/>
      <c r="M480" s="251" t="s">
        <v>19</v>
      </c>
      <c r="N480" s="252" t="s">
        <v>44</v>
      </c>
      <c r="O480" s="84"/>
      <c r="P480" s="221">
        <f>O480*H480</f>
        <v>0</v>
      </c>
      <c r="Q480" s="221">
        <v>0.0061900000000000002</v>
      </c>
      <c r="R480" s="221">
        <f>Q480*H480</f>
        <v>2.9132615999999998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741</v>
      </c>
      <c r="AT480" s="223" t="s">
        <v>248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741</v>
      </c>
      <c r="BM480" s="223" t="s">
        <v>918</v>
      </c>
    </row>
    <row r="481" s="2" customFormat="1">
      <c r="A481" s="38"/>
      <c r="B481" s="39"/>
      <c r="C481" s="40"/>
      <c r="D481" s="225" t="s">
        <v>212</v>
      </c>
      <c r="E481" s="40"/>
      <c r="F481" s="226" t="s">
        <v>917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212</v>
      </c>
      <c r="AU481" s="17" t="s">
        <v>82</v>
      </c>
    </row>
    <row r="482" s="13" customFormat="1">
      <c r="A482" s="13"/>
      <c r="B482" s="232"/>
      <c r="C482" s="233"/>
      <c r="D482" s="225" t="s">
        <v>224</v>
      </c>
      <c r="E482" s="234" t="s">
        <v>19</v>
      </c>
      <c r="F482" s="235" t="s">
        <v>913</v>
      </c>
      <c r="G482" s="233"/>
      <c r="H482" s="236">
        <v>444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224</v>
      </c>
      <c r="AU482" s="242" t="s">
        <v>82</v>
      </c>
      <c r="AV482" s="13" t="s">
        <v>82</v>
      </c>
      <c r="AW482" s="13" t="s">
        <v>35</v>
      </c>
      <c r="AX482" s="13" t="s">
        <v>80</v>
      </c>
      <c r="AY482" s="242" t="s">
        <v>202</v>
      </c>
    </row>
    <row r="483" s="13" customFormat="1">
      <c r="A483" s="13"/>
      <c r="B483" s="232"/>
      <c r="C483" s="233"/>
      <c r="D483" s="225" t="s">
        <v>224</v>
      </c>
      <c r="E483" s="233"/>
      <c r="F483" s="235" t="s">
        <v>914</v>
      </c>
      <c r="G483" s="233"/>
      <c r="H483" s="236">
        <v>470.63999999999999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224</v>
      </c>
      <c r="AU483" s="242" t="s">
        <v>82</v>
      </c>
      <c r="AV483" s="13" t="s">
        <v>82</v>
      </c>
      <c r="AW483" s="13" t="s">
        <v>4</v>
      </c>
      <c r="AX483" s="13" t="s">
        <v>80</v>
      </c>
      <c r="AY483" s="242" t="s">
        <v>202</v>
      </c>
    </row>
    <row r="484" s="2" customFormat="1" ht="16.5" customHeight="1">
      <c r="A484" s="38"/>
      <c r="B484" s="39"/>
      <c r="C484" s="212" t="s">
        <v>919</v>
      </c>
      <c r="D484" s="212" t="s">
        <v>205</v>
      </c>
      <c r="E484" s="213" t="s">
        <v>920</v>
      </c>
      <c r="F484" s="214" t="s">
        <v>921</v>
      </c>
      <c r="G484" s="215" t="s">
        <v>208</v>
      </c>
      <c r="H484" s="216">
        <v>1240</v>
      </c>
      <c r="I484" s="217"/>
      <c r="J484" s="218">
        <f>ROUND(I484*H484,2)</f>
        <v>0</v>
      </c>
      <c r="K484" s="214" t="s">
        <v>209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2.0000000000000002E-05</v>
      </c>
      <c r="R484" s="221">
        <f>Q484*H484</f>
        <v>0.024800000000000003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233</v>
      </c>
      <c r="AT484" s="223" t="s">
        <v>205</v>
      </c>
      <c r="AU484" s="223" t="s">
        <v>82</v>
      </c>
      <c r="AY484" s="17" t="s">
        <v>202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233</v>
      </c>
      <c r="BM484" s="223" t="s">
        <v>922</v>
      </c>
    </row>
    <row r="485" s="2" customFormat="1">
      <c r="A485" s="38"/>
      <c r="B485" s="39"/>
      <c r="C485" s="40"/>
      <c r="D485" s="225" t="s">
        <v>212</v>
      </c>
      <c r="E485" s="40"/>
      <c r="F485" s="226" t="s">
        <v>923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212</v>
      </c>
      <c r="AU485" s="17" t="s">
        <v>82</v>
      </c>
    </row>
    <row r="486" s="2" customFormat="1">
      <c r="A486" s="38"/>
      <c r="B486" s="39"/>
      <c r="C486" s="40"/>
      <c r="D486" s="230" t="s">
        <v>214</v>
      </c>
      <c r="E486" s="40"/>
      <c r="F486" s="231" t="s">
        <v>924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214</v>
      </c>
      <c r="AU486" s="17" t="s">
        <v>82</v>
      </c>
    </row>
    <row r="487" s="2" customFormat="1" ht="16.5" customHeight="1">
      <c r="A487" s="38"/>
      <c r="B487" s="39"/>
      <c r="C487" s="243" t="s">
        <v>925</v>
      </c>
      <c r="D487" s="243" t="s">
        <v>248</v>
      </c>
      <c r="E487" s="244" t="s">
        <v>926</v>
      </c>
      <c r="F487" s="245" t="s">
        <v>927</v>
      </c>
      <c r="G487" s="246" t="s">
        <v>208</v>
      </c>
      <c r="H487" s="247">
        <v>127.2</v>
      </c>
      <c r="I487" s="248"/>
      <c r="J487" s="249">
        <f>ROUND(I487*H487,2)</f>
        <v>0</v>
      </c>
      <c r="K487" s="245" t="s">
        <v>19</v>
      </c>
      <c r="L487" s="250"/>
      <c r="M487" s="251" t="s">
        <v>19</v>
      </c>
      <c r="N487" s="252" t="s">
        <v>44</v>
      </c>
      <c r="O487" s="84"/>
      <c r="P487" s="221">
        <f>O487*H487</f>
        <v>0</v>
      </c>
      <c r="Q487" s="221">
        <v>0.0087899999999999992</v>
      </c>
      <c r="R487" s="221">
        <f>Q487*H487</f>
        <v>1.118088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741</v>
      </c>
      <c r="AT487" s="223" t="s">
        <v>248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741</v>
      </c>
      <c r="BM487" s="223" t="s">
        <v>928</v>
      </c>
    </row>
    <row r="488" s="2" customFormat="1">
      <c r="A488" s="38"/>
      <c r="B488" s="39"/>
      <c r="C488" s="40"/>
      <c r="D488" s="225" t="s">
        <v>212</v>
      </c>
      <c r="E488" s="40"/>
      <c r="F488" s="226" t="s">
        <v>927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212</v>
      </c>
      <c r="AU488" s="17" t="s">
        <v>82</v>
      </c>
    </row>
    <row r="489" s="13" customFormat="1">
      <c r="A489" s="13"/>
      <c r="B489" s="232"/>
      <c r="C489" s="233"/>
      <c r="D489" s="225" t="s">
        <v>224</v>
      </c>
      <c r="E489" s="234" t="s">
        <v>19</v>
      </c>
      <c r="F489" s="235" t="s">
        <v>929</v>
      </c>
      <c r="G489" s="233"/>
      <c r="H489" s="236">
        <v>120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224</v>
      </c>
      <c r="AU489" s="242" t="s">
        <v>82</v>
      </c>
      <c r="AV489" s="13" t="s">
        <v>82</v>
      </c>
      <c r="AW489" s="13" t="s">
        <v>35</v>
      </c>
      <c r="AX489" s="13" t="s">
        <v>80</v>
      </c>
      <c r="AY489" s="242" t="s">
        <v>202</v>
      </c>
    </row>
    <row r="490" s="13" customFormat="1">
      <c r="A490" s="13"/>
      <c r="B490" s="232"/>
      <c r="C490" s="233"/>
      <c r="D490" s="225" t="s">
        <v>224</v>
      </c>
      <c r="E490" s="233"/>
      <c r="F490" s="235" t="s">
        <v>930</v>
      </c>
      <c r="G490" s="233"/>
      <c r="H490" s="236">
        <v>127.2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224</v>
      </c>
      <c r="AU490" s="242" t="s">
        <v>82</v>
      </c>
      <c r="AV490" s="13" t="s">
        <v>82</v>
      </c>
      <c r="AW490" s="13" t="s">
        <v>4</v>
      </c>
      <c r="AX490" s="13" t="s">
        <v>80</v>
      </c>
      <c r="AY490" s="242" t="s">
        <v>202</v>
      </c>
    </row>
    <row r="491" s="2" customFormat="1" ht="16.5" customHeight="1">
      <c r="A491" s="38"/>
      <c r="B491" s="39"/>
      <c r="C491" s="243" t="s">
        <v>741</v>
      </c>
      <c r="D491" s="243" t="s">
        <v>248</v>
      </c>
      <c r="E491" s="244" t="s">
        <v>931</v>
      </c>
      <c r="F491" s="245" t="s">
        <v>932</v>
      </c>
      <c r="G491" s="246" t="s">
        <v>208</v>
      </c>
      <c r="H491" s="247">
        <v>127.2</v>
      </c>
      <c r="I491" s="248"/>
      <c r="J491" s="249">
        <f>ROUND(I491*H491,2)</f>
        <v>0</v>
      </c>
      <c r="K491" s="245" t="s">
        <v>19</v>
      </c>
      <c r="L491" s="250"/>
      <c r="M491" s="251" t="s">
        <v>19</v>
      </c>
      <c r="N491" s="252" t="s">
        <v>44</v>
      </c>
      <c r="O491" s="84"/>
      <c r="P491" s="221">
        <f>O491*H491</f>
        <v>0</v>
      </c>
      <c r="Q491" s="221">
        <v>0.0082199999999999999</v>
      </c>
      <c r="R491" s="221">
        <f>Q491*H491</f>
        <v>1.0455840000000001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741</v>
      </c>
      <c r="AT491" s="223" t="s">
        <v>248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741</v>
      </c>
      <c r="BM491" s="223" t="s">
        <v>933</v>
      </c>
    </row>
    <row r="492" s="2" customFormat="1">
      <c r="A492" s="38"/>
      <c r="B492" s="39"/>
      <c r="C492" s="40"/>
      <c r="D492" s="225" t="s">
        <v>212</v>
      </c>
      <c r="E492" s="40"/>
      <c r="F492" s="226" t="s">
        <v>932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212</v>
      </c>
      <c r="AU492" s="17" t="s">
        <v>82</v>
      </c>
    </row>
    <row r="493" s="13" customFormat="1">
      <c r="A493" s="13"/>
      <c r="B493" s="232"/>
      <c r="C493" s="233"/>
      <c r="D493" s="225" t="s">
        <v>224</v>
      </c>
      <c r="E493" s="234" t="s">
        <v>19</v>
      </c>
      <c r="F493" s="235" t="s">
        <v>929</v>
      </c>
      <c r="G493" s="233"/>
      <c r="H493" s="236">
        <v>120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224</v>
      </c>
      <c r="AU493" s="242" t="s">
        <v>82</v>
      </c>
      <c r="AV493" s="13" t="s">
        <v>82</v>
      </c>
      <c r="AW493" s="13" t="s">
        <v>35</v>
      </c>
      <c r="AX493" s="13" t="s">
        <v>80</v>
      </c>
      <c r="AY493" s="242" t="s">
        <v>202</v>
      </c>
    </row>
    <row r="494" s="13" customFormat="1">
      <c r="A494" s="13"/>
      <c r="B494" s="232"/>
      <c r="C494" s="233"/>
      <c r="D494" s="225" t="s">
        <v>224</v>
      </c>
      <c r="E494" s="233"/>
      <c r="F494" s="235" t="s">
        <v>930</v>
      </c>
      <c r="G494" s="233"/>
      <c r="H494" s="236">
        <v>127.2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224</v>
      </c>
      <c r="AU494" s="242" t="s">
        <v>82</v>
      </c>
      <c r="AV494" s="13" t="s">
        <v>82</v>
      </c>
      <c r="AW494" s="13" t="s">
        <v>4</v>
      </c>
      <c r="AX494" s="13" t="s">
        <v>80</v>
      </c>
      <c r="AY494" s="242" t="s">
        <v>202</v>
      </c>
    </row>
    <row r="495" s="2" customFormat="1" ht="16.5" customHeight="1">
      <c r="A495" s="38"/>
      <c r="B495" s="39"/>
      <c r="C495" s="243" t="s">
        <v>934</v>
      </c>
      <c r="D495" s="243" t="s">
        <v>248</v>
      </c>
      <c r="E495" s="244" t="s">
        <v>935</v>
      </c>
      <c r="F495" s="245" t="s">
        <v>936</v>
      </c>
      <c r="G495" s="246" t="s">
        <v>208</v>
      </c>
      <c r="H495" s="247">
        <v>1000</v>
      </c>
      <c r="I495" s="248"/>
      <c r="J495" s="249">
        <f>ROUND(I495*H495,2)</f>
        <v>0</v>
      </c>
      <c r="K495" s="245" t="s">
        <v>19</v>
      </c>
      <c r="L495" s="250"/>
      <c r="M495" s="251" t="s">
        <v>19</v>
      </c>
      <c r="N495" s="252" t="s">
        <v>44</v>
      </c>
      <c r="O495" s="84"/>
      <c r="P495" s="221">
        <f>O495*H495</f>
        <v>0</v>
      </c>
      <c r="Q495" s="221">
        <v>0.0077000000000000002</v>
      </c>
      <c r="R495" s="221">
        <f>Q495*H495</f>
        <v>7.7000000000000002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741</v>
      </c>
      <c r="AT495" s="223" t="s">
        <v>248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741</v>
      </c>
      <c r="BM495" s="223" t="s">
        <v>937</v>
      </c>
    </row>
    <row r="496" s="2" customFormat="1">
      <c r="A496" s="38"/>
      <c r="B496" s="39"/>
      <c r="C496" s="40"/>
      <c r="D496" s="225" t="s">
        <v>212</v>
      </c>
      <c r="E496" s="40"/>
      <c r="F496" s="226" t="s">
        <v>936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212</v>
      </c>
      <c r="AU496" s="17" t="s">
        <v>82</v>
      </c>
    </row>
    <row r="497" s="13" customFormat="1">
      <c r="A497" s="13"/>
      <c r="B497" s="232"/>
      <c r="C497" s="233"/>
      <c r="D497" s="225" t="s">
        <v>224</v>
      </c>
      <c r="E497" s="234" t="s">
        <v>19</v>
      </c>
      <c r="F497" s="235" t="s">
        <v>938</v>
      </c>
      <c r="G497" s="233"/>
      <c r="H497" s="236">
        <v>1000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224</v>
      </c>
      <c r="AU497" s="242" t="s">
        <v>82</v>
      </c>
      <c r="AV497" s="13" t="s">
        <v>82</v>
      </c>
      <c r="AW497" s="13" t="s">
        <v>35</v>
      </c>
      <c r="AX497" s="13" t="s">
        <v>80</v>
      </c>
      <c r="AY497" s="242" t="s">
        <v>202</v>
      </c>
    </row>
    <row r="498" s="2" customFormat="1" ht="16.5" customHeight="1">
      <c r="A498" s="38"/>
      <c r="B498" s="39"/>
      <c r="C498" s="212" t="s">
        <v>939</v>
      </c>
      <c r="D498" s="212" t="s">
        <v>205</v>
      </c>
      <c r="E498" s="213" t="s">
        <v>940</v>
      </c>
      <c r="F498" s="214" t="s">
        <v>941</v>
      </c>
      <c r="G498" s="215" t="s">
        <v>208</v>
      </c>
      <c r="H498" s="216">
        <v>360</v>
      </c>
      <c r="I498" s="217"/>
      <c r="J498" s="218">
        <f>ROUND(I498*H498,2)</f>
        <v>0</v>
      </c>
      <c r="K498" s="214" t="s">
        <v>209</v>
      </c>
      <c r="L498" s="44"/>
      <c r="M498" s="219" t="s">
        <v>19</v>
      </c>
      <c r="N498" s="220" t="s">
        <v>44</v>
      </c>
      <c r="O498" s="84"/>
      <c r="P498" s="221">
        <f>O498*H498</f>
        <v>0</v>
      </c>
      <c r="Q498" s="221">
        <v>4.0000000000000003E-05</v>
      </c>
      <c r="R498" s="221">
        <f>Q498*H498</f>
        <v>0.014400000000000001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233</v>
      </c>
      <c r="AT498" s="223" t="s">
        <v>205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233</v>
      </c>
      <c r="BM498" s="223" t="s">
        <v>942</v>
      </c>
    </row>
    <row r="499" s="2" customFormat="1">
      <c r="A499" s="38"/>
      <c r="B499" s="39"/>
      <c r="C499" s="40"/>
      <c r="D499" s="225" t="s">
        <v>212</v>
      </c>
      <c r="E499" s="40"/>
      <c r="F499" s="226" t="s">
        <v>943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212</v>
      </c>
      <c r="AU499" s="17" t="s">
        <v>82</v>
      </c>
    </row>
    <row r="500" s="2" customFormat="1">
      <c r="A500" s="38"/>
      <c r="B500" s="39"/>
      <c r="C500" s="40"/>
      <c r="D500" s="230" t="s">
        <v>214</v>
      </c>
      <c r="E500" s="40"/>
      <c r="F500" s="231" t="s">
        <v>944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214</v>
      </c>
      <c r="AU500" s="17" t="s">
        <v>82</v>
      </c>
    </row>
    <row r="501" s="2" customFormat="1" ht="16.5" customHeight="1">
      <c r="A501" s="38"/>
      <c r="B501" s="39"/>
      <c r="C501" s="243" t="s">
        <v>945</v>
      </c>
      <c r="D501" s="243" t="s">
        <v>248</v>
      </c>
      <c r="E501" s="244" t="s">
        <v>946</v>
      </c>
      <c r="F501" s="245" t="s">
        <v>947</v>
      </c>
      <c r="G501" s="246" t="s">
        <v>208</v>
      </c>
      <c r="H501" s="247">
        <v>190.80000000000001</v>
      </c>
      <c r="I501" s="248"/>
      <c r="J501" s="249">
        <f>ROUND(I501*H501,2)</f>
        <v>0</v>
      </c>
      <c r="K501" s="245" t="s">
        <v>19</v>
      </c>
      <c r="L501" s="250"/>
      <c r="M501" s="251" t="s">
        <v>19</v>
      </c>
      <c r="N501" s="252" t="s">
        <v>44</v>
      </c>
      <c r="O501" s="84"/>
      <c r="P501" s="221">
        <f>O501*H501</f>
        <v>0</v>
      </c>
      <c r="Q501" s="221">
        <v>0.015910000000000001</v>
      </c>
      <c r="R501" s="221">
        <f>Q501*H501</f>
        <v>3.0356280000000004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741</v>
      </c>
      <c r="AT501" s="223" t="s">
        <v>248</v>
      </c>
      <c r="AU501" s="223" t="s">
        <v>82</v>
      </c>
      <c r="AY501" s="17" t="s">
        <v>202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80</v>
      </c>
      <c r="BK501" s="224">
        <f>ROUND(I501*H501,2)</f>
        <v>0</v>
      </c>
      <c r="BL501" s="17" t="s">
        <v>741</v>
      </c>
      <c r="BM501" s="223" t="s">
        <v>948</v>
      </c>
    </row>
    <row r="502" s="2" customFormat="1">
      <c r="A502" s="38"/>
      <c r="B502" s="39"/>
      <c r="C502" s="40"/>
      <c r="D502" s="225" t="s">
        <v>212</v>
      </c>
      <c r="E502" s="40"/>
      <c r="F502" s="226" t="s">
        <v>947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212</v>
      </c>
      <c r="AU502" s="17" t="s">
        <v>82</v>
      </c>
    </row>
    <row r="503" s="13" customFormat="1">
      <c r="A503" s="13"/>
      <c r="B503" s="232"/>
      <c r="C503" s="233"/>
      <c r="D503" s="225" t="s">
        <v>224</v>
      </c>
      <c r="E503" s="234" t="s">
        <v>19</v>
      </c>
      <c r="F503" s="235" t="s">
        <v>949</v>
      </c>
      <c r="G503" s="233"/>
      <c r="H503" s="236">
        <v>180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224</v>
      </c>
      <c r="AU503" s="242" t="s">
        <v>82</v>
      </c>
      <c r="AV503" s="13" t="s">
        <v>82</v>
      </c>
      <c r="AW503" s="13" t="s">
        <v>35</v>
      </c>
      <c r="AX503" s="13" t="s">
        <v>80</v>
      </c>
      <c r="AY503" s="242" t="s">
        <v>202</v>
      </c>
    </row>
    <row r="504" s="13" customFormat="1">
      <c r="A504" s="13"/>
      <c r="B504" s="232"/>
      <c r="C504" s="233"/>
      <c r="D504" s="225" t="s">
        <v>224</v>
      </c>
      <c r="E504" s="233"/>
      <c r="F504" s="235" t="s">
        <v>950</v>
      </c>
      <c r="G504" s="233"/>
      <c r="H504" s="236">
        <v>190.80000000000001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224</v>
      </c>
      <c r="AU504" s="242" t="s">
        <v>82</v>
      </c>
      <c r="AV504" s="13" t="s">
        <v>82</v>
      </c>
      <c r="AW504" s="13" t="s">
        <v>4</v>
      </c>
      <c r="AX504" s="13" t="s">
        <v>80</v>
      </c>
      <c r="AY504" s="242" t="s">
        <v>202</v>
      </c>
    </row>
    <row r="505" s="2" customFormat="1" ht="16.5" customHeight="1">
      <c r="A505" s="38"/>
      <c r="B505" s="39"/>
      <c r="C505" s="243" t="s">
        <v>951</v>
      </c>
      <c r="D505" s="243" t="s">
        <v>248</v>
      </c>
      <c r="E505" s="244" t="s">
        <v>952</v>
      </c>
      <c r="F505" s="245" t="s">
        <v>953</v>
      </c>
      <c r="G505" s="246" t="s">
        <v>208</v>
      </c>
      <c r="H505" s="247">
        <v>190.80000000000001</v>
      </c>
      <c r="I505" s="248"/>
      <c r="J505" s="249">
        <f>ROUND(I505*H505,2)</f>
        <v>0</v>
      </c>
      <c r="K505" s="245" t="s">
        <v>19</v>
      </c>
      <c r="L505" s="250"/>
      <c r="M505" s="251" t="s">
        <v>19</v>
      </c>
      <c r="N505" s="252" t="s">
        <v>44</v>
      </c>
      <c r="O505" s="84"/>
      <c r="P505" s="221">
        <f>O505*H505</f>
        <v>0</v>
      </c>
      <c r="Q505" s="221">
        <v>0.014710000000000001</v>
      </c>
      <c r="R505" s="221">
        <f>Q505*H505</f>
        <v>2.8066680000000002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741</v>
      </c>
      <c r="AT505" s="223" t="s">
        <v>248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741</v>
      </c>
      <c r="BM505" s="223" t="s">
        <v>954</v>
      </c>
    </row>
    <row r="506" s="2" customFormat="1">
      <c r="A506" s="38"/>
      <c r="B506" s="39"/>
      <c r="C506" s="40"/>
      <c r="D506" s="225" t="s">
        <v>212</v>
      </c>
      <c r="E506" s="40"/>
      <c r="F506" s="226" t="s">
        <v>953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212</v>
      </c>
      <c r="AU506" s="17" t="s">
        <v>82</v>
      </c>
    </row>
    <row r="507" s="13" customFormat="1">
      <c r="A507" s="13"/>
      <c r="B507" s="232"/>
      <c r="C507" s="233"/>
      <c r="D507" s="225" t="s">
        <v>224</v>
      </c>
      <c r="E507" s="234" t="s">
        <v>19</v>
      </c>
      <c r="F507" s="235" t="s">
        <v>949</v>
      </c>
      <c r="G507" s="233"/>
      <c r="H507" s="236">
        <v>180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224</v>
      </c>
      <c r="AU507" s="242" t="s">
        <v>82</v>
      </c>
      <c r="AV507" s="13" t="s">
        <v>82</v>
      </c>
      <c r="AW507" s="13" t="s">
        <v>35</v>
      </c>
      <c r="AX507" s="13" t="s">
        <v>80</v>
      </c>
      <c r="AY507" s="242" t="s">
        <v>202</v>
      </c>
    </row>
    <row r="508" s="13" customFormat="1">
      <c r="A508" s="13"/>
      <c r="B508" s="232"/>
      <c r="C508" s="233"/>
      <c r="D508" s="225" t="s">
        <v>224</v>
      </c>
      <c r="E508" s="233"/>
      <c r="F508" s="235" t="s">
        <v>950</v>
      </c>
      <c r="G508" s="233"/>
      <c r="H508" s="236">
        <v>190.80000000000001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224</v>
      </c>
      <c r="AU508" s="242" t="s">
        <v>82</v>
      </c>
      <c r="AV508" s="13" t="s">
        <v>82</v>
      </c>
      <c r="AW508" s="13" t="s">
        <v>4</v>
      </c>
      <c r="AX508" s="13" t="s">
        <v>80</v>
      </c>
      <c r="AY508" s="242" t="s">
        <v>202</v>
      </c>
    </row>
    <row r="509" s="2" customFormat="1" ht="16.5" customHeight="1">
      <c r="A509" s="38"/>
      <c r="B509" s="39"/>
      <c r="C509" s="212" t="s">
        <v>955</v>
      </c>
      <c r="D509" s="212" t="s">
        <v>205</v>
      </c>
      <c r="E509" s="213" t="s">
        <v>956</v>
      </c>
      <c r="F509" s="214" t="s">
        <v>957</v>
      </c>
      <c r="G509" s="215" t="s">
        <v>208</v>
      </c>
      <c r="H509" s="216">
        <v>1576</v>
      </c>
      <c r="I509" s="217"/>
      <c r="J509" s="218">
        <f>ROUND(I509*H509,2)</f>
        <v>0</v>
      </c>
      <c r="K509" s="214" t="s">
        <v>209</v>
      </c>
      <c r="L509" s="44"/>
      <c r="M509" s="219" t="s">
        <v>19</v>
      </c>
      <c r="N509" s="220" t="s">
        <v>44</v>
      </c>
      <c r="O509" s="84"/>
      <c r="P509" s="221">
        <f>O509*H509</f>
        <v>0</v>
      </c>
      <c r="Q509" s="221">
        <v>6.0000000000000002E-05</v>
      </c>
      <c r="R509" s="221">
        <f>Q509*H509</f>
        <v>0.094560000000000005</v>
      </c>
      <c r="S509" s="221">
        <v>0</v>
      </c>
      <c r="T509" s="22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3" t="s">
        <v>233</v>
      </c>
      <c r="AT509" s="223" t="s">
        <v>205</v>
      </c>
      <c r="AU509" s="223" t="s">
        <v>82</v>
      </c>
      <c r="AY509" s="17" t="s">
        <v>202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80</v>
      </c>
      <c r="BK509" s="224">
        <f>ROUND(I509*H509,2)</f>
        <v>0</v>
      </c>
      <c r="BL509" s="17" t="s">
        <v>233</v>
      </c>
      <c r="BM509" s="223" t="s">
        <v>958</v>
      </c>
    </row>
    <row r="510" s="2" customFormat="1">
      <c r="A510" s="38"/>
      <c r="B510" s="39"/>
      <c r="C510" s="40"/>
      <c r="D510" s="225" t="s">
        <v>212</v>
      </c>
      <c r="E510" s="40"/>
      <c r="F510" s="226" t="s">
        <v>959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212</v>
      </c>
      <c r="AU510" s="17" t="s">
        <v>82</v>
      </c>
    </row>
    <row r="511" s="2" customFormat="1">
      <c r="A511" s="38"/>
      <c r="B511" s="39"/>
      <c r="C511" s="40"/>
      <c r="D511" s="230" t="s">
        <v>214</v>
      </c>
      <c r="E511" s="40"/>
      <c r="F511" s="231" t="s">
        <v>960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214</v>
      </c>
      <c r="AU511" s="17" t="s">
        <v>82</v>
      </c>
    </row>
    <row r="512" s="2" customFormat="1" ht="16.5" customHeight="1">
      <c r="A512" s="38"/>
      <c r="B512" s="39"/>
      <c r="C512" s="243" t="s">
        <v>961</v>
      </c>
      <c r="D512" s="243" t="s">
        <v>248</v>
      </c>
      <c r="E512" s="244" t="s">
        <v>962</v>
      </c>
      <c r="F512" s="245" t="s">
        <v>963</v>
      </c>
      <c r="G512" s="246" t="s">
        <v>208</v>
      </c>
      <c r="H512" s="247">
        <v>415.51999999999998</v>
      </c>
      <c r="I512" s="248"/>
      <c r="J512" s="249">
        <f>ROUND(I512*H512,2)</f>
        <v>0</v>
      </c>
      <c r="K512" s="245" t="s">
        <v>19</v>
      </c>
      <c r="L512" s="250"/>
      <c r="M512" s="251" t="s">
        <v>19</v>
      </c>
      <c r="N512" s="252" t="s">
        <v>44</v>
      </c>
      <c r="O512" s="84"/>
      <c r="P512" s="221">
        <f>O512*H512</f>
        <v>0</v>
      </c>
      <c r="Q512" s="221">
        <v>0.025729999999999999</v>
      </c>
      <c r="R512" s="221">
        <f>Q512*H512</f>
        <v>10.6913296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741</v>
      </c>
      <c r="AT512" s="223" t="s">
        <v>248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741</v>
      </c>
      <c r="BM512" s="223" t="s">
        <v>964</v>
      </c>
    </row>
    <row r="513" s="2" customFormat="1">
      <c r="A513" s="38"/>
      <c r="B513" s="39"/>
      <c r="C513" s="40"/>
      <c r="D513" s="225" t="s">
        <v>212</v>
      </c>
      <c r="E513" s="40"/>
      <c r="F513" s="226" t="s">
        <v>963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212</v>
      </c>
      <c r="AU513" s="17" t="s">
        <v>82</v>
      </c>
    </row>
    <row r="514" s="13" customFormat="1">
      <c r="A514" s="13"/>
      <c r="B514" s="232"/>
      <c r="C514" s="233"/>
      <c r="D514" s="225" t="s">
        <v>224</v>
      </c>
      <c r="E514" s="234" t="s">
        <v>19</v>
      </c>
      <c r="F514" s="235" t="s">
        <v>965</v>
      </c>
      <c r="G514" s="233"/>
      <c r="H514" s="236">
        <v>392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224</v>
      </c>
      <c r="AU514" s="242" t="s">
        <v>82</v>
      </c>
      <c r="AV514" s="13" t="s">
        <v>82</v>
      </c>
      <c r="AW514" s="13" t="s">
        <v>35</v>
      </c>
      <c r="AX514" s="13" t="s">
        <v>80</v>
      </c>
      <c r="AY514" s="242" t="s">
        <v>202</v>
      </c>
    </row>
    <row r="515" s="13" customFormat="1">
      <c r="A515" s="13"/>
      <c r="B515" s="232"/>
      <c r="C515" s="233"/>
      <c r="D515" s="225" t="s">
        <v>224</v>
      </c>
      <c r="E515" s="233"/>
      <c r="F515" s="235" t="s">
        <v>966</v>
      </c>
      <c r="G515" s="233"/>
      <c r="H515" s="236">
        <v>415.51999999999998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224</v>
      </c>
      <c r="AU515" s="242" t="s">
        <v>82</v>
      </c>
      <c r="AV515" s="13" t="s">
        <v>82</v>
      </c>
      <c r="AW515" s="13" t="s">
        <v>4</v>
      </c>
      <c r="AX515" s="13" t="s">
        <v>80</v>
      </c>
      <c r="AY515" s="242" t="s">
        <v>202</v>
      </c>
    </row>
    <row r="516" s="2" customFormat="1" ht="16.5" customHeight="1">
      <c r="A516" s="38"/>
      <c r="B516" s="39"/>
      <c r="C516" s="243" t="s">
        <v>967</v>
      </c>
      <c r="D516" s="243" t="s">
        <v>248</v>
      </c>
      <c r="E516" s="244" t="s">
        <v>968</v>
      </c>
      <c r="F516" s="245" t="s">
        <v>969</v>
      </c>
      <c r="G516" s="246" t="s">
        <v>208</v>
      </c>
      <c r="H516" s="247">
        <v>415.51999999999998</v>
      </c>
      <c r="I516" s="248"/>
      <c r="J516" s="249">
        <f>ROUND(I516*H516,2)</f>
        <v>0</v>
      </c>
      <c r="K516" s="245" t="s">
        <v>19</v>
      </c>
      <c r="L516" s="250"/>
      <c r="M516" s="251" t="s">
        <v>19</v>
      </c>
      <c r="N516" s="252" t="s">
        <v>44</v>
      </c>
      <c r="O516" s="84"/>
      <c r="P516" s="221">
        <f>O516*H516</f>
        <v>0</v>
      </c>
      <c r="Q516" s="221">
        <v>0.023390000000000001</v>
      </c>
      <c r="R516" s="221">
        <f>Q516*H516</f>
        <v>9.7190127999999998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741</v>
      </c>
      <c r="AT516" s="223" t="s">
        <v>248</v>
      </c>
      <c r="AU516" s="223" t="s">
        <v>82</v>
      </c>
      <c r="AY516" s="17" t="s">
        <v>202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80</v>
      </c>
      <c r="BK516" s="224">
        <f>ROUND(I516*H516,2)</f>
        <v>0</v>
      </c>
      <c r="BL516" s="17" t="s">
        <v>741</v>
      </c>
      <c r="BM516" s="223" t="s">
        <v>970</v>
      </c>
    </row>
    <row r="517" s="2" customFormat="1">
      <c r="A517" s="38"/>
      <c r="B517" s="39"/>
      <c r="C517" s="40"/>
      <c r="D517" s="225" t="s">
        <v>212</v>
      </c>
      <c r="E517" s="40"/>
      <c r="F517" s="226" t="s">
        <v>969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212</v>
      </c>
      <c r="AU517" s="17" t="s">
        <v>82</v>
      </c>
    </row>
    <row r="518" s="13" customFormat="1">
      <c r="A518" s="13"/>
      <c r="B518" s="232"/>
      <c r="C518" s="233"/>
      <c r="D518" s="225" t="s">
        <v>224</v>
      </c>
      <c r="E518" s="234" t="s">
        <v>19</v>
      </c>
      <c r="F518" s="235" t="s">
        <v>965</v>
      </c>
      <c r="G518" s="233"/>
      <c r="H518" s="236">
        <v>392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224</v>
      </c>
      <c r="AU518" s="242" t="s">
        <v>82</v>
      </c>
      <c r="AV518" s="13" t="s">
        <v>82</v>
      </c>
      <c r="AW518" s="13" t="s">
        <v>35</v>
      </c>
      <c r="AX518" s="13" t="s">
        <v>80</v>
      </c>
      <c r="AY518" s="242" t="s">
        <v>202</v>
      </c>
    </row>
    <row r="519" s="13" customFormat="1">
      <c r="A519" s="13"/>
      <c r="B519" s="232"/>
      <c r="C519" s="233"/>
      <c r="D519" s="225" t="s">
        <v>224</v>
      </c>
      <c r="E519" s="233"/>
      <c r="F519" s="235" t="s">
        <v>966</v>
      </c>
      <c r="G519" s="233"/>
      <c r="H519" s="236">
        <v>415.51999999999998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224</v>
      </c>
      <c r="AU519" s="242" t="s">
        <v>82</v>
      </c>
      <c r="AV519" s="13" t="s">
        <v>82</v>
      </c>
      <c r="AW519" s="13" t="s">
        <v>4</v>
      </c>
      <c r="AX519" s="13" t="s">
        <v>80</v>
      </c>
      <c r="AY519" s="242" t="s">
        <v>202</v>
      </c>
    </row>
    <row r="520" s="2" customFormat="1" ht="16.5" customHeight="1">
      <c r="A520" s="38"/>
      <c r="B520" s="39"/>
      <c r="C520" s="243" t="s">
        <v>971</v>
      </c>
      <c r="D520" s="243" t="s">
        <v>248</v>
      </c>
      <c r="E520" s="244" t="s">
        <v>972</v>
      </c>
      <c r="F520" s="245" t="s">
        <v>973</v>
      </c>
      <c r="G520" s="246" t="s">
        <v>208</v>
      </c>
      <c r="H520" s="247">
        <v>792</v>
      </c>
      <c r="I520" s="248"/>
      <c r="J520" s="249">
        <f>ROUND(I520*H520,2)</f>
        <v>0</v>
      </c>
      <c r="K520" s="245" t="s">
        <v>19</v>
      </c>
      <c r="L520" s="250"/>
      <c r="M520" s="251" t="s">
        <v>19</v>
      </c>
      <c r="N520" s="252" t="s">
        <v>44</v>
      </c>
      <c r="O520" s="84"/>
      <c r="P520" s="221">
        <f>O520*H520</f>
        <v>0</v>
      </c>
      <c r="Q520" s="221">
        <v>0.021999999999999999</v>
      </c>
      <c r="R520" s="221">
        <f>Q520*H520</f>
        <v>17.423999999999999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741</v>
      </c>
      <c r="AT520" s="223" t="s">
        <v>248</v>
      </c>
      <c r="AU520" s="223" t="s">
        <v>82</v>
      </c>
      <c r="AY520" s="17" t="s">
        <v>202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80</v>
      </c>
      <c r="BK520" s="224">
        <f>ROUND(I520*H520,2)</f>
        <v>0</v>
      </c>
      <c r="BL520" s="17" t="s">
        <v>741</v>
      </c>
      <c r="BM520" s="223" t="s">
        <v>974</v>
      </c>
    </row>
    <row r="521" s="2" customFormat="1">
      <c r="A521" s="38"/>
      <c r="B521" s="39"/>
      <c r="C521" s="40"/>
      <c r="D521" s="225" t="s">
        <v>212</v>
      </c>
      <c r="E521" s="40"/>
      <c r="F521" s="226" t="s">
        <v>973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212</v>
      </c>
      <c r="AU521" s="17" t="s">
        <v>82</v>
      </c>
    </row>
    <row r="522" s="13" customFormat="1">
      <c r="A522" s="13"/>
      <c r="B522" s="232"/>
      <c r="C522" s="233"/>
      <c r="D522" s="225" t="s">
        <v>224</v>
      </c>
      <c r="E522" s="234" t="s">
        <v>19</v>
      </c>
      <c r="F522" s="235" t="s">
        <v>975</v>
      </c>
      <c r="G522" s="233"/>
      <c r="H522" s="236">
        <v>792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224</v>
      </c>
      <c r="AU522" s="242" t="s">
        <v>82</v>
      </c>
      <c r="AV522" s="13" t="s">
        <v>82</v>
      </c>
      <c r="AW522" s="13" t="s">
        <v>35</v>
      </c>
      <c r="AX522" s="13" t="s">
        <v>80</v>
      </c>
      <c r="AY522" s="242" t="s">
        <v>202</v>
      </c>
    </row>
    <row r="523" s="2" customFormat="1" ht="16.5" customHeight="1">
      <c r="A523" s="38"/>
      <c r="B523" s="39"/>
      <c r="C523" s="212" t="s">
        <v>976</v>
      </c>
      <c r="D523" s="212" t="s">
        <v>205</v>
      </c>
      <c r="E523" s="213" t="s">
        <v>977</v>
      </c>
      <c r="F523" s="214" t="s">
        <v>978</v>
      </c>
      <c r="G523" s="215" t="s">
        <v>208</v>
      </c>
      <c r="H523" s="216">
        <v>880</v>
      </c>
      <c r="I523" s="217"/>
      <c r="J523" s="218">
        <f>ROUND(I523*H523,2)</f>
        <v>0</v>
      </c>
      <c r="K523" s="214" t="s">
        <v>209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0.00014999999999999999</v>
      </c>
      <c r="R523" s="221">
        <f>Q523*H523</f>
        <v>0.13199999999999998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233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233</v>
      </c>
      <c r="BM523" s="223" t="s">
        <v>979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980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>
      <c r="A525" s="38"/>
      <c r="B525" s="39"/>
      <c r="C525" s="40"/>
      <c r="D525" s="230" t="s">
        <v>214</v>
      </c>
      <c r="E525" s="40"/>
      <c r="F525" s="231" t="s">
        <v>981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214</v>
      </c>
      <c r="AU525" s="17" t="s">
        <v>82</v>
      </c>
    </row>
    <row r="526" s="2" customFormat="1" ht="16.5" customHeight="1">
      <c r="A526" s="38"/>
      <c r="B526" s="39"/>
      <c r="C526" s="243" t="s">
        <v>982</v>
      </c>
      <c r="D526" s="243" t="s">
        <v>248</v>
      </c>
      <c r="E526" s="244" t="s">
        <v>983</v>
      </c>
      <c r="F526" s="245" t="s">
        <v>984</v>
      </c>
      <c r="G526" s="246" t="s">
        <v>208</v>
      </c>
      <c r="H526" s="247">
        <v>466.39999999999998</v>
      </c>
      <c r="I526" s="248"/>
      <c r="J526" s="249">
        <f>ROUND(I526*H526,2)</f>
        <v>0</v>
      </c>
      <c r="K526" s="245" t="s">
        <v>19</v>
      </c>
      <c r="L526" s="250"/>
      <c r="M526" s="251" t="s">
        <v>19</v>
      </c>
      <c r="N526" s="252" t="s">
        <v>44</v>
      </c>
      <c r="O526" s="84"/>
      <c r="P526" s="221">
        <f>O526*H526</f>
        <v>0</v>
      </c>
      <c r="Q526" s="221">
        <v>0.046539999999999998</v>
      </c>
      <c r="R526" s="221">
        <f>Q526*H526</f>
        <v>21.706256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741</v>
      </c>
      <c r="AT526" s="223" t="s">
        <v>248</v>
      </c>
      <c r="AU526" s="223" t="s">
        <v>82</v>
      </c>
      <c r="AY526" s="17" t="s">
        <v>202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80</v>
      </c>
      <c r="BK526" s="224">
        <f>ROUND(I526*H526,2)</f>
        <v>0</v>
      </c>
      <c r="BL526" s="17" t="s">
        <v>741</v>
      </c>
      <c r="BM526" s="223" t="s">
        <v>985</v>
      </c>
    </row>
    <row r="527" s="2" customFormat="1">
      <c r="A527" s="38"/>
      <c r="B527" s="39"/>
      <c r="C527" s="40"/>
      <c r="D527" s="225" t="s">
        <v>212</v>
      </c>
      <c r="E527" s="40"/>
      <c r="F527" s="226" t="s">
        <v>984</v>
      </c>
      <c r="G527" s="40"/>
      <c r="H527" s="40"/>
      <c r="I527" s="227"/>
      <c r="J527" s="40"/>
      <c r="K527" s="40"/>
      <c r="L527" s="44"/>
      <c r="M527" s="228"/>
      <c r="N527" s="229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212</v>
      </c>
      <c r="AU527" s="17" t="s">
        <v>82</v>
      </c>
    </row>
    <row r="528" s="13" customFormat="1">
      <c r="A528" s="13"/>
      <c r="B528" s="232"/>
      <c r="C528" s="233"/>
      <c r="D528" s="225" t="s">
        <v>224</v>
      </c>
      <c r="E528" s="234" t="s">
        <v>19</v>
      </c>
      <c r="F528" s="235" t="s">
        <v>986</v>
      </c>
      <c r="G528" s="233"/>
      <c r="H528" s="236">
        <v>440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224</v>
      </c>
      <c r="AU528" s="242" t="s">
        <v>82</v>
      </c>
      <c r="AV528" s="13" t="s">
        <v>82</v>
      </c>
      <c r="AW528" s="13" t="s">
        <v>35</v>
      </c>
      <c r="AX528" s="13" t="s">
        <v>80</v>
      </c>
      <c r="AY528" s="242" t="s">
        <v>202</v>
      </c>
    </row>
    <row r="529" s="13" customFormat="1">
      <c r="A529" s="13"/>
      <c r="B529" s="232"/>
      <c r="C529" s="233"/>
      <c r="D529" s="225" t="s">
        <v>224</v>
      </c>
      <c r="E529" s="233"/>
      <c r="F529" s="235" t="s">
        <v>987</v>
      </c>
      <c r="G529" s="233"/>
      <c r="H529" s="236">
        <v>466.39999999999998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224</v>
      </c>
      <c r="AU529" s="242" t="s">
        <v>82</v>
      </c>
      <c r="AV529" s="13" t="s">
        <v>82</v>
      </c>
      <c r="AW529" s="13" t="s">
        <v>4</v>
      </c>
      <c r="AX529" s="13" t="s">
        <v>80</v>
      </c>
      <c r="AY529" s="242" t="s">
        <v>202</v>
      </c>
    </row>
    <row r="530" s="2" customFormat="1" ht="16.5" customHeight="1">
      <c r="A530" s="38"/>
      <c r="B530" s="39"/>
      <c r="C530" s="243" t="s">
        <v>988</v>
      </c>
      <c r="D530" s="243" t="s">
        <v>248</v>
      </c>
      <c r="E530" s="244" t="s">
        <v>989</v>
      </c>
      <c r="F530" s="245" t="s">
        <v>990</v>
      </c>
      <c r="G530" s="246" t="s">
        <v>208</v>
      </c>
      <c r="H530" s="247">
        <v>466.39999999999998</v>
      </c>
      <c r="I530" s="248"/>
      <c r="J530" s="249">
        <f>ROUND(I530*H530,2)</f>
        <v>0</v>
      </c>
      <c r="K530" s="245" t="s">
        <v>19</v>
      </c>
      <c r="L530" s="250"/>
      <c r="M530" s="251" t="s">
        <v>19</v>
      </c>
      <c r="N530" s="252" t="s">
        <v>44</v>
      </c>
      <c r="O530" s="84"/>
      <c r="P530" s="221">
        <f>O530*H530</f>
        <v>0</v>
      </c>
      <c r="Q530" s="221">
        <v>0.043090000000000003</v>
      </c>
      <c r="R530" s="221">
        <f>Q530*H530</f>
        <v>20.097176000000001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741</v>
      </c>
      <c r="AT530" s="223" t="s">
        <v>248</v>
      </c>
      <c r="AU530" s="223" t="s">
        <v>82</v>
      </c>
      <c r="AY530" s="17" t="s">
        <v>202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80</v>
      </c>
      <c r="BK530" s="224">
        <f>ROUND(I530*H530,2)</f>
        <v>0</v>
      </c>
      <c r="BL530" s="17" t="s">
        <v>741</v>
      </c>
      <c r="BM530" s="223" t="s">
        <v>991</v>
      </c>
    </row>
    <row r="531" s="2" customFormat="1">
      <c r="A531" s="38"/>
      <c r="B531" s="39"/>
      <c r="C531" s="40"/>
      <c r="D531" s="225" t="s">
        <v>212</v>
      </c>
      <c r="E531" s="40"/>
      <c r="F531" s="226" t="s">
        <v>990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212</v>
      </c>
      <c r="AU531" s="17" t="s">
        <v>82</v>
      </c>
    </row>
    <row r="532" s="13" customFormat="1">
      <c r="A532" s="13"/>
      <c r="B532" s="232"/>
      <c r="C532" s="233"/>
      <c r="D532" s="225" t="s">
        <v>224</v>
      </c>
      <c r="E532" s="234" t="s">
        <v>19</v>
      </c>
      <c r="F532" s="235" t="s">
        <v>992</v>
      </c>
      <c r="G532" s="233"/>
      <c r="H532" s="236">
        <v>440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224</v>
      </c>
      <c r="AU532" s="242" t="s">
        <v>82</v>
      </c>
      <c r="AV532" s="13" t="s">
        <v>82</v>
      </c>
      <c r="AW532" s="13" t="s">
        <v>35</v>
      </c>
      <c r="AX532" s="13" t="s">
        <v>80</v>
      </c>
      <c r="AY532" s="242" t="s">
        <v>202</v>
      </c>
    </row>
    <row r="533" s="13" customFormat="1">
      <c r="A533" s="13"/>
      <c r="B533" s="232"/>
      <c r="C533" s="233"/>
      <c r="D533" s="225" t="s">
        <v>224</v>
      </c>
      <c r="E533" s="233"/>
      <c r="F533" s="235" t="s">
        <v>987</v>
      </c>
      <c r="G533" s="233"/>
      <c r="H533" s="236">
        <v>466.39999999999998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224</v>
      </c>
      <c r="AU533" s="242" t="s">
        <v>82</v>
      </c>
      <c r="AV533" s="13" t="s">
        <v>82</v>
      </c>
      <c r="AW533" s="13" t="s">
        <v>4</v>
      </c>
      <c r="AX533" s="13" t="s">
        <v>80</v>
      </c>
      <c r="AY533" s="242" t="s">
        <v>202</v>
      </c>
    </row>
    <row r="534" s="2" customFormat="1" ht="16.5" customHeight="1">
      <c r="A534" s="38"/>
      <c r="B534" s="39"/>
      <c r="C534" s="212" t="s">
        <v>993</v>
      </c>
      <c r="D534" s="212" t="s">
        <v>205</v>
      </c>
      <c r="E534" s="213" t="s">
        <v>994</v>
      </c>
      <c r="F534" s="214" t="s">
        <v>995</v>
      </c>
      <c r="G534" s="215" t="s">
        <v>208</v>
      </c>
      <c r="H534" s="216">
        <v>1920</v>
      </c>
      <c r="I534" s="217"/>
      <c r="J534" s="218">
        <f>ROUND(I534*H534,2)</f>
        <v>0</v>
      </c>
      <c r="K534" s="214" t="s">
        <v>209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0.00019000000000000001</v>
      </c>
      <c r="R534" s="221">
        <f>Q534*H534</f>
        <v>0.36480000000000001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233</v>
      </c>
      <c r="AT534" s="223" t="s">
        <v>205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233</v>
      </c>
      <c r="BM534" s="223" t="s">
        <v>996</v>
      </c>
    </row>
    <row r="535" s="2" customFormat="1">
      <c r="A535" s="38"/>
      <c r="B535" s="39"/>
      <c r="C535" s="40"/>
      <c r="D535" s="225" t="s">
        <v>212</v>
      </c>
      <c r="E535" s="40"/>
      <c r="F535" s="226" t="s">
        <v>997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212</v>
      </c>
      <c r="AU535" s="17" t="s">
        <v>82</v>
      </c>
    </row>
    <row r="536" s="2" customFormat="1">
      <c r="A536" s="38"/>
      <c r="B536" s="39"/>
      <c r="C536" s="40"/>
      <c r="D536" s="230" t="s">
        <v>214</v>
      </c>
      <c r="E536" s="40"/>
      <c r="F536" s="231" t="s">
        <v>998</v>
      </c>
      <c r="G536" s="40"/>
      <c r="H536" s="40"/>
      <c r="I536" s="227"/>
      <c r="J536" s="40"/>
      <c r="K536" s="40"/>
      <c r="L536" s="44"/>
      <c r="M536" s="228"/>
      <c r="N536" s="229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214</v>
      </c>
      <c r="AU536" s="17" t="s">
        <v>82</v>
      </c>
    </row>
    <row r="537" s="2" customFormat="1" ht="16.5" customHeight="1">
      <c r="A537" s="38"/>
      <c r="B537" s="39"/>
      <c r="C537" s="243" t="s">
        <v>999</v>
      </c>
      <c r="D537" s="243" t="s">
        <v>248</v>
      </c>
      <c r="E537" s="244" t="s">
        <v>1000</v>
      </c>
      <c r="F537" s="245" t="s">
        <v>1001</v>
      </c>
      <c r="G537" s="246" t="s">
        <v>208</v>
      </c>
      <c r="H537" s="247">
        <v>1017.6</v>
      </c>
      <c r="I537" s="248"/>
      <c r="J537" s="249">
        <f>ROUND(I537*H537,2)</f>
        <v>0</v>
      </c>
      <c r="K537" s="245" t="s">
        <v>19</v>
      </c>
      <c r="L537" s="250"/>
      <c r="M537" s="251" t="s">
        <v>19</v>
      </c>
      <c r="N537" s="252" t="s">
        <v>44</v>
      </c>
      <c r="O537" s="84"/>
      <c r="P537" s="221">
        <f>O537*H537</f>
        <v>0</v>
      </c>
      <c r="Q537" s="221">
        <v>0.063060000000000005</v>
      </c>
      <c r="R537" s="221">
        <f>Q537*H537</f>
        <v>64.16985600000001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741</v>
      </c>
      <c r="AT537" s="223" t="s">
        <v>248</v>
      </c>
      <c r="AU537" s="223" t="s">
        <v>82</v>
      </c>
      <c r="AY537" s="17" t="s">
        <v>202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741</v>
      </c>
      <c r="BM537" s="223" t="s">
        <v>1002</v>
      </c>
    </row>
    <row r="538" s="2" customFormat="1">
      <c r="A538" s="38"/>
      <c r="B538" s="39"/>
      <c r="C538" s="40"/>
      <c r="D538" s="225" t="s">
        <v>212</v>
      </c>
      <c r="E538" s="40"/>
      <c r="F538" s="226" t="s">
        <v>1003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212</v>
      </c>
      <c r="AU538" s="17" t="s">
        <v>82</v>
      </c>
    </row>
    <row r="539" s="13" customFormat="1">
      <c r="A539" s="13"/>
      <c r="B539" s="232"/>
      <c r="C539" s="233"/>
      <c r="D539" s="225" t="s">
        <v>224</v>
      </c>
      <c r="E539" s="234" t="s">
        <v>19</v>
      </c>
      <c r="F539" s="235" t="s">
        <v>1004</v>
      </c>
      <c r="G539" s="233"/>
      <c r="H539" s="236">
        <v>960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224</v>
      </c>
      <c r="AU539" s="242" t="s">
        <v>82</v>
      </c>
      <c r="AV539" s="13" t="s">
        <v>82</v>
      </c>
      <c r="AW539" s="13" t="s">
        <v>35</v>
      </c>
      <c r="AX539" s="13" t="s">
        <v>80</v>
      </c>
      <c r="AY539" s="242" t="s">
        <v>202</v>
      </c>
    </row>
    <row r="540" s="13" customFormat="1">
      <c r="A540" s="13"/>
      <c r="B540" s="232"/>
      <c r="C540" s="233"/>
      <c r="D540" s="225" t="s">
        <v>224</v>
      </c>
      <c r="E540" s="233"/>
      <c r="F540" s="235" t="s">
        <v>1005</v>
      </c>
      <c r="G540" s="233"/>
      <c r="H540" s="236">
        <v>1017.6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224</v>
      </c>
      <c r="AU540" s="242" t="s">
        <v>82</v>
      </c>
      <c r="AV540" s="13" t="s">
        <v>82</v>
      </c>
      <c r="AW540" s="13" t="s">
        <v>4</v>
      </c>
      <c r="AX540" s="13" t="s">
        <v>80</v>
      </c>
      <c r="AY540" s="242" t="s">
        <v>202</v>
      </c>
    </row>
    <row r="541" s="2" customFormat="1" ht="16.5" customHeight="1">
      <c r="A541" s="38"/>
      <c r="B541" s="39"/>
      <c r="C541" s="243" t="s">
        <v>1006</v>
      </c>
      <c r="D541" s="243" t="s">
        <v>248</v>
      </c>
      <c r="E541" s="244" t="s">
        <v>1007</v>
      </c>
      <c r="F541" s="245" t="s">
        <v>1008</v>
      </c>
      <c r="G541" s="246" t="s">
        <v>208</v>
      </c>
      <c r="H541" s="247">
        <v>1017.6</v>
      </c>
      <c r="I541" s="248"/>
      <c r="J541" s="249">
        <f>ROUND(I541*H541,2)</f>
        <v>0</v>
      </c>
      <c r="K541" s="245" t="s">
        <v>19</v>
      </c>
      <c r="L541" s="250"/>
      <c r="M541" s="251" t="s">
        <v>19</v>
      </c>
      <c r="N541" s="252" t="s">
        <v>44</v>
      </c>
      <c r="O541" s="84"/>
      <c r="P541" s="221">
        <f>O541*H541</f>
        <v>0</v>
      </c>
      <c r="Q541" s="221">
        <v>0.067589999999999997</v>
      </c>
      <c r="R541" s="221">
        <f>Q541*H541</f>
        <v>68.779584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741</v>
      </c>
      <c r="AT541" s="223" t="s">
        <v>248</v>
      </c>
      <c r="AU541" s="223" t="s">
        <v>82</v>
      </c>
      <c r="AY541" s="17" t="s">
        <v>202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80</v>
      </c>
      <c r="BK541" s="224">
        <f>ROUND(I541*H541,2)</f>
        <v>0</v>
      </c>
      <c r="BL541" s="17" t="s">
        <v>741</v>
      </c>
      <c r="BM541" s="223" t="s">
        <v>1009</v>
      </c>
    </row>
    <row r="542" s="2" customFormat="1">
      <c r="A542" s="38"/>
      <c r="B542" s="39"/>
      <c r="C542" s="40"/>
      <c r="D542" s="225" t="s">
        <v>212</v>
      </c>
      <c r="E542" s="40"/>
      <c r="F542" s="226" t="s">
        <v>1008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212</v>
      </c>
      <c r="AU542" s="17" t="s">
        <v>82</v>
      </c>
    </row>
    <row r="543" s="13" customFormat="1">
      <c r="A543" s="13"/>
      <c r="B543" s="232"/>
      <c r="C543" s="233"/>
      <c r="D543" s="225" t="s">
        <v>224</v>
      </c>
      <c r="E543" s="234" t="s">
        <v>19</v>
      </c>
      <c r="F543" s="235" t="s">
        <v>1004</v>
      </c>
      <c r="G543" s="233"/>
      <c r="H543" s="236">
        <v>960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224</v>
      </c>
      <c r="AU543" s="242" t="s">
        <v>82</v>
      </c>
      <c r="AV543" s="13" t="s">
        <v>82</v>
      </c>
      <c r="AW543" s="13" t="s">
        <v>35</v>
      </c>
      <c r="AX543" s="13" t="s">
        <v>80</v>
      </c>
      <c r="AY543" s="242" t="s">
        <v>202</v>
      </c>
    </row>
    <row r="544" s="13" customFormat="1">
      <c r="A544" s="13"/>
      <c r="B544" s="232"/>
      <c r="C544" s="233"/>
      <c r="D544" s="225" t="s">
        <v>224</v>
      </c>
      <c r="E544" s="233"/>
      <c r="F544" s="235" t="s">
        <v>1005</v>
      </c>
      <c r="G544" s="233"/>
      <c r="H544" s="236">
        <v>1017.6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224</v>
      </c>
      <c r="AU544" s="242" t="s">
        <v>82</v>
      </c>
      <c r="AV544" s="13" t="s">
        <v>82</v>
      </c>
      <c r="AW544" s="13" t="s">
        <v>4</v>
      </c>
      <c r="AX544" s="13" t="s">
        <v>80</v>
      </c>
      <c r="AY544" s="242" t="s">
        <v>202</v>
      </c>
    </row>
    <row r="545" s="2" customFormat="1" ht="16.5" customHeight="1">
      <c r="A545" s="38"/>
      <c r="B545" s="39"/>
      <c r="C545" s="243" t="s">
        <v>1010</v>
      </c>
      <c r="D545" s="243" t="s">
        <v>248</v>
      </c>
      <c r="E545" s="244" t="s">
        <v>1011</v>
      </c>
      <c r="F545" s="245" t="s">
        <v>1012</v>
      </c>
      <c r="G545" s="246" t="s">
        <v>208</v>
      </c>
      <c r="H545" s="247">
        <v>12</v>
      </c>
      <c r="I545" s="248"/>
      <c r="J545" s="249">
        <f>ROUND(I545*H545,2)</f>
        <v>0</v>
      </c>
      <c r="K545" s="245" t="s">
        <v>19</v>
      </c>
      <c r="L545" s="250"/>
      <c r="M545" s="251" t="s">
        <v>19</v>
      </c>
      <c r="N545" s="252" t="s">
        <v>44</v>
      </c>
      <c r="O545" s="84"/>
      <c r="P545" s="221">
        <f>O545*H545</f>
        <v>0</v>
      </c>
      <c r="Q545" s="221">
        <v>0.063060000000000005</v>
      </c>
      <c r="R545" s="221">
        <f>Q545*H545</f>
        <v>0.75672000000000006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741</v>
      </c>
      <c r="AT545" s="223" t="s">
        <v>248</v>
      </c>
      <c r="AU545" s="223" t="s">
        <v>82</v>
      </c>
      <c r="AY545" s="17" t="s">
        <v>202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741</v>
      </c>
      <c r="BM545" s="223" t="s">
        <v>1013</v>
      </c>
    </row>
    <row r="546" s="2" customFormat="1">
      <c r="A546" s="38"/>
      <c r="B546" s="39"/>
      <c r="C546" s="40"/>
      <c r="D546" s="225" t="s">
        <v>212</v>
      </c>
      <c r="E546" s="40"/>
      <c r="F546" s="226" t="s">
        <v>1012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212</v>
      </c>
      <c r="AU546" s="17" t="s">
        <v>82</v>
      </c>
    </row>
    <row r="547" s="13" customFormat="1">
      <c r="A547" s="13"/>
      <c r="B547" s="232"/>
      <c r="C547" s="233"/>
      <c r="D547" s="225" t="s">
        <v>224</v>
      </c>
      <c r="E547" s="234" t="s">
        <v>19</v>
      </c>
      <c r="F547" s="235" t="s">
        <v>8</v>
      </c>
      <c r="G547" s="233"/>
      <c r="H547" s="236">
        <v>12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224</v>
      </c>
      <c r="AU547" s="242" t="s">
        <v>82</v>
      </c>
      <c r="AV547" s="13" t="s">
        <v>82</v>
      </c>
      <c r="AW547" s="13" t="s">
        <v>35</v>
      </c>
      <c r="AX547" s="13" t="s">
        <v>80</v>
      </c>
      <c r="AY547" s="242" t="s">
        <v>202</v>
      </c>
    </row>
    <row r="548" s="2" customFormat="1" ht="16.5" customHeight="1">
      <c r="A548" s="38"/>
      <c r="B548" s="39"/>
      <c r="C548" s="243" t="s">
        <v>1014</v>
      </c>
      <c r="D548" s="243" t="s">
        <v>248</v>
      </c>
      <c r="E548" s="244" t="s">
        <v>1015</v>
      </c>
      <c r="F548" s="245" t="s">
        <v>1016</v>
      </c>
      <c r="G548" s="246" t="s">
        <v>208</v>
      </c>
      <c r="H548" s="247">
        <v>12</v>
      </c>
      <c r="I548" s="248"/>
      <c r="J548" s="249">
        <f>ROUND(I548*H548,2)</f>
        <v>0</v>
      </c>
      <c r="K548" s="245" t="s">
        <v>19</v>
      </c>
      <c r="L548" s="250"/>
      <c r="M548" s="251" t="s">
        <v>19</v>
      </c>
      <c r="N548" s="252" t="s">
        <v>44</v>
      </c>
      <c r="O548" s="84"/>
      <c r="P548" s="221">
        <f>O548*H548</f>
        <v>0</v>
      </c>
      <c r="Q548" s="221">
        <v>0.067589999999999997</v>
      </c>
      <c r="R548" s="221">
        <f>Q548*H548</f>
        <v>0.81108000000000002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741</v>
      </c>
      <c r="AT548" s="223" t="s">
        <v>248</v>
      </c>
      <c r="AU548" s="223" t="s">
        <v>82</v>
      </c>
      <c r="AY548" s="17" t="s">
        <v>202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741</v>
      </c>
      <c r="BM548" s="223" t="s">
        <v>1017</v>
      </c>
    </row>
    <row r="549" s="2" customFormat="1">
      <c r="A549" s="38"/>
      <c r="B549" s="39"/>
      <c r="C549" s="40"/>
      <c r="D549" s="225" t="s">
        <v>212</v>
      </c>
      <c r="E549" s="40"/>
      <c r="F549" s="226" t="s">
        <v>1016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212</v>
      </c>
      <c r="AU549" s="17" t="s">
        <v>82</v>
      </c>
    </row>
    <row r="550" s="13" customFormat="1">
      <c r="A550" s="13"/>
      <c r="B550" s="232"/>
      <c r="C550" s="233"/>
      <c r="D550" s="225" t="s">
        <v>224</v>
      </c>
      <c r="E550" s="234" t="s">
        <v>19</v>
      </c>
      <c r="F550" s="235" t="s">
        <v>8</v>
      </c>
      <c r="G550" s="233"/>
      <c r="H550" s="236">
        <v>12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224</v>
      </c>
      <c r="AU550" s="242" t="s">
        <v>82</v>
      </c>
      <c r="AV550" s="13" t="s">
        <v>82</v>
      </c>
      <c r="AW550" s="13" t="s">
        <v>35</v>
      </c>
      <c r="AX550" s="13" t="s">
        <v>80</v>
      </c>
      <c r="AY550" s="242" t="s">
        <v>202</v>
      </c>
    </row>
    <row r="551" s="2" customFormat="1" ht="16.5" customHeight="1">
      <c r="A551" s="38"/>
      <c r="B551" s="39"/>
      <c r="C551" s="212" t="s">
        <v>1018</v>
      </c>
      <c r="D551" s="212" t="s">
        <v>205</v>
      </c>
      <c r="E551" s="213" t="s">
        <v>1019</v>
      </c>
      <c r="F551" s="214" t="s">
        <v>1020</v>
      </c>
      <c r="G551" s="215" t="s">
        <v>208</v>
      </c>
      <c r="H551" s="216">
        <v>3600</v>
      </c>
      <c r="I551" s="217"/>
      <c r="J551" s="218">
        <f>ROUND(I551*H551,2)</f>
        <v>0</v>
      </c>
      <c r="K551" s="214" t="s">
        <v>209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0.00019000000000000001</v>
      </c>
      <c r="R551" s="221">
        <f>Q551*H551</f>
        <v>0.68400000000000005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233</v>
      </c>
      <c r="AT551" s="223" t="s">
        <v>205</v>
      </c>
      <c r="AU551" s="223" t="s">
        <v>82</v>
      </c>
      <c r="AY551" s="17" t="s">
        <v>202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233</v>
      </c>
      <c r="BM551" s="223" t="s">
        <v>1021</v>
      </c>
    </row>
    <row r="552" s="2" customFormat="1">
      <c r="A552" s="38"/>
      <c r="B552" s="39"/>
      <c r="C552" s="40"/>
      <c r="D552" s="225" t="s">
        <v>212</v>
      </c>
      <c r="E552" s="40"/>
      <c r="F552" s="226" t="s">
        <v>1022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212</v>
      </c>
      <c r="AU552" s="17" t="s">
        <v>82</v>
      </c>
    </row>
    <row r="553" s="2" customFormat="1">
      <c r="A553" s="38"/>
      <c r="B553" s="39"/>
      <c r="C553" s="40"/>
      <c r="D553" s="230" t="s">
        <v>214</v>
      </c>
      <c r="E553" s="40"/>
      <c r="F553" s="231" t="s">
        <v>1023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214</v>
      </c>
      <c r="AU553" s="17" t="s">
        <v>82</v>
      </c>
    </row>
    <row r="554" s="2" customFormat="1" ht="16.5" customHeight="1">
      <c r="A554" s="38"/>
      <c r="B554" s="39"/>
      <c r="C554" s="243" t="s">
        <v>1024</v>
      </c>
      <c r="D554" s="243" t="s">
        <v>248</v>
      </c>
      <c r="E554" s="244" t="s">
        <v>1025</v>
      </c>
      <c r="F554" s="245" t="s">
        <v>1026</v>
      </c>
      <c r="G554" s="246" t="s">
        <v>208</v>
      </c>
      <c r="H554" s="247">
        <v>1908</v>
      </c>
      <c r="I554" s="248"/>
      <c r="J554" s="249">
        <f>ROUND(I554*H554,2)</f>
        <v>0</v>
      </c>
      <c r="K554" s="245" t="s">
        <v>19</v>
      </c>
      <c r="L554" s="250"/>
      <c r="M554" s="251" t="s">
        <v>19</v>
      </c>
      <c r="N554" s="252" t="s">
        <v>44</v>
      </c>
      <c r="O554" s="84"/>
      <c r="P554" s="221">
        <f>O554*H554</f>
        <v>0</v>
      </c>
      <c r="Q554" s="221">
        <v>0.060999999999999999</v>
      </c>
      <c r="R554" s="221">
        <f>Q554*H554</f>
        <v>116.38799999999999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741</v>
      </c>
      <c r="AT554" s="223" t="s">
        <v>248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741</v>
      </c>
      <c r="BM554" s="223" t="s">
        <v>1027</v>
      </c>
    </row>
    <row r="555" s="2" customFormat="1">
      <c r="A555" s="38"/>
      <c r="B555" s="39"/>
      <c r="C555" s="40"/>
      <c r="D555" s="225" t="s">
        <v>212</v>
      </c>
      <c r="E555" s="40"/>
      <c r="F555" s="226" t="s">
        <v>1026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212</v>
      </c>
      <c r="AU555" s="17" t="s">
        <v>82</v>
      </c>
    </row>
    <row r="556" s="13" customFormat="1">
      <c r="A556" s="13"/>
      <c r="B556" s="232"/>
      <c r="C556" s="233"/>
      <c r="D556" s="225" t="s">
        <v>224</v>
      </c>
      <c r="E556" s="234" t="s">
        <v>19</v>
      </c>
      <c r="F556" s="235" t="s">
        <v>1028</v>
      </c>
      <c r="G556" s="233"/>
      <c r="H556" s="236">
        <v>1800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224</v>
      </c>
      <c r="AU556" s="242" t="s">
        <v>82</v>
      </c>
      <c r="AV556" s="13" t="s">
        <v>82</v>
      </c>
      <c r="AW556" s="13" t="s">
        <v>35</v>
      </c>
      <c r="AX556" s="13" t="s">
        <v>80</v>
      </c>
      <c r="AY556" s="242" t="s">
        <v>202</v>
      </c>
    </row>
    <row r="557" s="13" customFormat="1">
      <c r="A557" s="13"/>
      <c r="B557" s="232"/>
      <c r="C557" s="233"/>
      <c r="D557" s="225" t="s">
        <v>224</v>
      </c>
      <c r="E557" s="233"/>
      <c r="F557" s="235" t="s">
        <v>1029</v>
      </c>
      <c r="G557" s="233"/>
      <c r="H557" s="236">
        <v>1908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224</v>
      </c>
      <c r="AU557" s="242" t="s">
        <v>82</v>
      </c>
      <c r="AV557" s="13" t="s">
        <v>82</v>
      </c>
      <c r="AW557" s="13" t="s">
        <v>4</v>
      </c>
      <c r="AX557" s="13" t="s">
        <v>80</v>
      </c>
      <c r="AY557" s="242" t="s">
        <v>202</v>
      </c>
    </row>
    <row r="558" s="2" customFormat="1" ht="16.5" customHeight="1">
      <c r="A558" s="38"/>
      <c r="B558" s="39"/>
      <c r="C558" s="243" t="s">
        <v>1030</v>
      </c>
      <c r="D558" s="243" t="s">
        <v>248</v>
      </c>
      <c r="E558" s="244" t="s">
        <v>1031</v>
      </c>
      <c r="F558" s="245" t="s">
        <v>1032</v>
      </c>
      <c r="G558" s="246" t="s">
        <v>208</v>
      </c>
      <c r="H558" s="247">
        <v>1908</v>
      </c>
      <c r="I558" s="248"/>
      <c r="J558" s="249">
        <f>ROUND(I558*H558,2)</f>
        <v>0</v>
      </c>
      <c r="K558" s="245" t="s">
        <v>19</v>
      </c>
      <c r="L558" s="250"/>
      <c r="M558" s="251" t="s">
        <v>19</v>
      </c>
      <c r="N558" s="252" t="s">
        <v>44</v>
      </c>
      <c r="O558" s="84"/>
      <c r="P558" s="221">
        <f>O558*H558</f>
        <v>0</v>
      </c>
      <c r="Q558" s="221">
        <v>0.066500000000000004</v>
      </c>
      <c r="R558" s="221">
        <f>Q558*H558</f>
        <v>126.88200000000001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741</v>
      </c>
      <c r="AT558" s="223" t="s">
        <v>248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741</v>
      </c>
      <c r="BM558" s="223" t="s">
        <v>1033</v>
      </c>
    </row>
    <row r="559" s="2" customFormat="1">
      <c r="A559" s="38"/>
      <c r="B559" s="39"/>
      <c r="C559" s="40"/>
      <c r="D559" s="225" t="s">
        <v>212</v>
      </c>
      <c r="E559" s="40"/>
      <c r="F559" s="226" t="s">
        <v>1032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212</v>
      </c>
      <c r="AU559" s="17" t="s">
        <v>82</v>
      </c>
    </row>
    <row r="560" s="13" customFormat="1">
      <c r="A560" s="13"/>
      <c r="B560" s="232"/>
      <c r="C560" s="233"/>
      <c r="D560" s="225" t="s">
        <v>224</v>
      </c>
      <c r="E560" s="234" t="s">
        <v>19</v>
      </c>
      <c r="F560" s="235" t="s">
        <v>1028</v>
      </c>
      <c r="G560" s="233"/>
      <c r="H560" s="236">
        <v>1800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224</v>
      </c>
      <c r="AU560" s="242" t="s">
        <v>82</v>
      </c>
      <c r="AV560" s="13" t="s">
        <v>82</v>
      </c>
      <c r="AW560" s="13" t="s">
        <v>35</v>
      </c>
      <c r="AX560" s="13" t="s">
        <v>80</v>
      </c>
      <c r="AY560" s="242" t="s">
        <v>202</v>
      </c>
    </row>
    <row r="561" s="13" customFormat="1">
      <c r="A561" s="13"/>
      <c r="B561" s="232"/>
      <c r="C561" s="233"/>
      <c r="D561" s="225" t="s">
        <v>224</v>
      </c>
      <c r="E561" s="233"/>
      <c r="F561" s="235" t="s">
        <v>1029</v>
      </c>
      <c r="G561" s="233"/>
      <c r="H561" s="236">
        <v>1908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224</v>
      </c>
      <c r="AU561" s="242" t="s">
        <v>82</v>
      </c>
      <c r="AV561" s="13" t="s">
        <v>82</v>
      </c>
      <c r="AW561" s="13" t="s">
        <v>4</v>
      </c>
      <c r="AX561" s="13" t="s">
        <v>80</v>
      </c>
      <c r="AY561" s="242" t="s">
        <v>202</v>
      </c>
    </row>
    <row r="562" s="2" customFormat="1" ht="16.5" customHeight="1">
      <c r="A562" s="38"/>
      <c r="B562" s="39"/>
      <c r="C562" s="212" t="s">
        <v>1034</v>
      </c>
      <c r="D562" s="212" t="s">
        <v>205</v>
      </c>
      <c r="E562" s="213" t="s">
        <v>1035</v>
      </c>
      <c r="F562" s="214" t="s">
        <v>1036</v>
      </c>
      <c r="G562" s="215" t="s">
        <v>289</v>
      </c>
      <c r="H562" s="216">
        <v>40</v>
      </c>
      <c r="I562" s="217"/>
      <c r="J562" s="218">
        <f>ROUND(I562*H562,2)</f>
        <v>0</v>
      </c>
      <c r="K562" s="214" t="s">
        <v>209</v>
      </c>
      <c r="L562" s="44"/>
      <c r="M562" s="219" t="s">
        <v>19</v>
      </c>
      <c r="N562" s="220" t="s">
        <v>44</v>
      </c>
      <c r="O562" s="84"/>
      <c r="P562" s="221">
        <f>O562*H562</f>
        <v>0</v>
      </c>
      <c r="Q562" s="221">
        <v>3.0000000000000001E-05</v>
      </c>
      <c r="R562" s="221">
        <f>Q562*H562</f>
        <v>0.0012000000000000001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233</v>
      </c>
      <c r="AT562" s="223" t="s">
        <v>205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233</v>
      </c>
      <c r="BM562" s="223" t="s">
        <v>1037</v>
      </c>
    </row>
    <row r="563" s="2" customFormat="1">
      <c r="A563" s="38"/>
      <c r="B563" s="39"/>
      <c r="C563" s="40"/>
      <c r="D563" s="225" t="s">
        <v>212</v>
      </c>
      <c r="E563" s="40"/>
      <c r="F563" s="226" t="s">
        <v>1038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212</v>
      </c>
      <c r="AU563" s="17" t="s">
        <v>82</v>
      </c>
    </row>
    <row r="564" s="2" customFormat="1">
      <c r="A564" s="38"/>
      <c r="B564" s="39"/>
      <c r="C564" s="40"/>
      <c r="D564" s="230" t="s">
        <v>214</v>
      </c>
      <c r="E564" s="40"/>
      <c r="F564" s="231" t="s">
        <v>1039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214</v>
      </c>
      <c r="AU564" s="17" t="s">
        <v>82</v>
      </c>
    </row>
    <row r="565" s="2" customFormat="1" ht="16.5" customHeight="1">
      <c r="A565" s="38"/>
      <c r="B565" s="39"/>
      <c r="C565" s="243" t="s">
        <v>1040</v>
      </c>
      <c r="D565" s="243" t="s">
        <v>248</v>
      </c>
      <c r="E565" s="244" t="s">
        <v>1041</v>
      </c>
      <c r="F565" s="245" t="s">
        <v>1042</v>
      </c>
      <c r="G565" s="246" t="s">
        <v>289</v>
      </c>
      <c r="H565" s="247">
        <v>14</v>
      </c>
      <c r="I565" s="248"/>
      <c r="J565" s="249">
        <f>ROUND(I565*H565,2)</f>
        <v>0</v>
      </c>
      <c r="K565" s="245" t="s">
        <v>19</v>
      </c>
      <c r="L565" s="250"/>
      <c r="M565" s="251" t="s">
        <v>19</v>
      </c>
      <c r="N565" s="252" t="s">
        <v>44</v>
      </c>
      <c r="O565" s="84"/>
      <c r="P565" s="221">
        <f>O565*H565</f>
        <v>0</v>
      </c>
      <c r="Q565" s="221">
        <v>0.0019</v>
      </c>
      <c r="R565" s="221">
        <f>Q565*H565</f>
        <v>0.026599999999999999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251</v>
      </c>
      <c r="AT565" s="223" t="s">
        <v>248</v>
      </c>
      <c r="AU565" s="223" t="s">
        <v>82</v>
      </c>
      <c r="AY565" s="17" t="s">
        <v>202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80</v>
      </c>
      <c r="BK565" s="224">
        <f>ROUND(I565*H565,2)</f>
        <v>0</v>
      </c>
      <c r="BL565" s="17" t="s">
        <v>239</v>
      </c>
      <c r="BM565" s="223" t="s">
        <v>1043</v>
      </c>
    </row>
    <row r="566" s="2" customFormat="1">
      <c r="A566" s="38"/>
      <c r="B566" s="39"/>
      <c r="C566" s="40"/>
      <c r="D566" s="225" t="s">
        <v>212</v>
      </c>
      <c r="E566" s="40"/>
      <c r="F566" s="226" t="s">
        <v>1042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212</v>
      </c>
      <c r="AU566" s="17" t="s">
        <v>82</v>
      </c>
    </row>
    <row r="567" s="2" customFormat="1">
      <c r="A567" s="38"/>
      <c r="B567" s="39"/>
      <c r="C567" s="40"/>
      <c r="D567" s="225" t="s">
        <v>525</v>
      </c>
      <c r="E567" s="40"/>
      <c r="F567" s="253" t="s">
        <v>526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525</v>
      </c>
      <c r="AU567" s="17" t="s">
        <v>82</v>
      </c>
    </row>
    <row r="568" s="2" customFormat="1" ht="16.5" customHeight="1">
      <c r="A568" s="38"/>
      <c r="B568" s="39"/>
      <c r="C568" s="243" t="s">
        <v>1044</v>
      </c>
      <c r="D568" s="243" t="s">
        <v>248</v>
      </c>
      <c r="E568" s="244" t="s">
        <v>1045</v>
      </c>
      <c r="F568" s="245" t="s">
        <v>1046</v>
      </c>
      <c r="G568" s="246" t="s">
        <v>289</v>
      </c>
      <c r="H568" s="247">
        <v>12</v>
      </c>
      <c r="I568" s="248"/>
      <c r="J568" s="249">
        <f>ROUND(I568*H568,2)</f>
        <v>0</v>
      </c>
      <c r="K568" s="245" t="s">
        <v>19</v>
      </c>
      <c r="L568" s="250"/>
      <c r="M568" s="251" t="s">
        <v>19</v>
      </c>
      <c r="N568" s="252" t="s">
        <v>44</v>
      </c>
      <c r="O568" s="84"/>
      <c r="P568" s="221">
        <f>O568*H568</f>
        <v>0</v>
      </c>
      <c r="Q568" s="221">
        <v>0.00016000000000000001</v>
      </c>
      <c r="R568" s="221">
        <f>Q568*H568</f>
        <v>0.0019200000000000003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251</v>
      </c>
      <c r="AT568" s="223" t="s">
        <v>248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239</v>
      </c>
      <c r="BM568" s="223" t="s">
        <v>1047</v>
      </c>
    </row>
    <row r="569" s="2" customFormat="1">
      <c r="A569" s="38"/>
      <c r="B569" s="39"/>
      <c r="C569" s="40"/>
      <c r="D569" s="225" t="s">
        <v>212</v>
      </c>
      <c r="E569" s="40"/>
      <c r="F569" s="226" t="s">
        <v>1046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212</v>
      </c>
      <c r="AU569" s="17" t="s">
        <v>82</v>
      </c>
    </row>
    <row r="570" s="2" customFormat="1" ht="24.15" customHeight="1">
      <c r="A570" s="38"/>
      <c r="B570" s="39"/>
      <c r="C570" s="243" t="s">
        <v>1048</v>
      </c>
      <c r="D570" s="243" t="s">
        <v>248</v>
      </c>
      <c r="E570" s="244" t="s">
        <v>1049</v>
      </c>
      <c r="F570" s="245" t="s">
        <v>1050</v>
      </c>
      <c r="G570" s="246" t="s">
        <v>289</v>
      </c>
      <c r="H570" s="247">
        <v>5</v>
      </c>
      <c r="I570" s="248"/>
      <c r="J570" s="249">
        <f>ROUND(I570*H570,2)</f>
        <v>0</v>
      </c>
      <c r="K570" s="245" t="s">
        <v>19</v>
      </c>
      <c r="L570" s="250"/>
      <c r="M570" s="251" t="s">
        <v>19</v>
      </c>
      <c r="N570" s="252" t="s">
        <v>44</v>
      </c>
      <c r="O570" s="84"/>
      <c r="P570" s="221">
        <f>O570*H570</f>
        <v>0</v>
      </c>
      <c r="Q570" s="221">
        <v>0.0074000000000000003</v>
      </c>
      <c r="R570" s="221">
        <f>Q570*H570</f>
        <v>0.037000000000000005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1051</v>
      </c>
      <c r="AT570" s="223" t="s">
        <v>248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233</v>
      </c>
      <c r="BM570" s="223" t="s">
        <v>1052</v>
      </c>
    </row>
    <row r="571" s="2" customFormat="1">
      <c r="A571" s="38"/>
      <c r="B571" s="39"/>
      <c r="C571" s="40"/>
      <c r="D571" s="225" t="s">
        <v>212</v>
      </c>
      <c r="E571" s="40"/>
      <c r="F571" s="226" t="s">
        <v>1050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212</v>
      </c>
      <c r="AU571" s="17" t="s">
        <v>82</v>
      </c>
    </row>
    <row r="572" s="2" customFormat="1" ht="24.15" customHeight="1">
      <c r="A572" s="38"/>
      <c r="B572" s="39"/>
      <c r="C572" s="243" t="s">
        <v>1053</v>
      </c>
      <c r="D572" s="243" t="s">
        <v>248</v>
      </c>
      <c r="E572" s="244" t="s">
        <v>1054</v>
      </c>
      <c r="F572" s="245" t="s">
        <v>1055</v>
      </c>
      <c r="G572" s="246" t="s">
        <v>289</v>
      </c>
      <c r="H572" s="247">
        <v>1</v>
      </c>
      <c r="I572" s="248"/>
      <c r="J572" s="249">
        <f>ROUND(I572*H572,2)</f>
        <v>0</v>
      </c>
      <c r="K572" s="245" t="s">
        <v>19</v>
      </c>
      <c r="L572" s="250"/>
      <c r="M572" s="251" t="s">
        <v>19</v>
      </c>
      <c r="N572" s="252" t="s">
        <v>44</v>
      </c>
      <c r="O572" s="84"/>
      <c r="P572" s="221">
        <f>O572*H572</f>
        <v>0</v>
      </c>
      <c r="Q572" s="221">
        <v>0.0074000000000000003</v>
      </c>
      <c r="R572" s="221">
        <f>Q572*H572</f>
        <v>0.0074000000000000003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1051</v>
      </c>
      <c r="AT572" s="223" t="s">
        <v>248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233</v>
      </c>
      <c r="BM572" s="223" t="s">
        <v>1056</v>
      </c>
    </row>
    <row r="573" s="2" customFormat="1">
      <c r="A573" s="38"/>
      <c r="B573" s="39"/>
      <c r="C573" s="40"/>
      <c r="D573" s="225" t="s">
        <v>212</v>
      </c>
      <c r="E573" s="40"/>
      <c r="F573" s="226" t="s">
        <v>1055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212</v>
      </c>
      <c r="AU573" s="17" t="s">
        <v>82</v>
      </c>
    </row>
    <row r="574" s="2" customFormat="1" ht="24.15" customHeight="1">
      <c r="A574" s="38"/>
      <c r="B574" s="39"/>
      <c r="C574" s="243" t="s">
        <v>1057</v>
      </c>
      <c r="D574" s="243" t="s">
        <v>248</v>
      </c>
      <c r="E574" s="244" t="s">
        <v>1058</v>
      </c>
      <c r="F574" s="245" t="s">
        <v>1059</v>
      </c>
      <c r="G574" s="246" t="s">
        <v>289</v>
      </c>
      <c r="H574" s="247">
        <v>1</v>
      </c>
      <c r="I574" s="248"/>
      <c r="J574" s="249">
        <f>ROUND(I574*H574,2)</f>
        <v>0</v>
      </c>
      <c r="K574" s="245" t="s">
        <v>19</v>
      </c>
      <c r="L574" s="250"/>
      <c r="M574" s="251" t="s">
        <v>19</v>
      </c>
      <c r="N574" s="252" t="s">
        <v>44</v>
      </c>
      <c r="O574" s="84"/>
      <c r="P574" s="221">
        <f>O574*H574</f>
        <v>0</v>
      </c>
      <c r="Q574" s="221">
        <v>0.011100000000000001</v>
      </c>
      <c r="R574" s="221">
        <f>Q574*H574</f>
        <v>0.011100000000000001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1051</v>
      </c>
      <c r="AT574" s="223" t="s">
        <v>248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233</v>
      </c>
      <c r="BM574" s="223" t="s">
        <v>1060</v>
      </c>
    </row>
    <row r="575" s="2" customFormat="1">
      <c r="A575" s="38"/>
      <c r="B575" s="39"/>
      <c r="C575" s="40"/>
      <c r="D575" s="225" t="s">
        <v>212</v>
      </c>
      <c r="E575" s="40"/>
      <c r="F575" s="226" t="s">
        <v>1059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212</v>
      </c>
      <c r="AU575" s="17" t="s">
        <v>82</v>
      </c>
    </row>
    <row r="576" s="2" customFormat="1" ht="24.15" customHeight="1">
      <c r="A576" s="38"/>
      <c r="B576" s="39"/>
      <c r="C576" s="243" t="s">
        <v>1061</v>
      </c>
      <c r="D576" s="243" t="s">
        <v>248</v>
      </c>
      <c r="E576" s="244" t="s">
        <v>1062</v>
      </c>
      <c r="F576" s="245" t="s">
        <v>1063</v>
      </c>
      <c r="G576" s="246" t="s">
        <v>289</v>
      </c>
      <c r="H576" s="247">
        <v>5</v>
      </c>
      <c r="I576" s="248"/>
      <c r="J576" s="249">
        <f>ROUND(I576*H576,2)</f>
        <v>0</v>
      </c>
      <c r="K576" s="245" t="s">
        <v>19</v>
      </c>
      <c r="L576" s="250"/>
      <c r="M576" s="251" t="s">
        <v>19</v>
      </c>
      <c r="N576" s="252" t="s">
        <v>44</v>
      </c>
      <c r="O576" s="84"/>
      <c r="P576" s="221">
        <f>O576*H576</f>
        <v>0</v>
      </c>
      <c r="Q576" s="221">
        <v>0.0067999999999999996</v>
      </c>
      <c r="R576" s="221">
        <f>Q576*H576</f>
        <v>0.033999999999999996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1051</v>
      </c>
      <c r="AT576" s="223" t="s">
        <v>248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233</v>
      </c>
      <c r="BM576" s="223" t="s">
        <v>1064</v>
      </c>
    </row>
    <row r="577" s="2" customFormat="1">
      <c r="A577" s="38"/>
      <c r="B577" s="39"/>
      <c r="C577" s="40"/>
      <c r="D577" s="225" t="s">
        <v>212</v>
      </c>
      <c r="E577" s="40"/>
      <c r="F577" s="226" t="s">
        <v>1063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212</v>
      </c>
      <c r="AU577" s="17" t="s">
        <v>82</v>
      </c>
    </row>
    <row r="578" s="2" customFormat="1" ht="24.15" customHeight="1">
      <c r="A578" s="38"/>
      <c r="B578" s="39"/>
      <c r="C578" s="243" t="s">
        <v>1065</v>
      </c>
      <c r="D578" s="243" t="s">
        <v>248</v>
      </c>
      <c r="E578" s="244" t="s">
        <v>1066</v>
      </c>
      <c r="F578" s="245" t="s">
        <v>1067</v>
      </c>
      <c r="G578" s="246" t="s">
        <v>289</v>
      </c>
      <c r="H578" s="247">
        <v>1</v>
      </c>
      <c r="I578" s="248"/>
      <c r="J578" s="249">
        <f>ROUND(I578*H578,2)</f>
        <v>0</v>
      </c>
      <c r="K578" s="245" t="s">
        <v>19</v>
      </c>
      <c r="L578" s="250"/>
      <c r="M578" s="251" t="s">
        <v>19</v>
      </c>
      <c r="N578" s="252" t="s">
        <v>44</v>
      </c>
      <c r="O578" s="84"/>
      <c r="P578" s="221">
        <f>O578*H578</f>
        <v>0</v>
      </c>
      <c r="Q578" s="221">
        <v>0.0067999999999999996</v>
      </c>
      <c r="R578" s="221">
        <f>Q578*H578</f>
        <v>0.0067999999999999996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1051</v>
      </c>
      <c r="AT578" s="223" t="s">
        <v>248</v>
      </c>
      <c r="AU578" s="223" t="s">
        <v>82</v>
      </c>
      <c r="AY578" s="17" t="s">
        <v>202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80</v>
      </c>
      <c r="BK578" s="224">
        <f>ROUND(I578*H578,2)</f>
        <v>0</v>
      </c>
      <c r="BL578" s="17" t="s">
        <v>233</v>
      </c>
      <c r="BM578" s="223" t="s">
        <v>1068</v>
      </c>
    </row>
    <row r="579" s="2" customFormat="1">
      <c r="A579" s="38"/>
      <c r="B579" s="39"/>
      <c r="C579" s="40"/>
      <c r="D579" s="225" t="s">
        <v>212</v>
      </c>
      <c r="E579" s="40"/>
      <c r="F579" s="226" t="s">
        <v>1067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212</v>
      </c>
      <c r="AU579" s="17" t="s">
        <v>82</v>
      </c>
    </row>
    <row r="580" s="2" customFormat="1" ht="24.15" customHeight="1">
      <c r="A580" s="38"/>
      <c r="B580" s="39"/>
      <c r="C580" s="243" t="s">
        <v>1069</v>
      </c>
      <c r="D580" s="243" t="s">
        <v>248</v>
      </c>
      <c r="E580" s="244" t="s">
        <v>1070</v>
      </c>
      <c r="F580" s="245" t="s">
        <v>1071</v>
      </c>
      <c r="G580" s="246" t="s">
        <v>289</v>
      </c>
      <c r="H580" s="247">
        <v>1</v>
      </c>
      <c r="I580" s="248"/>
      <c r="J580" s="249">
        <f>ROUND(I580*H580,2)</f>
        <v>0</v>
      </c>
      <c r="K580" s="245" t="s">
        <v>19</v>
      </c>
      <c r="L580" s="250"/>
      <c r="M580" s="251" t="s">
        <v>19</v>
      </c>
      <c r="N580" s="252" t="s">
        <v>44</v>
      </c>
      <c r="O580" s="84"/>
      <c r="P580" s="221">
        <f>O580*H580</f>
        <v>0</v>
      </c>
      <c r="Q580" s="221">
        <v>0.010200000000000001</v>
      </c>
      <c r="R580" s="221">
        <f>Q580*H580</f>
        <v>0.010200000000000001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1051</v>
      </c>
      <c r="AT580" s="223" t="s">
        <v>248</v>
      </c>
      <c r="AU580" s="223" t="s">
        <v>82</v>
      </c>
      <c r="AY580" s="17" t="s">
        <v>202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80</v>
      </c>
      <c r="BK580" s="224">
        <f>ROUND(I580*H580,2)</f>
        <v>0</v>
      </c>
      <c r="BL580" s="17" t="s">
        <v>233</v>
      </c>
      <c r="BM580" s="223" t="s">
        <v>1072</v>
      </c>
    </row>
    <row r="581" s="2" customFormat="1">
      <c r="A581" s="38"/>
      <c r="B581" s="39"/>
      <c r="C581" s="40"/>
      <c r="D581" s="225" t="s">
        <v>212</v>
      </c>
      <c r="E581" s="40"/>
      <c r="F581" s="226" t="s">
        <v>1071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212</v>
      </c>
      <c r="AU581" s="17" t="s">
        <v>82</v>
      </c>
    </row>
    <row r="582" s="2" customFormat="1" ht="16.5" customHeight="1">
      <c r="A582" s="38"/>
      <c r="B582" s="39"/>
      <c r="C582" s="212" t="s">
        <v>1073</v>
      </c>
      <c r="D582" s="212" t="s">
        <v>205</v>
      </c>
      <c r="E582" s="213" t="s">
        <v>1074</v>
      </c>
      <c r="F582" s="214" t="s">
        <v>1075</v>
      </c>
      <c r="G582" s="215" t="s">
        <v>289</v>
      </c>
      <c r="H582" s="216">
        <v>44</v>
      </c>
      <c r="I582" s="217"/>
      <c r="J582" s="218">
        <f>ROUND(I582*H582,2)</f>
        <v>0</v>
      </c>
      <c r="K582" s="214" t="s">
        <v>209</v>
      </c>
      <c r="L582" s="44"/>
      <c r="M582" s="219" t="s">
        <v>19</v>
      </c>
      <c r="N582" s="220" t="s">
        <v>44</v>
      </c>
      <c r="O582" s="84"/>
      <c r="P582" s="221">
        <f>O582*H582</f>
        <v>0</v>
      </c>
      <c r="Q582" s="221">
        <v>6.9999999999999994E-05</v>
      </c>
      <c r="R582" s="221">
        <f>Q582*H582</f>
        <v>0.0030799999999999998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233</v>
      </c>
      <c r="AT582" s="223" t="s">
        <v>205</v>
      </c>
      <c r="AU582" s="223" t="s">
        <v>82</v>
      </c>
      <c r="AY582" s="17" t="s">
        <v>202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233</v>
      </c>
      <c r="BM582" s="223" t="s">
        <v>1076</v>
      </c>
    </row>
    <row r="583" s="2" customFormat="1">
      <c r="A583" s="38"/>
      <c r="B583" s="39"/>
      <c r="C583" s="40"/>
      <c r="D583" s="225" t="s">
        <v>212</v>
      </c>
      <c r="E583" s="40"/>
      <c r="F583" s="226" t="s">
        <v>1077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212</v>
      </c>
      <c r="AU583" s="17" t="s">
        <v>82</v>
      </c>
    </row>
    <row r="584" s="2" customFormat="1">
      <c r="A584" s="38"/>
      <c r="B584" s="39"/>
      <c r="C584" s="40"/>
      <c r="D584" s="230" t="s">
        <v>214</v>
      </c>
      <c r="E584" s="40"/>
      <c r="F584" s="231" t="s">
        <v>1078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214</v>
      </c>
      <c r="AU584" s="17" t="s">
        <v>82</v>
      </c>
    </row>
    <row r="585" s="2" customFormat="1" ht="24.15" customHeight="1">
      <c r="A585" s="38"/>
      <c r="B585" s="39"/>
      <c r="C585" s="243" t="s">
        <v>1079</v>
      </c>
      <c r="D585" s="243" t="s">
        <v>248</v>
      </c>
      <c r="E585" s="244" t="s">
        <v>1080</v>
      </c>
      <c r="F585" s="245" t="s">
        <v>1081</v>
      </c>
      <c r="G585" s="246" t="s">
        <v>289</v>
      </c>
      <c r="H585" s="247">
        <v>12</v>
      </c>
      <c r="I585" s="248"/>
      <c r="J585" s="249">
        <f>ROUND(I585*H585,2)</f>
        <v>0</v>
      </c>
      <c r="K585" s="245" t="s">
        <v>19</v>
      </c>
      <c r="L585" s="250"/>
      <c r="M585" s="251" t="s">
        <v>19</v>
      </c>
      <c r="N585" s="252" t="s">
        <v>44</v>
      </c>
      <c r="O585" s="84"/>
      <c r="P585" s="221">
        <f>O585*H585</f>
        <v>0</v>
      </c>
      <c r="Q585" s="221">
        <v>0.0088000000000000005</v>
      </c>
      <c r="R585" s="221">
        <f>Q585*H585</f>
        <v>0.1056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1051</v>
      </c>
      <c r="AT585" s="223" t="s">
        <v>248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233</v>
      </c>
      <c r="BM585" s="223" t="s">
        <v>1082</v>
      </c>
    </row>
    <row r="586" s="2" customFormat="1">
      <c r="A586" s="38"/>
      <c r="B586" s="39"/>
      <c r="C586" s="40"/>
      <c r="D586" s="225" t="s">
        <v>212</v>
      </c>
      <c r="E586" s="40"/>
      <c r="F586" s="226" t="s">
        <v>1081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212</v>
      </c>
      <c r="AU586" s="17" t="s">
        <v>82</v>
      </c>
    </row>
    <row r="587" s="2" customFormat="1" ht="24.15" customHeight="1">
      <c r="A587" s="38"/>
      <c r="B587" s="39"/>
      <c r="C587" s="243" t="s">
        <v>1083</v>
      </c>
      <c r="D587" s="243" t="s">
        <v>248</v>
      </c>
      <c r="E587" s="244" t="s">
        <v>1084</v>
      </c>
      <c r="F587" s="245" t="s">
        <v>1085</v>
      </c>
      <c r="G587" s="246" t="s">
        <v>289</v>
      </c>
      <c r="H587" s="247">
        <v>12</v>
      </c>
      <c r="I587" s="248"/>
      <c r="J587" s="249">
        <f>ROUND(I587*H587,2)</f>
        <v>0</v>
      </c>
      <c r="K587" s="245" t="s">
        <v>19</v>
      </c>
      <c r="L587" s="250"/>
      <c r="M587" s="251" t="s">
        <v>19</v>
      </c>
      <c r="N587" s="252" t="s">
        <v>44</v>
      </c>
      <c r="O587" s="84"/>
      <c r="P587" s="221">
        <f>O587*H587</f>
        <v>0</v>
      </c>
      <c r="Q587" s="221">
        <v>0.0095999999999999992</v>
      </c>
      <c r="R587" s="221">
        <f>Q587*H587</f>
        <v>0.1152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1051</v>
      </c>
      <c r="AT587" s="223" t="s">
        <v>248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233</v>
      </c>
      <c r="BM587" s="223" t="s">
        <v>1086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1085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 ht="24.15" customHeight="1">
      <c r="A589" s="38"/>
      <c r="B589" s="39"/>
      <c r="C589" s="243" t="s">
        <v>1087</v>
      </c>
      <c r="D589" s="243" t="s">
        <v>248</v>
      </c>
      <c r="E589" s="244" t="s">
        <v>1088</v>
      </c>
      <c r="F589" s="245" t="s">
        <v>1089</v>
      </c>
      <c r="G589" s="246" t="s">
        <v>289</v>
      </c>
      <c r="H589" s="247">
        <v>3</v>
      </c>
      <c r="I589" s="248"/>
      <c r="J589" s="249">
        <f>ROUND(I589*H589,2)</f>
        <v>0</v>
      </c>
      <c r="K589" s="245" t="s">
        <v>19</v>
      </c>
      <c r="L589" s="250"/>
      <c r="M589" s="251" t="s">
        <v>19</v>
      </c>
      <c r="N589" s="252" t="s">
        <v>44</v>
      </c>
      <c r="O589" s="84"/>
      <c r="P589" s="221">
        <f>O589*H589</f>
        <v>0</v>
      </c>
      <c r="Q589" s="221">
        <v>0.0095999999999999992</v>
      </c>
      <c r="R589" s="221">
        <f>Q589*H589</f>
        <v>0.028799999999999999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741</v>
      </c>
      <c r="AT589" s="223" t="s">
        <v>248</v>
      </c>
      <c r="AU589" s="223" t="s">
        <v>82</v>
      </c>
      <c r="AY589" s="17" t="s">
        <v>202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741</v>
      </c>
      <c r="BM589" s="223" t="s">
        <v>1090</v>
      </c>
    </row>
    <row r="590" s="2" customFormat="1">
      <c r="A590" s="38"/>
      <c r="B590" s="39"/>
      <c r="C590" s="40"/>
      <c r="D590" s="225" t="s">
        <v>212</v>
      </c>
      <c r="E590" s="40"/>
      <c r="F590" s="226" t="s">
        <v>1089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212</v>
      </c>
      <c r="AU590" s="17" t="s">
        <v>82</v>
      </c>
    </row>
    <row r="591" s="2" customFormat="1" ht="24.15" customHeight="1">
      <c r="A591" s="38"/>
      <c r="B591" s="39"/>
      <c r="C591" s="243" t="s">
        <v>1091</v>
      </c>
      <c r="D591" s="243" t="s">
        <v>248</v>
      </c>
      <c r="E591" s="244" t="s">
        <v>1092</v>
      </c>
      <c r="F591" s="245" t="s">
        <v>1093</v>
      </c>
      <c r="G591" s="246" t="s">
        <v>289</v>
      </c>
      <c r="H591" s="247">
        <v>3</v>
      </c>
      <c r="I591" s="248"/>
      <c r="J591" s="249">
        <f>ROUND(I591*H591,2)</f>
        <v>0</v>
      </c>
      <c r="K591" s="245" t="s">
        <v>19</v>
      </c>
      <c r="L591" s="250"/>
      <c r="M591" s="251" t="s">
        <v>19</v>
      </c>
      <c r="N591" s="252" t="s">
        <v>44</v>
      </c>
      <c r="O591" s="84"/>
      <c r="P591" s="221">
        <f>O591*H591</f>
        <v>0</v>
      </c>
      <c r="Q591" s="221">
        <v>0.0088000000000000005</v>
      </c>
      <c r="R591" s="221">
        <f>Q591*H591</f>
        <v>0.0264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741</v>
      </c>
      <c r="AT591" s="223" t="s">
        <v>248</v>
      </c>
      <c r="AU591" s="223" t="s">
        <v>82</v>
      </c>
      <c r="AY591" s="17" t="s">
        <v>202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741</v>
      </c>
      <c r="BM591" s="223" t="s">
        <v>1094</v>
      </c>
    </row>
    <row r="592" s="2" customFormat="1">
      <c r="A592" s="38"/>
      <c r="B592" s="39"/>
      <c r="C592" s="40"/>
      <c r="D592" s="225" t="s">
        <v>212</v>
      </c>
      <c r="E592" s="40"/>
      <c r="F592" s="226" t="s">
        <v>1093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212</v>
      </c>
      <c r="AU592" s="17" t="s">
        <v>82</v>
      </c>
    </row>
    <row r="593" s="2" customFormat="1" ht="24.15" customHeight="1">
      <c r="A593" s="38"/>
      <c r="B593" s="39"/>
      <c r="C593" s="243" t="s">
        <v>1095</v>
      </c>
      <c r="D593" s="243" t="s">
        <v>248</v>
      </c>
      <c r="E593" s="244" t="s">
        <v>1096</v>
      </c>
      <c r="F593" s="245" t="s">
        <v>1097</v>
      </c>
      <c r="G593" s="246" t="s">
        <v>289</v>
      </c>
      <c r="H593" s="247">
        <v>1</v>
      </c>
      <c r="I593" s="248"/>
      <c r="J593" s="249">
        <f>ROUND(I593*H593,2)</f>
        <v>0</v>
      </c>
      <c r="K593" s="245" t="s">
        <v>19</v>
      </c>
      <c r="L593" s="250"/>
      <c r="M593" s="251" t="s">
        <v>19</v>
      </c>
      <c r="N593" s="252" t="s">
        <v>44</v>
      </c>
      <c r="O593" s="84"/>
      <c r="P593" s="221">
        <f>O593*H593</f>
        <v>0</v>
      </c>
      <c r="Q593" s="221">
        <v>0.0132</v>
      </c>
      <c r="R593" s="221">
        <f>Q593*H593</f>
        <v>0.0132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741</v>
      </c>
      <c r="AT593" s="223" t="s">
        <v>248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741</v>
      </c>
      <c r="BM593" s="223" t="s">
        <v>1098</v>
      </c>
    </row>
    <row r="594" s="2" customFormat="1">
      <c r="A594" s="38"/>
      <c r="B594" s="39"/>
      <c r="C594" s="40"/>
      <c r="D594" s="225" t="s">
        <v>212</v>
      </c>
      <c r="E594" s="40"/>
      <c r="F594" s="226" t="s">
        <v>1097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212</v>
      </c>
      <c r="AU594" s="17" t="s">
        <v>82</v>
      </c>
    </row>
    <row r="595" s="2" customFormat="1" ht="24.15" customHeight="1">
      <c r="A595" s="38"/>
      <c r="B595" s="39"/>
      <c r="C595" s="243" t="s">
        <v>1099</v>
      </c>
      <c r="D595" s="243" t="s">
        <v>248</v>
      </c>
      <c r="E595" s="244" t="s">
        <v>1100</v>
      </c>
      <c r="F595" s="245" t="s">
        <v>1101</v>
      </c>
      <c r="G595" s="246" t="s">
        <v>289</v>
      </c>
      <c r="H595" s="247">
        <v>1</v>
      </c>
      <c r="I595" s="248"/>
      <c r="J595" s="249">
        <f>ROUND(I595*H595,2)</f>
        <v>0</v>
      </c>
      <c r="K595" s="245" t="s">
        <v>19</v>
      </c>
      <c r="L595" s="250"/>
      <c r="M595" s="251" t="s">
        <v>19</v>
      </c>
      <c r="N595" s="252" t="s">
        <v>44</v>
      </c>
      <c r="O595" s="84"/>
      <c r="P595" s="221">
        <f>O595*H595</f>
        <v>0</v>
      </c>
      <c r="Q595" s="221">
        <v>0.0144</v>
      </c>
      <c r="R595" s="221">
        <f>Q595*H595</f>
        <v>0.0144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741</v>
      </c>
      <c r="AT595" s="223" t="s">
        <v>248</v>
      </c>
      <c r="AU595" s="223" t="s">
        <v>82</v>
      </c>
      <c r="AY595" s="17" t="s">
        <v>202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741</v>
      </c>
      <c r="BM595" s="223" t="s">
        <v>1102</v>
      </c>
    </row>
    <row r="596" s="2" customFormat="1">
      <c r="A596" s="38"/>
      <c r="B596" s="39"/>
      <c r="C596" s="40"/>
      <c r="D596" s="225" t="s">
        <v>212</v>
      </c>
      <c r="E596" s="40"/>
      <c r="F596" s="226" t="s">
        <v>1101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212</v>
      </c>
      <c r="AU596" s="17" t="s">
        <v>82</v>
      </c>
    </row>
    <row r="597" s="2" customFormat="1" ht="16.5" customHeight="1">
      <c r="A597" s="38"/>
      <c r="B597" s="39"/>
      <c r="C597" s="243" t="s">
        <v>1103</v>
      </c>
      <c r="D597" s="243" t="s">
        <v>248</v>
      </c>
      <c r="E597" s="244" t="s">
        <v>1104</v>
      </c>
      <c r="F597" s="245" t="s">
        <v>1105</v>
      </c>
      <c r="G597" s="246" t="s">
        <v>289</v>
      </c>
      <c r="H597" s="247">
        <v>6</v>
      </c>
      <c r="I597" s="248"/>
      <c r="J597" s="249">
        <f>ROUND(I597*H597,2)</f>
        <v>0</v>
      </c>
      <c r="K597" s="245" t="s">
        <v>19</v>
      </c>
      <c r="L597" s="250"/>
      <c r="M597" s="251" t="s">
        <v>19</v>
      </c>
      <c r="N597" s="252" t="s">
        <v>44</v>
      </c>
      <c r="O597" s="84"/>
      <c r="P597" s="221">
        <f>O597*H597</f>
        <v>0</v>
      </c>
      <c r="Q597" s="221">
        <v>0.0023999999999999998</v>
      </c>
      <c r="R597" s="221">
        <f>Q597*H597</f>
        <v>0.0144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251</v>
      </c>
      <c r="AT597" s="223" t="s">
        <v>248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239</v>
      </c>
      <c r="BM597" s="223" t="s">
        <v>1106</v>
      </c>
    </row>
    <row r="598" s="2" customFormat="1">
      <c r="A598" s="38"/>
      <c r="B598" s="39"/>
      <c r="C598" s="40"/>
      <c r="D598" s="225" t="s">
        <v>212</v>
      </c>
      <c r="E598" s="40"/>
      <c r="F598" s="226" t="s">
        <v>1105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212</v>
      </c>
      <c r="AU598" s="17" t="s">
        <v>82</v>
      </c>
    </row>
    <row r="599" s="2" customFormat="1">
      <c r="A599" s="38"/>
      <c r="B599" s="39"/>
      <c r="C599" s="40"/>
      <c r="D599" s="225" t="s">
        <v>525</v>
      </c>
      <c r="E599" s="40"/>
      <c r="F599" s="253" t="s">
        <v>526</v>
      </c>
      <c r="G599" s="40"/>
      <c r="H599" s="40"/>
      <c r="I599" s="227"/>
      <c r="J599" s="40"/>
      <c r="K599" s="40"/>
      <c r="L599" s="44"/>
      <c r="M599" s="228"/>
      <c r="N599" s="229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525</v>
      </c>
      <c r="AU599" s="17" t="s">
        <v>82</v>
      </c>
    </row>
    <row r="600" s="2" customFormat="1" ht="16.5" customHeight="1">
      <c r="A600" s="38"/>
      <c r="B600" s="39"/>
      <c r="C600" s="243" t="s">
        <v>1107</v>
      </c>
      <c r="D600" s="243" t="s">
        <v>248</v>
      </c>
      <c r="E600" s="244" t="s">
        <v>1108</v>
      </c>
      <c r="F600" s="245" t="s">
        <v>1109</v>
      </c>
      <c r="G600" s="246" t="s">
        <v>289</v>
      </c>
      <c r="H600" s="247">
        <v>6</v>
      </c>
      <c r="I600" s="248"/>
      <c r="J600" s="249">
        <f>ROUND(I600*H600,2)</f>
        <v>0</v>
      </c>
      <c r="K600" s="245" t="s">
        <v>19</v>
      </c>
      <c r="L600" s="250"/>
      <c r="M600" s="251" t="s">
        <v>19</v>
      </c>
      <c r="N600" s="252" t="s">
        <v>44</v>
      </c>
      <c r="O600" s="84"/>
      <c r="P600" s="221">
        <f>O600*H600</f>
        <v>0</v>
      </c>
      <c r="Q600" s="221">
        <v>0.00016000000000000001</v>
      </c>
      <c r="R600" s="221">
        <f>Q600*H600</f>
        <v>0.00096000000000000013</v>
      </c>
      <c r="S600" s="221">
        <v>0</v>
      </c>
      <c r="T600" s="222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251</v>
      </c>
      <c r="AT600" s="223" t="s">
        <v>248</v>
      </c>
      <c r="AU600" s="223" t="s">
        <v>82</v>
      </c>
      <c r="AY600" s="17" t="s">
        <v>202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239</v>
      </c>
      <c r="BM600" s="223" t="s">
        <v>1110</v>
      </c>
    </row>
    <row r="601" s="2" customFormat="1">
      <c r="A601" s="38"/>
      <c r="B601" s="39"/>
      <c r="C601" s="40"/>
      <c r="D601" s="225" t="s">
        <v>212</v>
      </c>
      <c r="E601" s="40"/>
      <c r="F601" s="226" t="s">
        <v>1109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212</v>
      </c>
      <c r="AU601" s="17" t="s">
        <v>82</v>
      </c>
    </row>
    <row r="602" s="2" customFormat="1" ht="16.5" customHeight="1">
      <c r="A602" s="38"/>
      <c r="B602" s="39"/>
      <c r="C602" s="212" t="s">
        <v>1111</v>
      </c>
      <c r="D602" s="212" t="s">
        <v>205</v>
      </c>
      <c r="E602" s="213" t="s">
        <v>1112</v>
      </c>
      <c r="F602" s="214" t="s">
        <v>1113</v>
      </c>
      <c r="G602" s="215" t="s">
        <v>289</v>
      </c>
      <c r="H602" s="216">
        <v>2</v>
      </c>
      <c r="I602" s="217"/>
      <c r="J602" s="218">
        <f>ROUND(I602*H602,2)</f>
        <v>0</v>
      </c>
      <c r="K602" s="214" t="s">
        <v>209</v>
      </c>
      <c r="L602" s="44"/>
      <c r="M602" s="219" t="s">
        <v>19</v>
      </c>
      <c r="N602" s="220" t="s">
        <v>44</v>
      </c>
      <c r="O602" s="84"/>
      <c r="P602" s="221">
        <f>O602*H602</f>
        <v>0</v>
      </c>
      <c r="Q602" s="221">
        <v>6.9999999999999994E-05</v>
      </c>
      <c r="R602" s="221">
        <f>Q602*H602</f>
        <v>0.00013999999999999999</v>
      </c>
      <c r="S602" s="221">
        <v>0</v>
      </c>
      <c r="T602" s="22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3" t="s">
        <v>233</v>
      </c>
      <c r="AT602" s="223" t="s">
        <v>205</v>
      </c>
      <c r="AU602" s="223" t="s">
        <v>82</v>
      </c>
      <c r="AY602" s="17" t="s">
        <v>202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80</v>
      </c>
      <c r="BK602" s="224">
        <f>ROUND(I602*H602,2)</f>
        <v>0</v>
      </c>
      <c r="BL602" s="17" t="s">
        <v>233</v>
      </c>
      <c r="BM602" s="223" t="s">
        <v>1114</v>
      </c>
    </row>
    <row r="603" s="2" customFormat="1">
      <c r="A603" s="38"/>
      <c r="B603" s="39"/>
      <c r="C603" s="40"/>
      <c r="D603" s="225" t="s">
        <v>212</v>
      </c>
      <c r="E603" s="40"/>
      <c r="F603" s="226" t="s">
        <v>1115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212</v>
      </c>
      <c r="AU603" s="17" t="s">
        <v>82</v>
      </c>
    </row>
    <row r="604" s="2" customFormat="1">
      <c r="A604" s="38"/>
      <c r="B604" s="39"/>
      <c r="C604" s="40"/>
      <c r="D604" s="230" t="s">
        <v>214</v>
      </c>
      <c r="E604" s="40"/>
      <c r="F604" s="231" t="s">
        <v>1116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214</v>
      </c>
      <c r="AU604" s="17" t="s">
        <v>82</v>
      </c>
    </row>
    <row r="605" s="2" customFormat="1" ht="24.15" customHeight="1">
      <c r="A605" s="38"/>
      <c r="B605" s="39"/>
      <c r="C605" s="243" t="s">
        <v>1117</v>
      </c>
      <c r="D605" s="243" t="s">
        <v>248</v>
      </c>
      <c r="E605" s="244" t="s">
        <v>1118</v>
      </c>
      <c r="F605" s="245" t="s">
        <v>1119</v>
      </c>
      <c r="G605" s="246" t="s">
        <v>289</v>
      </c>
      <c r="H605" s="247">
        <v>1</v>
      </c>
      <c r="I605" s="248"/>
      <c r="J605" s="249">
        <f>ROUND(I605*H605,2)</f>
        <v>0</v>
      </c>
      <c r="K605" s="245" t="s">
        <v>19</v>
      </c>
      <c r="L605" s="250"/>
      <c r="M605" s="251" t="s">
        <v>19</v>
      </c>
      <c r="N605" s="252" t="s">
        <v>44</v>
      </c>
      <c r="O605" s="84"/>
      <c r="P605" s="221">
        <f>O605*H605</f>
        <v>0</v>
      </c>
      <c r="Q605" s="221">
        <v>0.018780000000000002</v>
      </c>
      <c r="R605" s="221">
        <f>Q605*H605</f>
        <v>0.018780000000000002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1051</v>
      </c>
      <c r="AT605" s="223" t="s">
        <v>248</v>
      </c>
      <c r="AU605" s="223" t="s">
        <v>82</v>
      </c>
      <c r="AY605" s="17" t="s">
        <v>202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233</v>
      </c>
      <c r="BM605" s="223" t="s">
        <v>1120</v>
      </c>
    </row>
    <row r="606" s="2" customFormat="1">
      <c r="A606" s="38"/>
      <c r="B606" s="39"/>
      <c r="C606" s="40"/>
      <c r="D606" s="225" t="s">
        <v>212</v>
      </c>
      <c r="E606" s="40"/>
      <c r="F606" s="226" t="s">
        <v>1119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212</v>
      </c>
      <c r="AU606" s="17" t="s">
        <v>82</v>
      </c>
    </row>
    <row r="607" s="2" customFormat="1" ht="24.15" customHeight="1">
      <c r="A607" s="38"/>
      <c r="B607" s="39"/>
      <c r="C607" s="243" t="s">
        <v>1121</v>
      </c>
      <c r="D607" s="243" t="s">
        <v>248</v>
      </c>
      <c r="E607" s="244" t="s">
        <v>1122</v>
      </c>
      <c r="F607" s="245" t="s">
        <v>1123</v>
      </c>
      <c r="G607" s="246" t="s">
        <v>289</v>
      </c>
      <c r="H607" s="247">
        <v>1</v>
      </c>
      <c r="I607" s="248"/>
      <c r="J607" s="249">
        <f>ROUND(I607*H607,2)</f>
        <v>0</v>
      </c>
      <c r="K607" s="245" t="s">
        <v>19</v>
      </c>
      <c r="L607" s="250"/>
      <c r="M607" s="251" t="s">
        <v>19</v>
      </c>
      <c r="N607" s="252" t="s">
        <v>44</v>
      </c>
      <c r="O607" s="84"/>
      <c r="P607" s="221">
        <f>O607*H607</f>
        <v>0</v>
      </c>
      <c r="Q607" s="221">
        <v>0.018780000000000002</v>
      </c>
      <c r="R607" s="221">
        <f>Q607*H607</f>
        <v>0.018780000000000002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1051</v>
      </c>
      <c r="AT607" s="223" t="s">
        <v>248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233</v>
      </c>
      <c r="BM607" s="223" t="s">
        <v>1124</v>
      </c>
    </row>
    <row r="608" s="2" customFormat="1">
      <c r="A608" s="38"/>
      <c r="B608" s="39"/>
      <c r="C608" s="40"/>
      <c r="D608" s="225" t="s">
        <v>212</v>
      </c>
      <c r="E608" s="40"/>
      <c r="F608" s="226" t="s">
        <v>1119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212</v>
      </c>
      <c r="AU608" s="17" t="s">
        <v>82</v>
      </c>
    </row>
    <row r="609" s="2" customFormat="1" ht="16.5" customHeight="1">
      <c r="A609" s="38"/>
      <c r="B609" s="39"/>
      <c r="C609" s="212" t="s">
        <v>1125</v>
      </c>
      <c r="D609" s="212" t="s">
        <v>205</v>
      </c>
      <c r="E609" s="213" t="s">
        <v>1126</v>
      </c>
      <c r="F609" s="214" t="s">
        <v>1127</v>
      </c>
      <c r="G609" s="215" t="s">
        <v>289</v>
      </c>
      <c r="H609" s="216">
        <v>2</v>
      </c>
      <c r="I609" s="217"/>
      <c r="J609" s="218">
        <f>ROUND(I609*H609,2)</f>
        <v>0</v>
      </c>
      <c r="K609" s="214" t="s">
        <v>209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3.0000000000000001E-05</v>
      </c>
      <c r="R609" s="221">
        <f>Q609*H609</f>
        <v>6.0000000000000002E-05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233</v>
      </c>
      <c r="AT609" s="223" t="s">
        <v>205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233</v>
      </c>
      <c r="BM609" s="223" t="s">
        <v>1128</v>
      </c>
    </row>
    <row r="610" s="2" customFormat="1">
      <c r="A610" s="38"/>
      <c r="B610" s="39"/>
      <c r="C610" s="40"/>
      <c r="D610" s="225" t="s">
        <v>212</v>
      </c>
      <c r="E610" s="40"/>
      <c r="F610" s="226" t="s">
        <v>1129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212</v>
      </c>
      <c r="AU610" s="17" t="s">
        <v>82</v>
      </c>
    </row>
    <row r="611" s="2" customFormat="1">
      <c r="A611" s="38"/>
      <c r="B611" s="39"/>
      <c r="C611" s="40"/>
      <c r="D611" s="230" t="s">
        <v>214</v>
      </c>
      <c r="E611" s="40"/>
      <c r="F611" s="231" t="s">
        <v>1130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214</v>
      </c>
      <c r="AU611" s="17" t="s">
        <v>82</v>
      </c>
    </row>
    <row r="612" s="2" customFormat="1" ht="24.15" customHeight="1">
      <c r="A612" s="38"/>
      <c r="B612" s="39"/>
      <c r="C612" s="243" t="s">
        <v>1131</v>
      </c>
      <c r="D612" s="243" t="s">
        <v>248</v>
      </c>
      <c r="E612" s="244" t="s">
        <v>1132</v>
      </c>
      <c r="F612" s="245" t="s">
        <v>1133</v>
      </c>
      <c r="G612" s="246" t="s">
        <v>289</v>
      </c>
      <c r="H612" s="247">
        <v>1</v>
      </c>
      <c r="I612" s="248"/>
      <c r="J612" s="249">
        <f>ROUND(I612*H612,2)</f>
        <v>0</v>
      </c>
      <c r="K612" s="245" t="s">
        <v>19</v>
      </c>
      <c r="L612" s="250"/>
      <c r="M612" s="251" t="s">
        <v>19</v>
      </c>
      <c r="N612" s="252" t="s">
        <v>44</v>
      </c>
      <c r="O612" s="84"/>
      <c r="P612" s="221">
        <f>O612*H612</f>
        <v>0</v>
      </c>
      <c r="Q612" s="221">
        <v>0.016449999999999999</v>
      </c>
      <c r="R612" s="221">
        <f>Q612*H612</f>
        <v>0.016449999999999999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1051</v>
      </c>
      <c r="AT612" s="223" t="s">
        <v>248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233</v>
      </c>
      <c r="BM612" s="223" t="s">
        <v>1134</v>
      </c>
    </row>
    <row r="613" s="2" customFormat="1">
      <c r="A613" s="38"/>
      <c r="B613" s="39"/>
      <c r="C613" s="40"/>
      <c r="D613" s="225" t="s">
        <v>212</v>
      </c>
      <c r="E613" s="40"/>
      <c r="F613" s="226" t="s">
        <v>1133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212</v>
      </c>
      <c r="AU613" s="17" t="s">
        <v>82</v>
      </c>
    </row>
    <row r="614" s="2" customFormat="1" ht="24.15" customHeight="1">
      <c r="A614" s="38"/>
      <c r="B614" s="39"/>
      <c r="C614" s="243" t="s">
        <v>1135</v>
      </c>
      <c r="D614" s="243" t="s">
        <v>248</v>
      </c>
      <c r="E614" s="244" t="s">
        <v>1136</v>
      </c>
      <c r="F614" s="245" t="s">
        <v>1137</v>
      </c>
      <c r="G614" s="246" t="s">
        <v>289</v>
      </c>
      <c r="H614" s="247">
        <v>1</v>
      </c>
      <c r="I614" s="248"/>
      <c r="J614" s="249">
        <f>ROUND(I614*H614,2)</f>
        <v>0</v>
      </c>
      <c r="K614" s="245" t="s">
        <v>19</v>
      </c>
      <c r="L614" s="250"/>
      <c r="M614" s="251" t="s">
        <v>19</v>
      </c>
      <c r="N614" s="252" t="s">
        <v>44</v>
      </c>
      <c r="O614" s="84"/>
      <c r="P614" s="221">
        <f>O614*H614</f>
        <v>0</v>
      </c>
      <c r="Q614" s="221">
        <v>0.016449999999999999</v>
      </c>
      <c r="R614" s="221">
        <f>Q614*H614</f>
        <v>0.016449999999999999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1051</v>
      </c>
      <c r="AT614" s="223" t="s">
        <v>248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233</v>
      </c>
      <c r="BM614" s="223" t="s">
        <v>1138</v>
      </c>
    </row>
    <row r="615" s="2" customFormat="1">
      <c r="A615" s="38"/>
      <c r="B615" s="39"/>
      <c r="C615" s="40"/>
      <c r="D615" s="225" t="s">
        <v>212</v>
      </c>
      <c r="E615" s="40"/>
      <c r="F615" s="226" t="s">
        <v>1133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212</v>
      </c>
      <c r="AU615" s="17" t="s">
        <v>82</v>
      </c>
    </row>
    <row r="616" s="2" customFormat="1" ht="16.5" customHeight="1">
      <c r="A616" s="38"/>
      <c r="B616" s="39"/>
      <c r="C616" s="212" t="s">
        <v>1139</v>
      </c>
      <c r="D616" s="212" t="s">
        <v>205</v>
      </c>
      <c r="E616" s="213" t="s">
        <v>1140</v>
      </c>
      <c r="F616" s="214" t="s">
        <v>1141</v>
      </c>
      <c r="G616" s="215" t="s">
        <v>289</v>
      </c>
      <c r="H616" s="216">
        <v>10</v>
      </c>
      <c r="I616" s="217"/>
      <c r="J616" s="218">
        <f>ROUND(I616*H616,2)</f>
        <v>0</v>
      </c>
      <c r="K616" s="214" t="s">
        <v>209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9.0000000000000006E-05</v>
      </c>
      <c r="R616" s="221">
        <f>Q616*H616</f>
        <v>0.00090000000000000008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233</v>
      </c>
      <c r="AT616" s="223" t="s">
        <v>205</v>
      </c>
      <c r="AU616" s="223" t="s">
        <v>82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233</v>
      </c>
      <c r="BM616" s="223" t="s">
        <v>1142</v>
      </c>
    </row>
    <row r="617" s="2" customFormat="1">
      <c r="A617" s="38"/>
      <c r="B617" s="39"/>
      <c r="C617" s="40"/>
      <c r="D617" s="225" t="s">
        <v>212</v>
      </c>
      <c r="E617" s="40"/>
      <c r="F617" s="226" t="s">
        <v>1143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212</v>
      </c>
      <c r="AU617" s="17" t="s">
        <v>82</v>
      </c>
    </row>
    <row r="618" s="2" customFormat="1">
      <c r="A618" s="38"/>
      <c r="B618" s="39"/>
      <c r="C618" s="40"/>
      <c r="D618" s="230" t="s">
        <v>214</v>
      </c>
      <c r="E618" s="40"/>
      <c r="F618" s="231" t="s">
        <v>1144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214</v>
      </c>
      <c r="AU618" s="17" t="s">
        <v>82</v>
      </c>
    </row>
    <row r="619" s="2" customFormat="1" ht="24.15" customHeight="1">
      <c r="A619" s="38"/>
      <c r="B619" s="39"/>
      <c r="C619" s="243" t="s">
        <v>1145</v>
      </c>
      <c r="D619" s="243" t="s">
        <v>248</v>
      </c>
      <c r="E619" s="244" t="s">
        <v>1146</v>
      </c>
      <c r="F619" s="245" t="s">
        <v>1147</v>
      </c>
      <c r="G619" s="246" t="s">
        <v>289</v>
      </c>
      <c r="H619" s="247">
        <v>3</v>
      </c>
      <c r="I619" s="248"/>
      <c r="J619" s="249">
        <f>ROUND(I619*H619,2)</f>
        <v>0</v>
      </c>
      <c r="K619" s="245" t="s">
        <v>19</v>
      </c>
      <c r="L619" s="250"/>
      <c r="M619" s="251" t="s">
        <v>19</v>
      </c>
      <c r="N619" s="252" t="s">
        <v>44</v>
      </c>
      <c r="O619" s="84"/>
      <c r="P619" s="221">
        <f>O619*H619</f>
        <v>0</v>
      </c>
      <c r="Q619" s="221">
        <v>0.0104</v>
      </c>
      <c r="R619" s="221">
        <f>Q619*H619</f>
        <v>0.031199999999999999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1051</v>
      </c>
      <c r="AT619" s="223" t="s">
        <v>248</v>
      </c>
      <c r="AU619" s="223" t="s">
        <v>82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233</v>
      </c>
      <c r="BM619" s="223" t="s">
        <v>1148</v>
      </c>
    </row>
    <row r="620" s="2" customFormat="1">
      <c r="A620" s="38"/>
      <c r="B620" s="39"/>
      <c r="C620" s="40"/>
      <c r="D620" s="225" t="s">
        <v>212</v>
      </c>
      <c r="E620" s="40"/>
      <c r="F620" s="226" t="s">
        <v>1147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212</v>
      </c>
      <c r="AU620" s="17" t="s">
        <v>82</v>
      </c>
    </row>
    <row r="621" s="2" customFormat="1" ht="24.15" customHeight="1">
      <c r="A621" s="38"/>
      <c r="B621" s="39"/>
      <c r="C621" s="243" t="s">
        <v>1149</v>
      </c>
      <c r="D621" s="243" t="s">
        <v>248</v>
      </c>
      <c r="E621" s="244" t="s">
        <v>1150</v>
      </c>
      <c r="F621" s="245" t="s">
        <v>1151</v>
      </c>
      <c r="G621" s="246" t="s">
        <v>289</v>
      </c>
      <c r="H621" s="247">
        <v>3</v>
      </c>
      <c r="I621" s="248"/>
      <c r="J621" s="249">
        <f>ROUND(I621*H621,2)</f>
        <v>0</v>
      </c>
      <c r="K621" s="245" t="s">
        <v>19</v>
      </c>
      <c r="L621" s="250"/>
      <c r="M621" s="251" t="s">
        <v>19</v>
      </c>
      <c r="N621" s="252" t="s">
        <v>44</v>
      </c>
      <c r="O621" s="84"/>
      <c r="P621" s="221">
        <f>O621*H621</f>
        <v>0</v>
      </c>
      <c r="Q621" s="221">
        <v>0.0095999999999999992</v>
      </c>
      <c r="R621" s="221">
        <f>Q621*H621</f>
        <v>0.028799999999999999</v>
      </c>
      <c r="S621" s="221">
        <v>0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1051</v>
      </c>
      <c r="AT621" s="223" t="s">
        <v>248</v>
      </c>
      <c r="AU621" s="223" t="s">
        <v>82</v>
      </c>
      <c r="AY621" s="17" t="s">
        <v>202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233</v>
      </c>
      <c r="BM621" s="223" t="s">
        <v>1152</v>
      </c>
    </row>
    <row r="622" s="2" customFormat="1">
      <c r="A622" s="38"/>
      <c r="B622" s="39"/>
      <c r="C622" s="40"/>
      <c r="D622" s="225" t="s">
        <v>212</v>
      </c>
      <c r="E622" s="40"/>
      <c r="F622" s="226" t="s">
        <v>1151</v>
      </c>
      <c r="G622" s="40"/>
      <c r="H622" s="40"/>
      <c r="I622" s="227"/>
      <c r="J622" s="40"/>
      <c r="K622" s="40"/>
      <c r="L622" s="44"/>
      <c r="M622" s="228"/>
      <c r="N622" s="229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212</v>
      </c>
      <c r="AU622" s="17" t="s">
        <v>82</v>
      </c>
    </row>
    <row r="623" s="2" customFormat="1" ht="16.5" customHeight="1">
      <c r="A623" s="38"/>
      <c r="B623" s="39"/>
      <c r="C623" s="243" t="s">
        <v>1153</v>
      </c>
      <c r="D623" s="243" t="s">
        <v>248</v>
      </c>
      <c r="E623" s="244" t="s">
        <v>1154</v>
      </c>
      <c r="F623" s="245" t="s">
        <v>1155</v>
      </c>
      <c r="G623" s="246" t="s">
        <v>289</v>
      </c>
      <c r="H623" s="247">
        <v>2</v>
      </c>
      <c r="I623" s="248"/>
      <c r="J623" s="249">
        <f>ROUND(I623*H623,2)</f>
        <v>0</v>
      </c>
      <c r="K623" s="245" t="s">
        <v>19</v>
      </c>
      <c r="L623" s="250"/>
      <c r="M623" s="251" t="s">
        <v>19</v>
      </c>
      <c r="N623" s="252" t="s">
        <v>44</v>
      </c>
      <c r="O623" s="84"/>
      <c r="P623" s="221">
        <f>O623*H623</f>
        <v>0</v>
      </c>
      <c r="Q623" s="221">
        <v>0.0037000000000000002</v>
      </c>
      <c r="R623" s="221">
        <f>Q623*H623</f>
        <v>0.0074000000000000003</v>
      </c>
      <c r="S623" s="221">
        <v>0</v>
      </c>
      <c r="T623" s="222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3" t="s">
        <v>251</v>
      </c>
      <c r="AT623" s="223" t="s">
        <v>248</v>
      </c>
      <c r="AU623" s="223" t="s">
        <v>82</v>
      </c>
      <c r="AY623" s="17" t="s">
        <v>202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80</v>
      </c>
      <c r="BK623" s="224">
        <f>ROUND(I623*H623,2)</f>
        <v>0</v>
      </c>
      <c r="BL623" s="17" t="s">
        <v>239</v>
      </c>
      <c r="BM623" s="223" t="s">
        <v>1156</v>
      </c>
    </row>
    <row r="624" s="2" customFormat="1">
      <c r="A624" s="38"/>
      <c r="B624" s="39"/>
      <c r="C624" s="40"/>
      <c r="D624" s="225" t="s">
        <v>212</v>
      </c>
      <c r="E624" s="40"/>
      <c r="F624" s="226" t="s">
        <v>1155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212</v>
      </c>
      <c r="AU624" s="17" t="s">
        <v>82</v>
      </c>
    </row>
    <row r="625" s="2" customFormat="1">
      <c r="A625" s="38"/>
      <c r="B625" s="39"/>
      <c r="C625" s="40"/>
      <c r="D625" s="225" t="s">
        <v>525</v>
      </c>
      <c r="E625" s="40"/>
      <c r="F625" s="253" t="s">
        <v>526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525</v>
      </c>
      <c r="AU625" s="17" t="s">
        <v>82</v>
      </c>
    </row>
    <row r="626" s="2" customFormat="1" ht="16.5" customHeight="1">
      <c r="A626" s="38"/>
      <c r="B626" s="39"/>
      <c r="C626" s="243" t="s">
        <v>1157</v>
      </c>
      <c r="D626" s="243" t="s">
        <v>248</v>
      </c>
      <c r="E626" s="244" t="s">
        <v>1158</v>
      </c>
      <c r="F626" s="245" t="s">
        <v>1159</v>
      </c>
      <c r="G626" s="246" t="s">
        <v>289</v>
      </c>
      <c r="H626" s="247">
        <v>2</v>
      </c>
      <c r="I626" s="248"/>
      <c r="J626" s="249">
        <f>ROUND(I626*H626,2)</f>
        <v>0</v>
      </c>
      <c r="K626" s="245" t="s">
        <v>19</v>
      </c>
      <c r="L626" s="250"/>
      <c r="M626" s="251" t="s">
        <v>19</v>
      </c>
      <c r="N626" s="252" t="s">
        <v>44</v>
      </c>
      <c r="O626" s="84"/>
      <c r="P626" s="221">
        <f>O626*H626</f>
        <v>0</v>
      </c>
      <c r="Q626" s="221">
        <v>0.00016000000000000001</v>
      </c>
      <c r="R626" s="221">
        <f>Q626*H626</f>
        <v>0.00032000000000000003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251</v>
      </c>
      <c r="AT626" s="223" t="s">
        <v>248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239</v>
      </c>
      <c r="BM626" s="223" t="s">
        <v>1160</v>
      </c>
    </row>
    <row r="627" s="2" customFormat="1">
      <c r="A627" s="38"/>
      <c r="B627" s="39"/>
      <c r="C627" s="40"/>
      <c r="D627" s="225" t="s">
        <v>212</v>
      </c>
      <c r="E627" s="40"/>
      <c r="F627" s="226" t="s">
        <v>1159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212</v>
      </c>
      <c r="AU627" s="17" t="s">
        <v>82</v>
      </c>
    </row>
    <row r="628" s="2" customFormat="1" ht="16.5" customHeight="1">
      <c r="A628" s="38"/>
      <c r="B628" s="39"/>
      <c r="C628" s="212" t="s">
        <v>1161</v>
      </c>
      <c r="D628" s="212" t="s">
        <v>205</v>
      </c>
      <c r="E628" s="213" t="s">
        <v>1162</v>
      </c>
      <c r="F628" s="214" t="s">
        <v>1163</v>
      </c>
      <c r="G628" s="215" t="s">
        <v>289</v>
      </c>
      <c r="H628" s="216">
        <v>64</v>
      </c>
      <c r="I628" s="217"/>
      <c r="J628" s="218">
        <f>ROUND(I628*H628,2)</f>
        <v>0</v>
      </c>
      <c r="K628" s="214" t="s">
        <v>209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0.00012</v>
      </c>
      <c r="R628" s="221">
        <f>Q628*H628</f>
        <v>0.0076800000000000002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233</v>
      </c>
      <c r="AT628" s="223" t="s">
        <v>205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233</v>
      </c>
      <c r="BM628" s="223" t="s">
        <v>1164</v>
      </c>
    </row>
    <row r="629" s="2" customFormat="1">
      <c r="A629" s="38"/>
      <c r="B629" s="39"/>
      <c r="C629" s="40"/>
      <c r="D629" s="225" t="s">
        <v>212</v>
      </c>
      <c r="E629" s="40"/>
      <c r="F629" s="226" t="s">
        <v>1165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212</v>
      </c>
      <c r="AU629" s="17" t="s">
        <v>82</v>
      </c>
    </row>
    <row r="630" s="2" customFormat="1">
      <c r="A630" s="38"/>
      <c r="B630" s="39"/>
      <c r="C630" s="40"/>
      <c r="D630" s="230" t="s">
        <v>214</v>
      </c>
      <c r="E630" s="40"/>
      <c r="F630" s="231" t="s">
        <v>1166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214</v>
      </c>
      <c r="AU630" s="17" t="s">
        <v>82</v>
      </c>
    </row>
    <row r="631" s="2" customFormat="1" ht="24.15" customHeight="1">
      <c r="A631" s="38"/>
      <c r="B631" s="39"/>
      <c r="C631" s="243" t="s">
        <v>1167</v>
      </c>
      <c r="D631" s="243" t="s">
        <v>248</v>
      </c>
      <c r="E631" s="244" t="s">
        <v>1168</v>
      </c>
      <c r="F631" s="245" t="s">
        <v>1169</v>
      </c>
      <c r="G631" s="246" t="s">
        <v>289</v>
      </c>
      <c r="H631" s="247">
        <v>25</v>
      </c>
      <c r="I631" s="248"/>
      <c r="J631" s="249">
        <f>ROUND(I631*H631,2)</f>
        <v>0</v>
      </c>
      <c r="K631" s="245" t="s">
        <v>19</v>
      </c>
      <c r="L631" s="250"/>
      <c r="M631" s="251" t="s">
        <v>19</v>
      </c>
      <c r="N631" s="252" t="s">
        <v>44</v>
      </c>
      <c r="O631" s="84"/>
      <c r="P631" s="221">
        <f>O631*H631</f>
        <v>0</v>
      </c>
      <c r="Q631" s="221">
        <v>0.014</v>
      </c>
      <c r="R631" s="221">
        <f>Q631*H631</f>
        <v>0.35000000000000003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1051</v>
      </c>
      <c r="AT631" s="223" t="s">
        <v>248</v>
      </c>
      <c r="AU631" s="223" t="s">
        <v>82</v>
      </c>
      <c r="AY631" s="17" t="s">
        <v>202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80</v>
      </c>
      <c r="BK631" s="224">
        <f>ROUND(I631*H631,2)</f>
        <v>0</v>
      </c>
      <c r="BL631" s="17" t="s">
        <v>233</v>
      </c>
      <c r="BM631" s="223" t="s">
        <v>1170</v>
      </c>
    </row>
    <row r="632" s="2" customFormat="1">
      <c r="A632" s="38"/>
      <c r="B632" s="39"/>
      <c r="C632" s="40"/>
      <c r="D632" s="225" t="s">
        <v>212</v>
      </c>
      <c r="E632" s="40"/>
      <c r="F632" s="226" t="s">
        <v>1169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212</v>
      </c>
      <c r="AU632" s="17" t="s">
        <v>82</v>
      </c>
    </row>
    <row r="633" s="2" customFormat="1" ht="24.15" customHeight="1">
      <c r="A633" s="38"/>
      <c r="B633" s="39"/>
      <c r="C633" s="243" t="s">
        <v>1171</v>
      </c>
      <c r="D633" s="243" t="s">
        <v>248</v>
      </c>
      <c r="E633" s="244" t="s">
        <v>1172</v>
      </c>
      <c r="F633" s="245" t="s">
        <v>1173</v>
      </c>
      <c r="G633" s="246" t="s">
        <v>289</v>
      </c>
      <c r="H633" s="247">
        <v>1</v>
      </c>
      <c r="I633" s="248"/>
      <c r="J633" s="249">
        <f>ROUND(I633*H633,2)</f>
        <v>0</v>
      </c>
      <c r="K633" s="245" t="s">
        <v>19</v>
      </c>
      <c r="L633" s="250"/>
      <c r="M633" s="251" t="s">
        <v>19</v>
      </c>
      <c r="N633" s="252" t="s">
        <v>44</v>
      </c>
      <c r="O633" s="84"/>
      <c r="P633" s="221">
        <f>O633*H633</f>
        <v>0</v>
      </c>
      <c r="Q633" s="221">
        <v>0.014</v>
      </c>
      <c r="R633" s="221">
        <f>Q633*H633</f>
        <v>0.014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1051</v>
      </c>
      <c r="AT633" s="223" t="s">
        <v>248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233</v>
      </c>
      <c r="BM633" s="223" t="s">
        <v>1174</v>
      </c>
    </row>
    <row r="634" s="2" customFormat="1">
      <c r="A634" s="38"/>
      <c r="B634" s="39"/>
      <c r="C634" s="40"/>
      <c r="D634" s="225" t="s">
        <v>212</v>
      </c>
      <c r="E634" s="40"/>
      <c r="F634" s="226" t="s">
        <v>1173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212</v>
      </c>
      <c r="AU634" s="17" t="s">
        <v>82</v>
      </c>
    </row>
    <row r="635" s="2" customFormat="1" ht="24.15" customHeight="1">
      <c r="A635" s="38"/>
      <c r="B635" s="39"/>
      <c r="C635" s="243" t="s">
        <v>1175</v>
      </c>
      <c r="D635" s="243" t="s">
        <v>248</v>
      </c>
      <c r="E635" s="244" t="s">
        <v>1176</v>
      </c>
      <c r="F635" s="245" t="s">
        <v>1177</v>
      </c>
      <c r="G635" s="246" t="s">
        <v>289</v>
      </c>
      <c r="H635" s="247">
        <v>25</v>
      </c>
      <c r="I635" s="248"/>
      <c r="J635" s="249">
        <f>ROUND(I635*H635,2)</f>
        <v>0</v>
      </c>
      <c r="K635" s="245" t="s">
        <v>19</v>
      </c>
      <c r="L635" s="250"/>
      <c r="M635" s="251" t="s">
        <v>19</v>
      </c>
      <c r="N635" s="252" t="s">
        <v>44</v>
      </c>
      <c r="O635" s="84"/>
      <c r="P635" s="221">
        <f>O635*H635</f>
        <v>0</v>
      </c>
      <c r="Q635" s="221">
        <v>0.012999999999999999</v>
      </c>
      <c r="R635" s="221">
        <f>Q635*H635</f>
        <v>0.32500000000000001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1051</v>
      </c>
      <c r="AT635" s="223" t="s">
        <v>248</v>
      </c>
      <c r="AU635" s="223" t="s">
        <v>82</v>
      </c>
      <c r="AY635" s="17" t="s">
        <v>202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80</v>
      </c>
      <c r="BK635" s="224">
        <f>ROUND(I635*H635,2)</f>
        <v>0</v>
      </c>
      <c r="BL635" s="17" t="s">
        <v>233</v>
      </c>
      <c r="BM635" s="223" t="s">
        <v>1178</v>
      </c>
    </row>
    <row r="636" s="2" customFormat="1">
      <c r="A636" s="38"/>
      <c r="B636" s="39"/>
      <c r="C636" s="40"/>
      <c r="D636" s="225" t="s">
        <v>212</v>
      </c>
      <c r="E636" s="40"/>
      <c r="F636" s="226" t="s">
        <v>1177</v>
      </c>
      <c r="G636" s="40"/>
      <c r="H636" s="40"/>
      <c r="I636" s="227"/>
      <c r="J636" s="40"/>
      <c r="K636" s="40"/>
      <c r="L636" s="44"/>
      <c r="M636" s="228"/>
      <c r="N636" s="229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212</v>
      </c>
      <c r="AU636" s="17" t="s">
        <v>82</v>
      </c>
    </row>
    <row r="637" s="2" customFormat="1" ht="24.15" customHeight="1">
      <c r="A637" s="38"/>
      <c r="B637" s="39"/>
      <c r="C637" s="243" t="s">
        <v>1179</v>
      </c>
      <c r="D637" s="243" t="s">
        <v>248</v>
      </c>
      <c r="E637" s="244" t="s">
        <v>1180</v>
      </c>
      <c r="F637" s="245" t="s">
        <v>1181</v>
      </c>
      <c r="G637" s="246" t="s">
        <v>289</v>
      </c>
      <c r="H637" s="247">
        <v>1</v>
      </c>
      <c r="I637" s="248"/>
      <c r="J637" s="249">
        <f>ROUND(I637*H637,2)</f>
        <v>0</v>
      </c>
      <c r="K637" s="245" t="s">
        <v>19</v>
      </c>
      <c r="L637" s="250"/>
      <c r="M637" s="251" t="s">
        <v>19</v>
      </c>
      <c r="N637" s="252" t="s">
        <v>44</v>
      </c>
      <c r="O637" s="84"/>
      <c r="P637" s="221">
        <f>O637*H637</f>
        <v>0</v>
      </c>
      <c r="Q637" s="221">
        <v>0.012999999999999999</v>
      </c>
      <c r="R637" s="221">
        <f>Q637*H637</f>
        <v>0.012999999999999999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1051</v>
      </c>
      <c r="AT637" s="223" t="s">
        <v>248</v>
      </c>
      <c r="AU637" s="223" t="s">
        <v>82</v>
      </c>
      <c r="AY637" s="17" t="s">
        <v>202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233</v>
      </c>
      <c r="BM637" s="223" t="s">
        <v>1182</v>
      </c>
    </row>
    <row r="638" s="2" customFormat="1">
      <c r="A638" s="38"/>
      <c r="B638" s="39"/>
      <c r="C638" s="40"/>
      <c r="D638" s="225" t="s">
        <v>212</v>
      </c>
      <c r="E638" s="40"/>
      <c r="F638" s="226" t="s">
        <v>1181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212</v>
      </c>
      <c r="AU638" s="17" t="s">
        <v>82</v>
      </c>
    </row>
    <row r="639" s="2" customFormat="1" ht="24.15" customHeight="1">
      <c r="A639" s="38"/>
      <c r="B639" s="39"/>
      <c r="C639" s="243" t="s">
        <v>1183</v>
      </c>
      <c r="D639" s="243" t="s">
        <v>248</v>
      </c>
      <c r="E639" s="244" t="s">
        <v>1184</v>
      </c>
      <c r="F639" s="245" t="s">
        <v>1185</v>
      </c>
      <c r="G639" s="246" t="s">
        <v>289</v>
      </c>
      <c r="H639" s="247">
        <v>1</v>
      </c>
      <c r="I639" s="248"/>
      <c r="J639" s="249">
        <f>ROUND(I639*H639,2)</f>
        <v>0</v>
      </c>
      <c r="K639" s="245" t="s">
        <v>19</v>
      </c>
      <c r="L639" s="250"/>
      <c r="M639" s="251" t="s">
        <v>19</v>
      </c>
      <c r="N639" s="252" t="s">
        <v>44</v>
      </c>
      <c r="O639" s="84"/>
      <c r="P639" s="221">
        <f>O639*H639</f>
        <v>0</v>
      </c>
      <c r="Q639" s="221">
        <v>0.01119</v>
      </c>
      <c r="R639" s="221">
        <f>Q639*H639</f>
        <v>0.01119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741</v>
      </c>
      <c r="AT639" s="223" t="s">
        <v>248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741</v>
      </c>
      <c r="BM639" s="223" t="s">
        <v>1186</v>
      </c>
    </row>
    <row r="640" s="2" customFormat="1">
      <c r="A640" s="38"/>
      <c r="B640" s="39"/>
      <c r="C640" s="40"/>
      <c r="D640" s="225" t="s">
        <v>212</v>
      </c>
      <c r="E640" s="40"/>
      <c r="F640" s="226" t="s">
        <v>1185</v>
      </c>
      <c r="G640" s="40"/>
      <c r="H640" s="40"/>
      <c r="I640" s="227"/>
      <c r="J640" s="40"/>
      <c r="K640" s="40"/>
      <c r="L640" s="44"/>
      <c r="M640" s="228"/>
      <c r="N640" s="229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212</v>
      </c>
      <c r="AU640" s="17" t="s">
        <v>82</v>
      </c>
    </row>
    <row r="641" s="2" customFormat="1" ht="24.15" customHeight="1">
      <c r="A641" s="38"/>
      <c r="B641" s="39"/>
      <c r="C641" s="243" t="s">
        <v>1187</v>
      </c>
      <c r="D641" s="243" t="s">
        <v>248</v>
      </c>
      <c r="E641" s="244" t="s">
        <v>1188</v>
      </c>
      <c r="F641" s="245" t="s">
        <v>1189</v>
      </c>
      <c r="G641" s="246" t="s">
        <v>289</v>
      </c>
      <c r="H641" s="247">
        <v>1</v>
      </c>
      <c r="I641" s="248"/>
      <c r="J641" s="249">
        <f>ROUND(I641*H641,2)</f>
        <v>0</v>
      </c>
      <c r="K641" s="245" t="s">
        <v>19</v>
      </c>
      <c r="L641" s="250"/>
      <c r="M641" s="251" t="s">
        <v>19</v>
      </c>
      <c r="N641" s="252" t="s">
        <v>44</v>
      </c>
      <c r="O641" s="84"/>
      <c r="P641" s="221">
        <f>O641*H641</f>
        <v>0</v>
      </c>
      <c r="Q641" s="221">
        <v>0.01119</v>
      </c>
      <c r="R641" s="221">
        <f>Q641*H641</f>
        <v>0.01119</v>
      </c>
      <c r="S641" s="221">
        <v>0</v>
      </c>
      <c r="T641" s="22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3" t="s">
        <v>741</v>
      </c>
      <c r="AT641" s="223" t="s">
        <v>248</v>
      </c>
      <c r="AU641" s="223" t="s">
        <v>82</v>
      </c>
      <c r="AY641" s="17" t="s">
        <v>202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80</v>
      </c>
      <c r="BK641" s="224">
        <f>ROUND(I641*H641,2)</f>
        <v>0</v>
      </c>
      <c r="BL641" s="17" t="s">
        <v>741</v>
      </c>
      <c r="BM641" s="223" t="s">
        <v>1190</v>
      </c>
    </row>
    <row r="642" s="2" customFormat="1">
      <c r="A642" s="38"/>
      <c r="B642" s="39"/>
      <c r="C642" s="40"/>
      <c r="D642" s="225" t="s">
        <v>212</v>
      </c>
      <c r="E642" s="40"/>
      <c r="F642" s="226" t="s">
        <v>1191</v>
      </c>
      <c r="G642" s="40"/>
      <c r="H642" s="40"/>
      <c r="I642" s="227"/>
      <c r="J642" s="40"/>
      <c r="K642" s="40"/>
      <c r="L642" s="44"/>
      <c r="M642" s="228"/>
      <c r="N642" s="229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212</v>
      </c>
      <c r="AU642" s="17" t="s">
        <v>82</v>
      </c>
    </row>
    <row r="643" s="2" customFormat="1" ht="16.5" customHeight="1">
      <c r="A643" s="38"/>
      <c r="B643" s="39"/>
      <c r="C643" s="243" t="s">
        <v>1192</v>
      </c>
      <c r="D643" s="243" t="s">
        <v>248</v>
      </c>
      <c r="E643" s="244" t="s">
        <v>1193</v>
      </c>
      <c r="F643" s="245" t="s">
        <v>1194</v>
      </c>
      <c r="G643" s="246" t="s">
        <v>289</v>
      </c>
      <c r="H643" s="247">
        <v>6</v>
      </c>
      <c r="I643" s="248"/>
      <c r="J643" s="249">
        <f>ROUND(I643*H643,2)</f>
        <v>0</v>
      </c>
      <c r="K643" s="245" t="s">
        <v>19</v>
      </c>
      <c r="L643" s="250"/>
      <c r="M643" s="251" t="s">
        <v>19</v>
      </c>
      <c r="N643" s="252" t="s">
        <v>44</v>
      </c>
      <c r="O643" s="84"/>
      <c r="P643" s="221">
        <f>O643*H643</f>
        <v>0</v>
      </c>
      <c r="Q643" s="221">
        <v>0.0050000000000000001</v>
      </c>
      <c r="R643" s="221">
        <f>Q643*H643</f>
        <v>0.029999999999999999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251</v>
      </c>
      <c r="AT643" s="223" t="s">
        <v>248</v>
      </c>
      <c r="AU643" s="223" t="s">
        <v>82</v>
      </c>
      <c r="AY643" s="17" t="s">
        <v>202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239</v>
      </c>
      <c r="BM643" s="223" t="s">
        <v>1195</v>
      </c>
    </row>
    <row r="644" s="2" customFormat="1">
      <c r="A644" s="38"/>
      <c r="B644" s="39"/>
      <c r="C644" s="40"/>
      <c r="D644" s="225" t="s">
        <v>212</v>
      </c>
      <c r="E644" s="40"/>
      <c r="F644" s="226" t="s">
        <v>1194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212</v>
      </c>
      <c r="AU644" s="17" t="s">
        <v>82</v>
      </c>
    </row>
    <row r="645" s="2" customFormat="1">
      <c r="A645" s="38"/>
      <c r="B645" s="39"/>
      <c r="C645" s="40"/>
      <c r="D645" s="225" t="s">
        <v>525</v>
      </c>
      <c r="E645" s="40"/>
      <c r="F645" s="253" t="s">
        <v>526</v>
      </c>
      <c r="G645" s="40"/>
      <c r="H645" s="40"/>
      <c r="I645" s="227"/>
      <c r="J645" s="40"/>
      <c r="K645" s="40"/>
      <c r="L645" s="44"/>
      <c r="M645" s="228"/>
      <c r="N645" s="229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525</v>
      </c>
      <c r="AU645" s="17" t="s">
        <v>82</v>
      </c>
    </row>
    <row r="646" s="2" customFormat="1" ht="16.5" customHeight="1">
      <c r="A646" s="38"/>
      <c r="B646" s="39"/>
      <c r="C646" s="243" t="s">
        <v>1196</v>
      </c>
      <c r="D646" s="243" t="s">
        <v>248</v>
      </c>
      <c r="E646" s="244" t="s">
        <v>1197</v>
      </c>
      <c r="F646" s="245" t="s">
        <v>1198</v>
      </c>
      <c r="G646" s="246" t="s">
        <v>289</v>
      </c>
      <c r="H646" s="247">
        <v>4</v>
      </c>
      <c r="I646" s="248"/>
      <c r="J646" s="249">
        <f>ROUND(I646*H646,2)</f>
        <v>0</v>
      </c>
      <c r="K646" s="245" t="s">
        <v>19</v>
      </c>
      <c r="L646" s="250"/>
      <c r="M646" s="251" t="s">
        <v>19</v>
      </c>
      <c r="N646" s="252" t="s">
        <v>44</v>
      </c>
      <c r="O646" s="84"/>
      <c r="P646" s="221">
        <f>O646*H646</f>
        <v>0</v>
      </c>
      <c r="Q646" s="221">
        <v>0.00016000000000000001</v>
      </c>
      <c r="R646" s="221">
        <f>Q646*H646</f>
        <v>0.00064000000000000005</v>
      </c>
      <c r="S646" s="221">
        <v>0</v>
      </c>
      <c r="T646" s="22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3" t="s">
        <v>251</v>
      </c>
      <c r="AT646" s="223" t="s">
        <v>248</v>
      </c>
      <c r="AU646" s="223" t="s">
        <v>82</v>
      </c>
      <c r="AY646" s="17" t="s">
        <v>202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7" t="s">
        <v>80</v>
      </c>
      <c r="BK646" s="224">
        <f>ROUND(I646*H646,2)</f>
        <v>0</v>
      </c>
      <c r="BL646" s="17" t="s">
        <v>239</v>
      </c>
      <c r="BM646" s="223" t="s">
        <v>1199</v>
      </c>
    </row>
    <row r="647" s="2" customFormat="1">
      <c r="A647" s="38"/>
      <c r="B647" s="39"/>
      <c r="C647" s="40"/>
      <c r="D647" s="225" t="s">
        <v>212</v>
      </c>
      <c r="E647" s="40"/>
      <c r="F647" s="226" t="s">
        <v>1198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212</v>
      </c>
      <c r="AU647" s="17" t="s">
        <v>82</v>
      </c>
    </row>
    <row r="648" s="2" customFormat="1" ht="16.5" customHeight="1">
      <c r="A648" s="38"/>
      <c r="B648" s="39"/>
      <c r="C648" s="212" t="s">
        <v>1200</v>
      </c>
      <c r="D648" s="212" t="s">
        <v>205</v>
      </c>
      <c r="E648" s="213" t="s">
        <v>1201</v>
      </c>
      <c r="F648" s="214" t="s">
        <v>1202</v>
      </c>
      <c r="G648" s="215" t="s">
        <v>289</v>
      </c>
      <c r="H648" s="216">
        <v>32</v>
      </c>
      <c r="I648" s="217"/>
      <c r="J648" s="218">
        <f>ROUND(I648*H648,2)</f>
        <v>0</v>
      </c>
      <c r="K648" s="214" t="s">
        <v>209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0.00014999999999999999</v>
      </c>
      <c r="R648" s="221">
        <f>Q648*H648</f>
        <v>0.0047999999999999996</v>
      </c>
      <c r="S648" s="221">
        <v>0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233</v>
      </c>
      <c r="AT648" s="223" t="s">
        <v>205</v>
      </c>
      <c r="AU648" s="223" t="s">
        <v>82</v>
      </c>
      <c r="AY648" s="17" t="s">
        <v>202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233</v>
      </c>
      <c r="BM648" s="223" t="s">
        <v>1203</v>
      </c>
    </row>
    <row r="649" s="2" customFormat="1">
      <c r="A649" s="38"/>
      <c r="B649" s="39"/>
      <c r="C649" s="40"/>
      <c r="D649" s="225" t="s">
        <v>212</v>
      </c>
      <c r="E649" s="40"/>
      <c r="F649" s="226" t="s">
        <v>1204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212</v>
      </c>
      <c r="AU649" s="17" t="s">
        <v>82</v>
      </c>
    </row>
    <row r="650" s="2" customFormat="1">
      <c r="A650" s="38"/>
      <c r="B650" s="39"/>
      <c r="C650" s="40"/>
      <c r="D650" s="230" t="s">
        <v>214</v>
      </c>
      <c r="E650" s="40"/>
      <c r="F650" s="231" t="s">
        <v>1205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214</v>
      </c>
      <c r="AU650" s="17" t="s">
        <v>82</v>
      </c>
    </row>
    <row r="651" s="2" customFormat="1" ht="24.15" customHeight="1">
      <c r="A651" s="38"/>
      <c r="B651" s="39"/>
      <c r="C651" s="243" t="s">
        <v>1206</v>
      </c>
      <c r="D651" s="243" t="s">
        <v>248</v>
      </c>
      <c r="E651" s="244" t="s">
        <v>1207</v>
      </c>
      <c r="F651" s="245" t="s">
        <v>1208</v>
      </c>
      <c r="G651" s="246" t="s">
        <v>289</v>
      </c>
      <c r="H651" s="247">
        <v>12</v>
      </c>
      <c r="I651" s="248"/>
      <c r="J651" s="249">
        <f>ROUND(I651*H651,2)</f>
        <v>0</v>
      </c>
      <c r="K651" s="245" t="s">
        <v>19</v>
      </c>
      <c r="L651" s="250"/>
      <c r="M651" s="251" t="s">
        <v>19</v>
      </c>
      <c r="N651" s="252" t="s">
        <v>44</v>
      </c>
      <c r="O651" s="84"/>
      <c r="P651" s="221">
        <f>O651*H651</f>
        <v>0</v>
      </c>
      <c r="Q651" s="221">
        <v>0.016</v>
      </c>
      <c r="R651" s="221">
        <f>Q651*H651</f>
        <v>0.192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1051</v>
      </c>
      <c r="AT651" s="223" t="s">
        <v>248</v>
      </c>
      <c r="AU651" s="223" t="s">
        <v>82</v>
      </c>
      <c r="AY651" s="17" t="s">
        <v>202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233</v>
      </c>
      <c r="BM651" s="223" t="s">
        <v>1209</v>
      </c>
    </row>
    <row r="652" s="2" customFormat="1">
      <c r="A652" s="38"/>
      <c r="B652" s="39"/>
      <c r="C652" s="40"/>
      <c r="D652" s="225" t="s">
        <v>212</v>
      </c>
      <c r="E652" s="40"/>
      <c r="F652" s="226" t="s">
        <v>1208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212</v>
      </c>
      <c r="AU652" s="17" t="s">
        <v>82</v>
      </c>
    </row>
    <row r="653" s="2" customFormat="1" ht="24.15" customHeight="1">
      <c r="A653" s="38"/>
      <c r="B653" s="39"/>
      <c r="C653" s="243" t="s">
        <v>1210</v>
      </c>
      <c r="D653" s="243" t="s">
        <v>248</v>
      </c>
      <c r="E653" s="244" t="s">
        <v>1211</v>
      </c>
      <c r="F653" s="245" t="s">
        <v>1212</v>
      </c>
      <c r="G653" s="246" t="s">
        <v>289</v>
      </c>
      <c r="H653" s="247">
        <v>12</v>
      </c>
      <c r="I653" s="248"/>
      <c r="J653" s="249">
        <f>ROUND(I653*H653,2)</f>
        <v>0</v>
      </c>
      <c r="K653" s="245" t="s">
        <v>19</v>
      </c>
      <c r="L653" s="250"/>
      <c r="M653" s="251" t="s">
        <v>19</v>
      </c>
      <c r="N653" s="252" t="s">
        <v>44</v>
      </c>
      <c r="O653" s="84"/>
      <c r="P653" s="221">
        <f>O653*H653</f>
        <v>0</v>
      </c>
      <c r="Q653" s="221">
        <v>0.016799999999999999</v>
      </c>
      <c r="R653" s="221">
        <f>Q653*H653</f>
        <v>0.2016</v>
      </c>
      <c r="S653" s="221">
        <v>0</v>
      </c>
      <c r="T653" s="22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3" t="s">
        <v>1051</v>
      </c>
      <c r="AT653" s="223" t="s">
        <v>248</v>
      </c>
      <c r="AU653" s="223" t="s">
        <v>82</v>
      </c>
      <c r="AY653" s="17" t="s">
        <v>202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80</v>
      </c>
      <c r="BK653" s="224">
        <f>ROUND(I653*H653,2)</f>
        <v>0</v>
      </c>
      <c r="BL653" s="17" t="s">
        <v>233</v>
      </c>
      <c r="BM653" s="223" t="s">
        <v>1213</v>
      </c>
    </row>
    <row r="654" s="2" customFormat="1">
      <c r="A654" s="38"/>
      <c r="B654" s="39"/>
      <c r="C654" s="40"/>
      <c r="D654" s="225" t="s">
        <v>212</v>
      </c>
      <c r="E654" s="40"/>
      <c r="F654" s="226" t="s">
        <v>1212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212</v>
      </c>
      <c r="AU654" s="17" t="s">
        <v>82</v>
      </c>
    </row>
    <row r="655" s="2" customFormat="1" ht="16.5" customHeight="1">
      <c r="A655" s="38"/>
      <c r="B655" s="39"/>
      <c r="C655" s="243" t="s">
        <v>1214</v>
      </c>
      <c r="D655" s="243" t="s">
        <v>248</v>
      </c>
      <c r="E655" s="244" t="s">
        <v>1215</v>
      </c>
      <c r="F655" s="245" t="s">
        <v>1216</v>
      </c>
      <c r="G655" s="246" t="s">
        <v>289</v>
      </c>
      <c r="H655" s="247">
        <v>4</v>
      </c>
      <c r="I655" s="248"/>
      <c r="J655" s="249">
        <f>ROUND(I655*H655,2)</f>
        <v>0</v>
      </c>
      <c r="K655" s="245" t="s">
        <v>19</v>
      </c>
      <c r="L655" s="250"/>
      <c r="M655" s="251" t="s">
        <v>19</v>
      </c>
      <c r="N655" s="252" t="s">
        <v>44</v>
      </c>
      <c r="O655" s="84"/>
      <c r="P655" s="221">
        <f>O655*H655</f>
        <v>0</v>
      </c>
      <c r="Q655" s="221">
        <v>0.0077999999999999996</v>
      </c>
      <c r="R655" s="221">
        <f>Q655*H655</f>
        <v>0.031199999999999999</v>
      </c>
      <c r="S655" s="221">
        <v>0</v>
      </c>
      <c r="T655" s="22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3" t="s">
        <v>251</v>
      </c>
      <c r="AT655" s="223" t="s">
        <v>248</v>
      </c>
      <c r="AU655" s="223" t="s">
        <v>82</v>
      </c>
      <c r="AY655" s="17" t="s">
        <v>202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80</v>
      </c>
      <c r="BK655" s="224">
        <f>ROUND(I655*H655,2)</f>
        <v>0</v>
      </c>
      <c r="BL655" s="17" t="s">
        <v>239</v>
      </c>
      <c r="BM655" s="223" t="s">
        <v>1217</v>
      </c>
    </row>
    <row r="656" s="2" customFormat="1">
      <c r="A656" s="38"/>
      <c r="B656" s="39"/>
      <c r="C656" s="40"/>
      <c r="D656" s="225" t="s">
        <v>212</v>
      </c>
      <c r="E656" s="40"/>
      <c r="F656" s="226" t="s">
        <v>1216</v>
      </c>
      <c r="G656" s="40"/>
      <c r="H656" s="40"/>
      <c r="I656" s="227"/>
      <c r="J656" s="40"/>
      <c r="K656" s="40"/>
      <c r="L656" s="44"/>
      <c r="M656" s="228"/>
      <c r="N656" s="229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212</v>
      </c>
      <c r="AU656" s="17" t="s">
        <v>82</v>
      </c>
    </row>
    <row r="657" s="2" customFormat="1">
      <c r="A657" s="38"/>
      <c r="B657" s="39"/>
      <c r="C657" s="40"/>
      <c r="D657" s="225" t="s">
        <v>525</v>
      </c>
      <c r="E657" s="40"/>
      <c r="F657" s="253" t="s">
        <v>526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525</v>
      </c>
      <c r="AU657" s="17" t="s">
        <v>82</v>
      </c>
    </row>
    <row r="658" s="2" customFormat="1" ht="16.5" customHeight="1">
      <c r="A658" s="38"/>
      <c r="B658" s="39"/>
      <c r="C658" s="243" t="s">
        <v>1218</v>
      </c>
      <c r="D658" s="243" t="s">
        <v>248</v>
      </c>
      <c r="E658" s="244" t="s">
        <v>1219</v>
      </c>
      <c r="F658" s="245" t="s">
        <v>1220</v>
      </c>
      <c r="G658" s="246" t="s">
        <v>289</v>
      </c>
      <c r="H658" s="247">
        <v>4</v>
      </c>
      <c r="I658" s="248"/>
      <c r="J658" s="249">
        <f>ROUND(I658*H658,2)</f>
        <v>0</v>
      </c>
      <c r="K658" s="245" t="s">
        <v>19</v>
      </c>
      <c r="L658" s="250"/>
      <c r="M658" s="251" t="s">
        <v>19</v>
      </c>
      <c r="N658" s="252" t="s">
        <v>44</v>
      </c>
      <c r="O658" s="84"/>
      <c r="P658" s="221">
        <f>O658*H658</f>
        <v>0</v>
      </c>
      <c r="Q658" s="221">
        <v>0.00016000000000000001</v>
      </c>
      <c r="R658" s="221">
        <f>Q658*H658</f>
        <v>0.00064000000000000005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251</v>
      </c>
      <c r="AT658" s="223" t="s">
        <v>248</v>
      </c>
      <c r="AU658" s="223" t="s">
        <v>82</v>
      </c>
      <c r="AY658" s="17" t="s">
        <v>202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80</v>
      </c>
      <c r="BK658" s="224">
        <f>ROUND(I658*H658,2)</f>
        <v>0</v>
      </c>
      <c r="BL658" s="17" t="s">
        <v>239</v>
      </c>
      <c r="BM658" s="223" t="s">
        <v>1221</v>
      </c>
    </row>
    <row r="659" s="2" customFormat="1">
      <c r="A659" s="38"/>
      <c r="B659" s="39"/>
      <c r="C659" s="40"/>
      <c r="D659" s="225" t="s">
        <v>212</v>
      </c>
      <c r="E659" s="40"/>
      <c r="F659" s="226" t="s">
        <v>1220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212</v>
      </c>
      <c r="AU659" s="17" t="s">
        <v>82</v>
      </c>
    </row>
    <row r="660" s="2" customFormat="1" ht="16.5" customHeight="1">
      <c r="A660" s="38"/>
      <c r="B660" s="39"/>
      <c r="C660" s="212" t="s">
        <v>1222</v>
      </c>
      <c r="D660" s="212" t="s">
        <v>205</v>
      </c>
      <c r="E660" s="213" t="s">
        <v>1223</v>
      </c>
      <c r="F660" s="214" t="s">
        <v>1224</v>
      </c>
      <c r="G660" s="215" t="s">
        <v>289</v>
      </c>
      <c r="H660" s="216">
        <v>18</v>
      </c>
      <c r="I660" s="217"/>
      <c r="J660" s="218">
        <f>ROUND(I660*H660,2)</f>
        <v>0</v>
      </c>
      <c r="K660" s="214" t="s">
        <v>209</v>
      </c>
      <c r="L660" s="44"/>
      <c r="M660" s="219" t="s">
        <v>19</v>
      </c>
      <c r="N660" s="220" t="s">
        <v>44</v>
      </c>
      <c r="O660" s="84"/>
      <c r="P660" s="221">
        <f>O660*H660</f>
        <v>0</v>
      </c>
      <c r="Q660" s="221">
        <v>0.00021000000000000001</v>
      </c>
      <c r="R660" s="221">
        <f>Q660*H660</f>
        <v>0.0037800000000000004</v>
      </c>
      <c r="S660" s="221">
        <v>0</v>
      </c>
      <c r="T660" s="22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3" t="s">
        <v>233</v>
      </c>
      <c r="AT660" s="223" t="s">
        <v>205</v>
      </c>
      <c r="AU660" s="223" t="s">
        <v>82</v>
      </c>
      <c r="AY660" s="17" t="s">
        <v>202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80</v>
      </c>
      <c r="BK660" s="224">
        <f>ROUND(I660*H660,2)</f>
        <v>0</v>
      </c>
      <c r="BL660" s="17" t="s">
        <v>233</v>
      </c>
      <c r="BM660" s="223" t="s">
        <v>1225</v>
      </c>
    </row>
    <row r="661" s="2" customFormat="1">
      <c r="A661" s="38"/>
      <c r="B661" s="39"/>
      <c r="C661" s="40"/>
      <c r="D661" s="225" t="s">
        <v>212</v>
      </c>
      <c r="E661" s="40"/>
      <c r="F661" s="226" t="s">
        <v>1226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212</v>
      </c>
      <c r="AU661" s="17" t="s">
        <v>82</v>
      </c>
    </row>
    <row r="662" s="2" customFormat="1">
      <c r="A662" s="38"/>
      <c r="B662" s="39"/>
      <c r="C662" s="40"/>
      <c r="D662" s="230" t="s">
        <v>214</v>
      </c>
      <c r="E662" s="40"/>
      <c r="F662" s="231" t="s">
        <v>1227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214</v>
      </c>
      <c r="AU662" s="17" t="s">
        <v>82</v>
      </c>
    </row>
    <row r="663" s="2" customFormat="1" ht="24.15" customHeight="1">
      <c r="A663" s="38"/>
      <c r="B663" s="39"/>
      <c r="C663" s="243" t="s">
        <v>1228</v>
      </c>
      <c r="D663" s="243" t="s">
        <v>248</v>
      </c>
      <c r="E663" s="244" t="s">
        <v>1229</v>
      </c>
      <c r="F663" s="245" t="s">
        <v>1230</v>
      </c>
      <c r="G663" s="246" t="s">
        <v>289</v>
      </c>
      <c r="H663" s="247">
        <v>8</v>
      </c>
      <c r="I663" s="248"/>
      <c r="J663" s="249">
        <f>ROUND(I663*H663,2)</f>
        <v>0</v>
      </c>
      <c r="K663" s="245" t="s">
        <v>19</v>
      </c>
      <c r="L663" s="250"/>
      <c r="M663" s="251" t="s">
        <v>19</v>
      </c>
      <c r="N663" s="252" t="s">
        <v>44</v>
      </c>
      <c r="O663" s="84"/>
      <c r="P663" s="221">
        <f>O663*H663</f>
        <v>0</v>
      </c>
      <c r="Q663" s="221">
        <v>0.031</v>
      </c>
      <c r="R663" s="221">
        <f>Q663*H663</f>
        <v>0.248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1051</v>
      </c>
      <c r="AT663" s="223" t="s">
        <v>248</v>
      </c>
      <c r="AU663" s="223" t="s">
        <v>82</v>
      </c>
      <c r="AY663" s="17" t="s">
        <v>202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233</v>
      </c>
      <c r="BM663" s="223" t="s">
        <v>1231</v>
      </c>
    </row>
    <row r="664" s="2" customFormat="1">
      <c r="A664" s="38"/>
      <c r="B664" s="39"/>
      <c r="C664" s="40"/>
      <c r="D664" s="225" t="s">
        <v>212</v>
      </c>
      <c r="E664" s="40"/>
      <c r="F664" s="226" t="s">
        <v>1230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212</v>
      </c>
      <c r="AU664" s="17" t="s">
        <v>82</v>
      </c>
    </row>
    <row r="665" s="2" customFormat="1" ht="24.15" customHeight="1">
      <c r="A665" s="38"/>
      <c r="B665" s="39"/>
      <c r="C665" s="243" t="s">
        <v>1232</v>
      </c>
      <c r="D665" s="243" t="s">
        <v>248</v>
      </c>
      <c r="E665" s="244" t="s">
        <v>1233</v>
      </c>
      <c r="F665" s="245" t="s">
        <v>1234</v>
      </c>
      <c r="G665" s="246" t="s">
        <v>289</v>
      </c>
      <c r="H665" s="247">
        <v>8</v>
      </c>
      <c r="I665" s="248"/>
      <c r="J665" s="249">
        <f>ROUND(I665*H665,2)</f>
        <v>0</v>
      </c>
      <c r="K665" s="245" t="s">
        <v>19</v>
      </c>
      <c r="L665" s="250"/>
      <c r="M665" s="251" t="s">
        <v>19</v>
      </c>
      <c r="N665" s="252" t="s">
        <v>44</v>
      </c>
      <c r="O665" s="84"/>
      <c r="P665" s="221">
        <f>O665*H665</f>
        <v>0</v>
      </c>
      <c r="Q665" s="221">
        <v>0.029000000000000001</v>
      </c>
      <c r="R665" s="221">
        <f>Q665*H665</f>
        <v>0.23200000000000001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1051</v>
      </c>
      <c r="AT665" s="223" t="s">
        <v>248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233</v>
      </c>
      <c r="BM665" s="223" t="s">
        <v>1235</v>
      </c>
    </row>
    <row r="666" s="2" customFormat="1">
      <c r="A666" s="38"/>
      <c r="B666" s="39"/>
      <c r="C666" s="40"/>
      <c r="D666" s="225" t="s">
        <v>212</v>
      </c>
      <c r="E666" s="40"/>
      <c r="F666" s="226" t="s">
        <v>1234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212</v>
      </c>
      <c r="AU666" s="17" t="s">
        <v>82</v>
      </c>
    </row>
    <row r="667" s="2" customFormat="1" ht="16.5" customHeight="1">
      <c r="A667" s="38"/>
      <c r="B667" s="39"/>
      <c r="C667" s="243" t="s">
        <v>1236</v>
      </c>
      <c r="D667" s="243" t="s">
        <v>248</v>
      </c>
      <c r="E667" s="244" t="s">
        <v>1237</v>
      </c>
      <c r="F667" s="245" t="s">
        <v>1238</v>
      </c>
      <c r="G667" s="246" t="s">
        <v>289</v>
      </c>
      <c r="H667" s="247">
        <v>2</v>
      </c>
      <c r="I667" s="248"/>
      <c r="J667" s="249">
        <f>ROUND(I667*H667,2)</f>
        <v>0</v>
      </c>
      <c r="K667" s="245" t="s">
        <v>19</v>
      </c>
      <c r="L667" s="250"/>
      <c r="M667" s="251" t="s">
        <v>19</v>
      </c>
      <c r="N667" s="252" t="s">
        <v>44</v>
      </c>
      <c r="O667" s="84"/>
      <c r="P667" s="221">
        <f>O667*H667</f>
        <v>0</v>
      </c>
      <c r="Q667" s="221">
        <v>0.00016000000000000001</v>
      </c>
      <c r="R667" s="221">
        <f>Q667*H667</f>
        <v>0.00032000000000000003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251</v>
      </c>
      <c r="AT667" s="223" t="s">
        <v>248</v>
      </c>
      <c r="AU667" s="223" t="s">
        <v>82</v>
      </c>
      <c r="AY667" s="17" t="s">
        <v>202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80</v>
      </c>
      <c r="BK667" s="224">
        <f>ROUND(I667*H667,2)</f>
        <v>0</v>
      </c>
      <c r="BL667" s="17" t="s">
        <v>239</v>
      </c>
      <c r="BM667" s="223" t="s">
        <v>1239</v>
      </c>
    </row>
    <row r="668" s="2" customFormat="1">
      <c r="A668" s="38"/>
      <c r="B668" s="39"/>
      <c r="C668" s="40"/>
      <c r="D668" s="225" t="s">
        <v>212</v>
      </c>
      <c r="E668" s="40"/>
      <c r="F668" s="226" t="s">
        <v>1238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212</v>
      </c>
      <c r="AU668" s="17" t="s">
        <v>82</v>
      </c>
    </row>
    <row r="669" s="2" customFormat="1" ht="16.5" customHeight="1">
      <c r="A669" s="38"/>
      <c r="B669" s="39"/>
      <c r="C669" s="212" t="s">
        <v>1240</v>
      </c>
      <c r="D669" s="212" t="s">
        <v>205</v>
      </c>
      <c r="E669" s="213" t="s">
        <v>1241</v>
      </c>
      <c r="F669" s="214" t="s">
        <v>1242</v>
      </c>
      <c r="G669" s="215" t="s">
        <v>289</v>
      </c>
      <c r="H669" s="216">
        <v>98</v>
      </c>
      <c r="I669" s="217"/>
      <c r="J669" s="218">
        <f>ROUND(I669*H669,2)</f>
        <v>0</v>
      </c>
      <c r="K669" s="214" t="s">
        <v>209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0.00035</v>
      </c>
      <c r="R669" s="221">
        <f>Q669*H669</f>
        <v>0.034299999999999997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233</v>
      </c>
      <c r="AT669" s="223" t="s">
        <v>205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233</v>
      </c>
      <c r="BM669" s="223" t="s">
        <v>1243</v>
      </c>
    </row>
    <row r="670" s="2" customFormat="1">
      <c r="A670" s="38"/>
      <c r="B670" s="39"/>
      <c r="C670" s="40"/>
      <c r="D670" s="225" t="s">
        <v>212</v>
      </c>
      <c r="E670" s="40"/>
      <c r="F670" s="226" t="s">
        <v>1244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212</v>
      </c>
      <c r="AU670" s="17" t="s">
        <v>82</v>
      </c>
    </row>
    <row r="671" s="2" customFormat="1">
      <c r="A671" s="38"/>
      <c r="B671" s="39"/>
      <c r="C671" s="40"/>
      <c r="D671" s="230" t="s">
        <v>214</v>
      </c>
      <c r="E671" s="40"/>
      <c r="F671" s="231" t="s">
        <v>1245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214</v>
      </c>
      <c r="AU671" s="17" t="s">
        <v>82</v>
      </c>
    </row>
    <row r="672" s="2" customFormat="1" ht="24.15" customHeight="1">
      <c r="A672" s="38"/>
      <c r="B672" s="39"/>
      <c r="C672" s="243" t="s">
        <v>1246</v>
      </c>
      <c r="D672" s="243" t="s">
        <v>248</v>
      </c>
      <c r="E672" s="244" t="s">
        <v>1247</v>
      </c>
      <c r="F672" s="245" t="s">
        <v>1248</v>
      </c>
      <c r="G672" s="246" t="s">
        <v>289</v>
      </c>
      <c r="H672" s="247">
        <v>35</v>
      </c>
      <c r="I672" s="248"/>
      <c r="J672" s="249">
        <f>ROUND(I672*H672,2)</f>
        <v>0</v>
      </c>
      <c r="K672" s="245" t="s">
        <v>19</v>
      </c>
      <c r="L672" s="250"/>
      <c r="M672" s="251" t="s">
        <v>19</v>
      </c>
      <c r="N672" s="252" t="s">
        <v>44</v>
      </c>
      <c r="O672" s="84"/>
      <c r="P672" s="221">
        <f>O672*H672</f>
        <v>0</v>
      </c>
      <c r="Q672" s="221">
        <v>0.044999999999999998</v>
      </c>
      <c r="R672" s="221">
        <f>Q672*H672</f>
        <v>1.575</v>
      </c>
      <c r="S672" s="221">
        <v>0</v>
      </c>
      <c r="T672" s="22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3" t="s">
        <v>1051</v>
      </c>
      <c r="AT672" s="223" t="s">
        <v>248</v>
      </c>
      <c r="AU672" s="223" t="s">
        <v>82</v>
      </c>
      <c r="AY672" s="17" t="s">
        <v>202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80</v>
      </c>
      <c r="BK672" s="224">
        <f>ROUND(I672*H672,2)</f>
        <v>0</v>
      </c>
      <c r="BL672" s="17" t="s">
        <v>233</v>
      </c>
      <c r="BM672" s="223" t="s">
        <v>1249</v>
      </c>
    </row>
    <row r="673" s="2" customFormat="1">
      <c r="A673" s="38"/>
      <c r="B673" s="39"/>
      <c r="C673" s="40"/>
      <c r="D673" s="225" t="s">
        <v>212</v>
      </c>
      <c r="E673" s="40"/>
      <c r="F673" s="226" t="s">
        <v>1248</v>
      </c>
      <c r="G673" s="40"/>
      <c r="H673" s="40"/>
      <c r="I673" s="227"/>
      <c r="J673" s="40"/>
      <c r="K673" s="40"/>
      <c r="L673" s="44"/>
      <c r="M673" s="228"/>
      <c r="N673" s="229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212</v>
      </c>
      <c r="AU673" s="17" t="s">
        <v>82</v>
      </c>
    </row>
    <row r="674" s="2" customFormat="1" ht="24.15" customHeight="1">
      <c r="A674" s="38"/>
      <c r="B674" s="39"/>
      <c r="C674" s="243" t="s">
        <v>1250</v>
      </c>
      <c r="D674" s="243" t="s">
        <v>248</v>
      </c>
      <c r="E674" s="244" t="s">
        <v>1251</v>
      </c>
      <c r="F674" s="245" t="s">
        <v>1252</v>
      </c>
      <c r="G674" s="246" t="s">
        <v>289</v>
      </c>
      <c r="H674" s="247">
        <v>1</v>
      </c>
      <c r="I674" s="248"/>
      <c r="J674" s="249">
        <f>ROUND(I674*H674,2)</f>
        <v>0</v>
      </c>
      <c r="K674" s="245" t="s">
        <v>19</v>
      </c>
      <c r="L674" s="250"/>
      <c r="M674" s="251" t="s">
        <v>19</v>
      </c>
      <c r="N674" s="252" t="s">
        <v>44</v>
      </c>
      <c r="O674" s="84"/>
      <c r="P674" s="221">
        <f>O674*H674</f>
        <v>0</v>
      </c>
      <c r="Q674" s="221">
        <v>0.044999999999999998</v>
      </c>
      <c r="R674" s="221">
        <f>Q674*H674</f>
        <v>0.044999999999999998</v>
      </c>
      <c r="S674" s="221">
        <v>0</v>
      </c>
      <c r="T674" s="222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3" t="s">
        <v>1051</v>
      </c>
      <c r="AT674" s="223" t="s">
        <v>248</v>
      </c>
      <c r="AU674" s="223" t="s">
        <v>82</v>
      </c>
      <c r="AY674" s="17" t="s">
        <v>202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80</v>
      </c>
      <c r="BK674" s="224">
        <f>ROUND(I674*H674,2)</f>
        <v>0</v>
      </c>
      <c r="BL674" s="17" t="s">
        <v>233</v>
      </c>
      <c r="BM674" s="223" t="s">
        <v>1253</v>
      </c>
    </row>
    <row r="675" s="2" customFormat="1">
      <c r="A675" s="38"/>
      <c r="B675" s="39"/>
      <c r="C675" s="40"/>
      <c r="D675" s="225" t="s">
        <v>212</v>
      </c>
      <c r="E675" s="40"/>
      <c r="F675" s="226" t="s">
        <v>1252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212</v>
      </c>
      <c r="AU675" s="17" t="s">
        <v>82</v>
      </c>
    </row>
    <row r="676" s="2" customFormat="1" ht="24.15" customHeight="1">
      <c r="A676" s="38"/>
      <c r="B676" s="39"/>
      <c r="C676" s="243" t="s">
        <v>1254</v>
      </c>
      <c r="D676" s="243" t="s">
        <v>248</v>
      </c>
      <c r="E676" s="244" t="s">
        <v>1255</v>
      </c>
      <c r="F676" s="245" t="s">
        <v>1256</v>
      </c>
      <c r="G676" s="246" t="s">
        <v>289</v>
      </c>
      <c r="H676" s="247">
        <v>1</v>
      </c>
      <c r="I676" s="248"/>
      <c r="J676" s="249">
        <f>ROUND(I676*H676,2)</f>
        <v>0</v>
      </c>
      <c r="K676" s="245" t="s">
        <v>19</v>
      </c>
      <c r="L676" s="250"/>
      <c r="M676" s="251" t="s">
        <v>19</v>
      </c>
      <c r="N676" s="252" t="s">
        <v>44</v>
      </c>
      <c r="O676" s="84"/>
      <c r="P676" s="221">
        <f>O676*H676</f>
        <v>0</v>
      </c>
      <c r="Q676" s="221">
        <v>0.044999999999999998</v>
      </c>
      <c r="R676" s="221">
        <f>Q676*H676</f>
        <v>0.044999999999999998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1051</v>
      </c>
      <c r="AT676" s="223" t="s">
        <v>248</v>
      </c>
      <c r="AU676" s="223" t="s">
        <v>82</v>
      </c>
      <c r="AY676" s="17" t="s">
        <v>202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80</v>
      </c>
      <c r="BK676" s="224">
        <f>ROUND(I676*H676,2)</f>
        <v>0</v>
      </c>
      <c r="BL676" s="17" t="s">
        <v>233</v>
      </c>
      <c r="BM676" s="223" t="s">
        <v>1257</v>
      </c>
    </row>
    <row r="677" s="2" customFormat="1">
      <c r="A677" s="38"/>
      <c r="B677" s="39"/>
      <c r="C677" s="40"/>
      <c r="D677" s="225" t="s">
        <v>212</v>
      </c>
      <c r="E677" s="40"/>
      <c r="F677" s="226" t="s">
        <v>1256</v>
      </c>
      <c r="G677" s="40"/>
      <c r="H677" s="40"/>
      <c r="I677" s="227"/>
      <c r="J677" s="40"/>
      <c r="K677" s="40"/>
      <c r="L677" s="44"/>
      <c r="M677" s="228"/>
      <c r="N677" s="229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212</v>
      </c>
      <c r="AU677" s="17" t="s">
        <v>82</v>
      </c>
    </row>
    <row r="678" s="2" customFormat="1" ht="24.15" customHeight="1">
      <c r="A678" s="38"/>
      <c r="B678" s="39"/>
      <c r="C678" s="243" t="s">
        <v>1258</v>
      </c>
      <c r="D678" s="243" t="s">
        <v>248</v>
      </c>
      <c r="E678" s="244" t="s">
        <v>1259</v>
      </c>
      <c r="F678" s="245" t="s">
        <v>1260</v>
      </c>
      <c r="G678" s="246" t="s">
        <v>289</v>
      </c>
      <c r="H678" s="247">
        <v>1</v>
      </c>
      <c r="I678" s="248"/>
      <c r="J678" s="249">
        <f>ROUND(I678*H678,2)</f>
        <v>0</v>
      </c>
      <c r="K678" s="245" t="s">
        <v>19</v>
      </c>
      <c r="L678" s="250"/>
      <c r="M678" s="251" t="s">
        <v>19</v>
      </c>
      <c r="N678" s="252" t="s">
        <v>44</v>
      </c>
      <c r="O678" s="84"/>
      <c r="P678" s="221">
        <f>O678*H678</f>
        <v>0</v>
      </c>
      <c r="Q678" s="221">
        <v>0.044999999999999998</v>
      </c>
      <c r="R678" s="221">
        <f>Q678*H678</f>
        <v>0.044999999999999998</v>
      </c>
      <c r="S678" s="221">
        <v>0</v>
      </c>
      <c r="T678" s="22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3" t="s">
        <v>1051</v>
      </c>
      <c r="AT678" s="223" t="s">
        <v>248</v>
      </c>
      <c r="AU678" s="223" t="s">
        <v>82</v>
      </c>
      <c r="AY678" s="17" t="s">
        <v>202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80</v>
      </c>
      <c r="BK678" s="224">
        <f>ROUND(I678*H678,2)</f>
        <v>0</v>
      </c>
      <c r="BL678" s="17" t="s">
        <v>233</v>
      </c>
      <c r="BM678" s="223" t="s">
        <v>1261</v>
      </c>
    </row>
    <row r="679" s="2" customFormat="1">
      <c r="A679" s="38"/>
      <c r="B679" s="39"/>
      <c r="C679" s="40"/>
      <c r="D679" s="225" t="s">
        <v>212</v>
      </c>
      <c r="E679" s="40"/>
      <c r="F679" s="226" t="s">
        <v>1260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212</v>
      </c>
      <c r="AU679" s="17" t="s">
        <v>82</v>
      </c>
    </row>
    <row r="680" s="2" customFormat="1" ht="24.15" customHeight="1">
      <c r="A680" s="38"/>
      <c r="B680" s="39"/>
      <c r="C680" s="243" t="s">
        <v>1262</v>
      </c>
      <c r="D680" s="243" t="s">
        <v>248</v>
      </c>
      <c r="E680" s="244" t="s">
        <v>1263</v>
      </c>
      <c r="F680" s="245" t="s">
        <v>1264</v>
      </c>
      <c r="G680" s="246" t="s">
        <v>289</v>
      </c>
      <c r="H680" s="247">
        <v>1</v>
      </c>
      <c r="I680" s="248"/>
      <c r="J680" s="249">
        <f>ROUND(I680*H680,2)</f>
        <v>0</v>
      </c>
      <c r="K680" s="245" t="s">
        <v>19</v>
      </c>
      <c r="L680" s="250"/>
      <c r="M680" s="251" t="s">
        <v>19</v>
      </c>
      <c r="N680" s="252" t="s">
        <v>44</v>
      </c>
      <c r="O680" s="84"/>
      <c r="P680" s="221">
        <f>O680*H680</f>
        <v>0</v>
      </c>
      <c r="Q680" s="221">
        <v>0.044999999999999998</v>
      </c>
      <c r="R680" s="221">
        <f>Q680*H680</f>
        <v>0.044999999999999998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1051</v>
      </c>
      <c r="AT680" s="223" t="s">
        <v>248</v>
      </c>
      <c r="AU680" s="223" t="s">
        <v>82</v>
      </c>
      <c r="AY680" s="17" t="s">
        <v>202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80</v>
      </c>
      <c r="BK680" s="224">
        <f>ROUND(I680*H680,2)</f>
        <v>0</v>
      </c>
      <c r="BL680" s="17" t="s">
        <v>233</v>
      </c>
      <c r="BM680" s="223" t="s">
        <v>1265</v>
      </c>
    </row>
    <row r="681" s="2" customFormat="1">
      <c r="A681" s="38"/>
      <c r="B681" s="39"/>
      <c r="C681" s="40"/>
      <c r="D681" s="225" t="s">
        <v>212</v>
      </c>
      <c r="E681" s="40"/>
      <c r="F681" s="226" t="s">
        <v>1264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212</v>
      </c>
      <c r="AU681" s="17" t="s">
        <v>82</v>
      </c>
    </row>
    <row r="682" s="2" customFormat="1" ht="24.15" customHeight="1">
      <c r="A682" s="38"/>
      <c r="B682" s="39"/>
      <c r="C682" s="243" t="s">
        <v>1266</v>
      </c>
      <c r="D682" s="243" t="s">
        <v>248</v>
      </c>
      <c r="E682" s="244" t="s">
        <v>1267</v>
      </c>
      <c r="F682" s="245" t="s">
        <v>1268</v>
      </c>
      <c r="G682" s="246" t="s">
        <v>289</v>
      </c>
      <c r="H682" s="247">
        <v>1</v>
      </c>
      <c r="I682" s="248"/>
      <c r="J682" s="249">
        <f>ROUND(I682*H682,2)</f>
        <v>0</v>
      </c>
      <c r="K682" s="245" t="s">
        <v>19</v>
      </c>
      <c r="L682" s="250"/>
      <c r="M682" s="251" t="s">
        <v>19</v>
      </c>
      <c r="N682" s="252" t="s">
        <v>44</v>
      </c>
      <c r="O682" s="84"/>
      <c r="P682" s="221">
        <f>O682*H682</f>
        <v>0</v>
      </c>
      <c r="Q682" s="221">
        <v>0.044999999999999998</v>
      </c>
      <c r="R682" s="221">
        <f>Q682*H682</f>
        <v>0.044999999999999998</v>
      </c>
      <c r="S682" s="221">
        <v>0</v>
      </c>
      <c r="T682" s="22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3" t="s">
        <v>1051</v>
      </c>
      <c r="AT682" s="223" t="s">
        <v>248</v>
      </c>
      <c r="AU682" s="223" t="s">
        <v>82</v>
      </c>
      <c r="AY682" s="17" t="s">
        <v>202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80</v>
      </c>
      <c r="BK682" s="224">
        <f>ROUND(I682*H682,2)</f>
        <v>0</v>
      </c>
      <c r="BL682" s="17" t="s">
        <v>233</v>
      </c>
      <c r="BM682" s="223" t="s">
        <v>1269</v>
      </c>
    </row>
    <row r="683" s="2" customFormat="1">
      <c r="A683" s="38"/>
      <c r="B683" s="39"/>
      <c r="C683" s="40"/>
      <c r="D683" s="225" t="s">
        <v>212</v>
      </c>
      <c r="E683" s="40"/>
      <c r="F683" s="226" t="s">
        <v>1268</v>
      </c>
      <c r="G683" s="40"/>
      <c r="H683" s="40"/>
      <c r="I683" s="227"/>
      <c r="J683" s="40"/>
      <c r="K683" s="40"/>
      <c r="L683" s="44"/>
      <c r="M683" s="228"/>
      <c r="N683" s="229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212</v>
      </c>
      <c r="AU683" s="17" t="s">
        <v>82</v>
      </c>
    </row>
    <row r="684" s="2" customFormat="1" ht="24.15" customHeight="1">
      <c r="A684" s="38"/>
      <c r="B684" s="39"/>
      <c r="C684" s="243" t="s">
        <v>1270</v>
      </c>
      <c r="D684" s="243" t="s">
        <v>248</v>
      </c>
      <c r="E684" s="244" t="s">
        <v>1271</v>
      </c>
      <c r="F684" s="245" t="s">
        <v>1272</v>
      </c>
      <c r="G684" s="246" t="s">
        <v>289</v>
      </c>
      <c r="H684" s="247">
        <v>35</v>
      </c>
      <c r="I684" s="248"/>
      <c r="J684" s="249">
        <f>ROUND(I684*H684,2)</f>
        <v>0</v>
      </c>
      <c r="K684" s="245" t="s">
        <v>19</v>
      </c>
      <c r="L684" s="250"/>
      <c r="M684" s="251" t="s">
        <v>19</v>
      </c>
      <c r="N684" s="252" t="s">
        <v>44</v>
      </c>
      <c r="O684" s="84"/>
      <c r="P684" s="221">
        <f>O684*H684</f>
        <v>0</v>
      </c>
      <c r="Q684" s="221">
        <v>0.048399999999999999</v>
      </c>
      <c r="R684" s="221">
        <f>Q684*H684</f>
        <v>1.694</v>
      </c>
      <c r="S684" s="221">
        <v>0</v>
      </c>
      <c r="T684" s="222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3" t="s">
        <v>1051</v>
      </c>
      <c r="AT684" s="223" t="s">
        <v>248</v>
      </c>
      <c r="AU684" s="223" t="s">
        <v>82</v>
      </c>
      <c r="AY684" s="17" t="s">
        <v>202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17" t="s">
        <v>80</v>
      </c>
      <c r="BK684" s="224">
        <f>ROUND(I684*H684,2)</f>
        <v>0</v>
      </c>
      <c r="BL684" s="17" t="s">
        <v>233</v>
      </c>
      <c r="BM684" s="223" t="s">
        <v>1273</v>
      </c>
    </row>
    <row r="685" s="2" customFormat="1">
      <c r="A685" s="38"/>
      <c r="B685" s="39"/>
      <c r="C685" s="40"/>
      <c r="D685" s="225" t="s">
        <v>212</v>
      </c>
      <c r="E685" s="40"/>
      <c r="F685" s="226" t="s">
        <v>1272</v>
      </c>
      <c r="G685" s="40"/>
      <c r="H685" s="40"/>
      <c r="I685" s="227"/>
      <c r="J685" s="40"/>
      <c r="K685" s="40"/>
      <c r="L685" s="44"/>
      <c r="M685" s="228"/>
      <c r="N685" s="229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212</v>
      </c>
      <c r="AU685" s="17" t="s">
        <v>82</v>
      </c>
    </row>
    <row r="686" s="2" customFormat="1" ht="24.15" customHeight="1">
      <c r="A686" s="38"/>
      <c r="B686" s="39"/>
      <c r="C686" s="243" t="s">
        <v>1274</v>
      </c>
      <c r="D686" s="243" t="s">
        <v>248</v>
      </c>
      <c r="E686" s="244" t="s">
        <v>1275</v>
      </c>
      <c r="F686" s="245" t="s">
        <v>1276</v>
      </c>
      <c r="G686" s="246" t="s">
        <v>289</v>
      </c>
      <c r="H686" s="247">
        <v>1</v>
      </c>
      <c r="I686" s="248"/>
      <c r="J686" s="249">
        <f>ROUND(I686*H686,2)</f>
        <v>0</v>
      </c>
      <c r="K686" s="245" t="s">
        <v>19</v>
      </c>
      <c r="L686" s="250"/>
      <c r="M686" s="251" t="s">
        <v>19</v>
      </c>
      <c r="N686" s="252" t="s">
        <v>44</v>
      </c>
      <c r="O686" s="84"/>
      <c r="P686" s="221">
        <f>O686*H686</f>
        <v>0</v>
      </c>
      <c r="Q686" s="221">
        <v>0.048399999999999999</v>
      </c>
      <c r="R686" s="221">
        <f>Q686*H686</f>
        <v>0.048399999999999999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1051</v>
      </c>
      <c r="AT686" s="223" t="s">
        <v>248</v>
      </c>
      <c r="AU686" s="223" t="s">
        <v>82</v>
      </c>
      <c r="AY686" s="17" t="s">
        <v>202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80</v>
      </c>
      <c r="BK686" s="224">
        <f>ROUND(I686*H686,2)</f>
        <v>0</v>
      </c>
      <c r="BL686" s="17" t="s">
        <v>233</v>
      </c>
      <c r="BM686" s="223" t="s">
        <v>1277</v>
      </c>
    </row>
    <row r="687" s="2" customFormat="1">
      <c r="A687" s="38"/>
      <c r="B687" s="39"/>
      <c r="C687" s="40"/>
      <c r="D687" s="225" t="s">
        <v>212</v>
      </c>
      <c r="E687" s="40"/>
      <c r="F687" s="226" t="s">
        <v>1276</v>
      </c>
      <c r="G687" s="40"/>
      <c r="H687" s="40"/>
      <c r="I687" s="227"/>
      <c r="J687" s="40"/>
      <c r="K687" s="40"/>
      <c r="L687" s="44"/>
      <c r="M687" s="228"/>
      <c r="N687" s="229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212</v>
      </c>
      <c r="AU687" s="17" t="s">
        <v>82</v>
      </c>
    </row>
    <row r="688" s="2" customFormat="1" ht="24.15" customHeight="1">
      <c r="A688" s="38"/>
      <c r="B688" s="39"/>
      <c r="C688" s="243" t="s">
        <v>1278</v>
      </c>
      <c r="D688" s="243" t="s">
        <v>248</v>
      </c>
      <c r="E688" s="244" t="s">
        <v>1279</v>
      </c>
      <c r="F688" s="245" t="s">
        <v>1280</v>
      </c>
      <c r="G688" s="246" t="s">
        <v>289</v>
      </c>
      <c r="H688" s="247">
        <v>1</v>
      </c>
      <c r="I688" s="248"/>
      <c r="J688" s="249">
        <f>ROUND(I688*H688,2)</f>
        <v>0</v>
      </c>
      <c r="K688" s="245" t="s">
        <v>19</v>
      </c>
      <c r="L688" s="250"/>
      <c r="M688" s="251" t="s">
        <v>19</v>
      </c>
      <c r="N688" s="252" t="s">
        <v>44</v>
      </c>
      <c r="O688" s="84"/>
      <c r="P688" s="221">
        <f>O688*H688</f>
        <v>0</v>
      </c>
      <c r="Q688" s="221">
        <v>0.048399999999999999</v>
      </c>
      <c r="R688" s="221">
        <f>Q688*H688</f>
        <v>0.048399999999999999</v>
      </c>
      <c r="S688" s="221">
        <v>0</v>
      </c>
      <c r="T688" s="22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3" t="s">
        <v>1051</v>
      </c>
      <c r="AT688" s="223" t="s">
        <v>248</v>
      </c>
      <c r="AU688" s="223" t="s">
        <v>82</v>
      </c>
      <c r="AY688" s="17" t="s">
        <v>202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80</v>
      </c>
      <c r="BK688" s="224">
        <f>ROUND(I688*H688,2)</f>
        <v>0</v>
      </c>
      <c r="BL688" s="17" t="s">
        <v>233</v>
      </c>
      <c r="BM688" s="223" t="s">
        <v>1281</v>
      </c>
    </row>
    <row r="689" s="2" customFormat="1">
      <c r="A689" s="38"/>
      <c r="B689" s="39"/>
      <c r="C689" s="40"/>
      <c r="D689" s="225" t="s">
        <v>212</v>
      </c>
      <c r="E689" s="40"/>
      <c r="F689" s="226" t="s">
        <v>1280</v>
      </c>
      <c r="G689" s="40"/>
      <c r="H689" s="40"/>
      <c r="I689" s="227"/>
      <c r="J689" s="40"/>
      <c r="K689" s="40"/>
      <c r="L689" s="44"/>
      <c r="M689" s="228"/>
      <c r="N689" s="229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212</v>
      </c>
      <c r="AU689" s="17" t="s">
        <v>82</v>
      </c>
    </row>
    <row r="690" s="2" customFormat="1" ht="24.15" customHeight="1">
      <c r="A690" s="38"/>
      <c r="B690" s="39"/>
      <c r="C690" s="243" t="s">
        <v>1282</v>
      </c>
      <c r="D690" s="243" t="s">
        <v>248</v>
      </c>
      <c r="E690" s="244" t="s">
        <v>1283</v>
      </c>
      <c r="F690" s="245" t="s">
        <v>1284</v>
      </c>
      <c r="G690" s="246" t="s">
        <v>289</v>
      </c>
      <c r="H690" s="247">
        <v>1</v>
      </c>
      <c r="I690" s="248"/>
      <c r="J690" s="249">
        <f>ROUND(I690*H690,2)</f>
        <v>0</v>
      </c>
      <c r="K690" s="245" t="s">
        <v>19</v>
      </c>
      <c r="L690" s="250"/>
      <c r="M690" s="251" t="s">
        <v>19</v>
      </c>
      <c r="N690" s="252" t="s">
        <v>44</v>
      </c>
      <c r="O690" s="84"/>
      <c r="P690" s="221">
        <f>O690*H690</f>
        <v>0</v>
      </c>
      <c r="Q690" s="221">
        <v>0.048399999999999999</v>
      </c>
      <c r="R690" s="221">
        <f>Q690*H690</f>
        <v>0.048399999999999999</v>
      </c>
      <c r="S690" s="221">
        <v>0</v>
      </c>
      <c r="T690" s="22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3" t="s">
        <v>1051</v>
      </c>
      <c r="AT690" s="223" t="s">
        <v>248</v>
      </c>
      <c r="AU690" s="223" t="s">
        <v>82</v>
      </c>
      <c r="AY690" s="17" t="s">
        <v>202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80</v>
      </c>
      <c r="BK690" s="224">
        <f>ROUND(I690*H690,2)</f>
        <v>0</v>
      </c>
      <c r="BL690" s="17" t="s">
        <v>233</v>
      </c>
      <c r="BM690" s="223" t="s">
        <v>1285</v>
      </c>
    </row>
    <row r="691" s="2" customFormat="1">
      <c r="A691" s="38"/>
      <c r="B691" s="39"/>
      <c r="C691" s="40"/>
      <c r="D691" s="225" t="s">
        <v>212</v>
      </c>
      <c r="E691" s="40"/>
      <c r="F691" s="226" t="s">
        <v>1284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212</v>
      </c>
      <c r="AU691" s="17" t="s">
        <v>82</v>
      </c>
    </row>
    <row r="692" s="2" customFormat="1" ht="24.15" customHeight="1">
      <c r="A692" s="38"/>
      <c r="B692" s="39"/>
      <c r="C692" s="243" t="s">
        <v>1286</v>
      </c>
      <c r="D692" s="243" t="s">
        <v>248</v>
      </c>
      <c r="E692" s="244" t="s">
        <v>1287</v>
      </c>
      <c r="F692" s="245" t="s">
        <v>1288</v>
      </c>
      <c r="G692" s="246" t="s">
        <v>289</v>
      </c>
      <c r="H692" s="247">
        <v>1</v>
      </c>
      <c r="I692" s="248"/>
      <c r="J692" s="249">
        <f>ROUND(I692*H692,2)</f>
        <v>0</v>
      </c>
      <c r="K692" s="245" t="s">
        <v>19</v>
      </c>
      <c r="L692" s="250"/>
      <c r="M692" s="251" t="s">
        <v>19</v>
      </c>
      <c r="N692" s="252" t="s">
        <v>44</v>
      </c>
      <c r="O692" s="84"/>
      <c r="P692" s="221">
        <f>O692*H692</f>
        <v>0</v>
      </c>
      <c r="Q692" s="221">
        <v>0.048399999999999999</v>
      </c>
      <c r="R692" s="221">
        <f>Q692*H692</f>
        <v>0.048399999999999999</v>
      </c>
      <c r="S692" s="221">
        <v>0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1051</v>
      </c>
      <c r="AT692" s="223" t="s">
        <v>248</v>
      </c>
      <c r="AU692" s="223" t="s">
        <v>82</v>
      </c>
      <c r="AY692" s="17" t="s">
        <v>202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233</v>
      </c>
      <c r="BM692" s="223" t="s">
        <v>1289</v>
      </c>
    </row>
    <row r="693" s="2" customFormat="1">
      <c r="A693" s="38"/>
      <c r="B693" s="39"/>
      <c r="C693" s="40"/>
      <c r="D693" s="225" t="s">
        <v>212</v>
      </c>
      <c r="E693" s="40"/>
      <c r="F693" s="226" t="s">
        <v>1288</v>
      </c>
      <c r="G693" s="40"/>
      <c r="H693" s="40"/>
      <c r="I693" s="227"/>
      <c r="J693" s="40"/>
      <c r="K693" s="40"/>
      <c r="L693" s="44"/>
      <c r="M693" s="228"/>
      <c r="N693" s="229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212</v>
      </c>
      <c r="AU693" s="17" t="s">
        <v>82</v>
      </c>
    </row>
    <row r="694" s="2" customFormat="1" ht="24.15" customHeight="1">
      <c r="A694" s="38"/>
      <c r="B694" s="39"/>
      <c r="C694" s="243" t="s">
        <v>1290</v>
      </c>
      <c r="D694" s="243" t="s">
        <v>248</v>
      </c>
      <c r="E694" s="244" t="s">
        <v>1291</v>
      </c>
      <c r="F694" s="245" t="s">
        <v>1292</v>
      </c>
      <c r="G694" s="246" t="s">
        <v>289</v>
      </c>
      <c r="H694" s="247">
        <v>1</v>
      </c>
      <c r="I694" s="248"/>
      <c r="J694" s="249">
        <f>ROUND(I694*H694,2)</f>
        <v>0</v>
      </c>
      <c r="K694" s="245" t="s">
        <v>19</v>
      </c>
      <c r="L694" s="250"/>
      <c r="M694" s="251" t="s">
        <v>19</v>
      </c>
      <c r="N694" s="252" t="s">
        <v>44</v>
      </c>
      <c r="O694" s="84"/>
      <c r="P694" s="221">
        <f>O694*H694</f>
        <v>0</v>
      </c>
      <c r="Q694" s="221">
        <v>0.048399999999999999</v>
      </c>
      <c r="R694" s="221">
        <f>Q694*H694</f>
        <v>0.048399999999999999</v>
      </c>
      <c r="S694" s="221">
        <v>0</v>
      </c>
      <c r="T694" s="222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3" t="s">
        <v>1051</v>
      </c>
      <c r="AT694" s="223" t="s">
        <v>248</v>
      </c>
      <c r="AU694" s="223" t="s">
        <v>82</v>
      </c>
      <c r="AY694" s="17" t="s">
        <v>202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80</v>
      </c>
      <c r="BK694" s="224">
        <f>ROUND(I694*H694,2)</f>
        <v>0</v>
      </c>
      <c r="BL694" s="17" t="s">
        <v>233</v>
      </c>
      <c r="BM694" s="223" t="s">
        <v>1293</v>
      </c>
    </row>
    <row r="695" s="2" customFormat="1">
      <c r="A695" s="38"/>
      <c r="B695" s="39"/>
      <c r="C695" s="40"/>
      <c r="D695" s="225" t="s">
        <v>212</v>
      </c>
      <c r="E695" s="40"/>
      <c r="F695" s="226" t="s">
        <v>1292</v>
      </c>
      <c r="G695" s="40"/>
      <c r="H695" s="40"/>
      <c r="I695" s="227"/>
      <c r="J695" s="40"/>
      <c r="K695" s="40"/>
      <c r="L695" s="44"/>
      <c r="M695" s="228"/>
      <c r="N695" s="229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212</v>
      </c>
      <c r="AU695" s="17" t="s">
        <v>82</v>
      </c>
    </row>
    <row r="696" s="2" customFormat="1" ht="24.15" customHeight="1">
      <c r="A696" s="38"/>
      <c r="B696" s="39"/>
      <c r="C696" s="243" t="s">
        <v>1294</v>
      </c>
      <c r="D696" s="243" t="s">
        <v>248</v>
      </c>
      <c r="E696" s="244" t="s">
        <v>1295</v>
      </c>
      <c r="F696" s="245" t="s">
        <v>1296</v>
      </c>
      <c r="G696" s="246" t="s">
        <v>289</v>
      </c>
      <c r="H696" s="247">
        <v>1</v>
      </c>
      <c r="I696" s="248"/>
      <c r="J696" s="249">
        <f>ROUND(I696*H696,2)</f>
        <v>0</v>
      </c>
      <c r="K696" s="245" t="s">
        <v>19</v>
      </c>
      <c r="L696" s="250"/>
      <c r="M696" s="251" t="s">
        <v>19</v>
      </c>
      <c r="N696" s="252" t="s">
        <v>44</v>
      </c>
      <c r="O696" s="84"/>
      <c r="P696" s="221">
        <f>O696*H696</f>
        <v>0</v>
      </c>
      <c r="Q696" s="221">
        <v>0.031989999999999998</v>
      </c>
      <c r="R696" s="221">
        <f>Q696*H696</f>
        <v>0.031989999999999998</v>
      </c>
      <c r="S696" s="221">
        <v>0</v>
      </c>
      <c r="T696" s="22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3" t="s">
        <v>1051</v>
      </c>
      <c r="AT696" s="223" t="s">
        <v>248</v>
      </c>
      <c r="AU696" s="223" t="s">
        <v>82</v>
      </c>
      <c r="AY696" s="17" t="s">
        <v>202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80</v>
      </c>
      <c r="BK696" s="224">
        <f>ROUND(I696*H696,2)</f>
        <v>0</v>
      </c>
      <c r="BL696" s="17" t="s">
        <v>233</v>
      </c>
      <c r="BM696" s="223" t="s">
        <v>1297</v>
      </c>
    </row>
    <row r="697" s="2" customFormat="1">
      <c r="A697" s="38"/>
      <c r="B697" s="39"/>
      <c r="C697" s="40"/>
      <c r="D697" s="225" t="s">
        <v>212</v>
      </c>
      <c r="E697" s="40"/>
      <c r="F697" s="226" t="s">
        <v>1296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212</v>
      </c>
      <c r="AU697" s="17" t="s">
        <v>82</v>
      </c>
    </row>
    <row r="698" s="2" customFormat="1" ht="24.15" customHeight="1">
      <c r="A698" s="38"/>
      <c r="B698" s="39"/>
      <c r="C698" s="243" t="s">
        <v>1298</v>
      </c>
      <c r="D698" s="243" t="s">
        <v>248</v>
      </c>
      <c r="E698" s="244" t="s">
        <v>1299</v>
      </c>
      <c r="F698" s="245" t="s">
        <v>1300</v>
      </c>
      <c r="G698" s="246" t="s">
        <v>289</v>
      </c>
      <c r="H698" s="247">
        <v>1</v>
      </c>
      <c r="I698" s="248"/>
      <c r="J698" s="249">
        <f>ROUND(I698*H698,2)</f>
        <v>0</v>
      </c>
      <c r="K698" s="245" t="s">
        <v>19</v>
      </c>
      <c r="L698" s="250"/>
      <c r="M698" s="251" t="s">
        <v>19</v>
      </c>
      <c r="N698" s="252" t="s">
        <v>44</v>
      </c>
      <c r="O698" s="84"/>
      <c r="P698" s="221">
        <f>O698*H698</f>
        <v>0</v>
      </c>
      <c r="Q698" s="221">
        <v>0.029559999999999999</v>
      </c>
      <c r="R698" s="221">
        <f>Q698*H698</f>
        <v>0.029559999999999999</v>
      </c>
      <c r="S698" s="221">
        <v>0</v>
      </c>
      <c r="T698" s="22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3" t="s">
        <v>1051</v>
      </c>
      <c r="AT698" s="223" t="s">
        <v>248</v>
      </c>
      <c r="AU698" s="223" t="s">
        <v>82</v>
      </c>
      <c r="AY698" s="17" t="s">
        <v>202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80</v>
      </c>
      <c r="BK698" s="224">
        <f>ROUND(I698*H698,2)</f>
        <v>0</v>
      </c>
      <c r="BL698" s="17" t="s">
        <v>233</v>
      </c>
      <c r="BM698" s="223" t="s">
        <v>1301</v>
      </c>
    </row>
    <row r="699" s="2" customFormat="1">
      <c r="A699" s="38"/>
      <c r="B699" s="39"/>
      <c r="C699" s="40"/>
      <c r="D699" s="225" t="s">
        <v>212</v>
      </c>
      <c r="E699" s="40"/>
      <c r="F699" s="226" t="s">
        <v>1300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212</v>
      </c>
      <c r="AU699" s="17" t="s">
        <v>82</v>
      </c>
    </row>
    <row r="700" s="2" customFormat="1" ht="24.15" customHeight="1">
      <c r="A700" s="38"/>
      <c r="B700" s="39"/>
      <c r="C700" s="243" t="s">
        <v>1302</v>
      </c>
      <c r="D700" s="243" t="s">
        <v>248</v>
      </c>
      <c r="E700" s="244" t="s">
        <v>1303</v>
      </c>
      <c r="F700" s="245" t="s">
        <v>1304</v>
      </c>
      <c r="G700" s="246" t="s">
        <v>289</v>
      </c>
      <c r="H700" s="247">
        <v>1</v>
      </c>
      <c r="I700" s="248"/>
      <c r="J700" s="249">
        <f>ROUND(I700*H700,2)</f>
        <v>0</v>
      </c>
      <c r="K700" s="245" t="s">
        <v>19</v>
      </c>
      <c r="L700" s="250"/>
      <c r="M700" s="251" t="s">
        <v>19</v>
      </c>
      <c r="N700" s="252" t="s">
        <v>44</v>
      </c>
      <c r="O700" s="84"/>
      <c r="P700" s="221">
        <f>O700*H700</f>
        <v>0</v>
      </c>
      <c r="Q700" s="221">
        <v>0.033829999999999999</v>
      </c>
      <c r="R700" s="221">
        <f>Q700*H700</f>
        <v>0.033829999999999999</v>
      </c>
      <c r="S700" s="221">
        <v>0</v>
      </c>
      <c r="T700" s="22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3" t="s">
        <v>1051</v>
      </c>
      <c r="AT700" s="223" t="s">
        <v>248</v>
      </c>
      <c r="AU700" s="223" t="s">
        <v>82</v>
      </c>
      <c r="AY700" s="17" t="s">
        <v>202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80</v>
      </c>
      <c r="BK700" s="224">
        <f>ROUND(I700*H700,2)</f>
        <v>0</v>
      </c>
      <c r="BL700" s="17" t="s">
        <v>233</v>
      </c>
      <c r="BM700" s="223" t="s">
        <v>1305</v>
      </c>
    </row>
    <row r="701" s="2" customFormat="1">
      <c r="A701" s="38"/>
      <c r="B701" s="39"/>
      <c r="C701" s="40"/>
      <c r="D701" s="225" t="s">
        <v>212</v>
      </c>
      <c r="E701" s="40"/>
      <c r="F701" s="226" t="s">
        <v>1304</v>
      </c>
      <c r="G701" s="40"/>
      <c r="H701" s="40"/>
      <c r="I701" s="227"/>
      <c r="J701" s="40"/>
      <c r="K701" s="40"/>
      <c r="L701" s="44"/>
      <c r="M701" s="228"/>
      <c r="N701" s="229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212</v>
      </c>
      <c r="AU701" s="17" t="s">
        <v>82</v>
      </c>
    </row>
    <row r="702" s="2" customFormat="1" ht="24.15" customHeight="1">
      <c r="A702" s="38"/>
      <c r="B702" s="39"/>
      <c r="C702" s="243" t="s">
        <v>1306</v>
      </c>
      <c r="D702" s="243" t="s">
        <v>248</v>
      </c>
      <c r="E702" s="244" t="s">
        <v>1307</v>
      </c>
      <c r="F702" s="245" t="s">
        <v>1308</v>
      </c>
      <c r="G702" s="246" t="s">
        <v>289</v>
      </c>
      <c r="H702" s="247">
        <v>1</v>
      </c>
      <c r="I702" s="248"/>
      <c r="J702" s="249">
        <f>ROUND(I702*H702,2)</f>
        <v>0</v>
      </c>
      <c r="K702" s="245" t="s">
        <v>19</v>
      </c>
      <c r="L702" s="250"/>
      <c r="M702" s="251" t="s">
        <v>19</v>
      </c>
      <c r="N702" s="252" t="s">
        <v>44</v>
      </c>
      <c r="O702" s="84"/>
      <c r="P702" s="221">
        <f>O702*H702</f>
        <v>0</v>
      </c>
      <c r="Q702" s="221">
        <v>0.029669999999999998</v>
      </c>
      <c r="R702" s="221">
        <f>Q702*H702</f>
        <v>0.029669999999999998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1051</v>
      </c>
      <c r="AT702" s="223" t="s">
        <v>248</v>
      </c>
      <c r="AU702" s="223" t="s">
        <v>82</v>
      </c>
      <c r="AY702" s="17" t="s">
        <v>202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80</v>
      </c>
      <c r="BK702" s="224">
        <f>ROUND(I702*H702,2)</f>
        <v>0</v>
      </c>
      <c r="BL702" s="17" t="s">
        <v>233</v>
      </c>
      <c r="BM702" s="223" t="s">
        <v>1309</v>
      </c>
    </row>
    <row r="703" s="2" customFormat="1">
      <c r="A703" s="38"/>
      <c r="B703" s="39"/>
      <c r="C703" s="40"/>
      <c r="D703" s="225" t="s">
        <v>212</v>
      </c>
      <c r="E703" s="40"/>
      <c r="F703" s="226" t="s">
        <v>1308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212</v>
      </c>
      <c r="AU703" s="17" t="s">
        <v>82</v>
      </c>
    </row>
    <row r="704" s="2" customFormat="1" ht="16.5" customHeight="1">
      <c r="A704" s="38"/>
      <c r="B704" s="39"/>
      <c r="C704" s="243" t="s">
        <v>1310</v>
      </c>
      <c r="D704" s="243" t="s">
        <v>248</v>
      </c>
      <c r="E704" s="244" t="s">
        <v>1311</v>
      </c>
      <c r="F704" s="245" t="s">
        <v>1312</v>
      </c>
      <c r="G704" s="246" t="s">
        <v>289</v>
      </c>
      <c r="H704" s="247">
        <v>1</v>
      </c>
      <c r="I704" s="248"/>
      <c r="J704" s="249">
        <f>ROUND(I704*H704,2)</f>
        <v>0</v>
      </c>
      <c r="K704" s="245" t="s">
        <v>19</v>
      </c>
      <c r="L704" s="250"/>
      <c r="M704" s="251" t="s">
        <v>19</v>
      </c>
      <c r="N704" s="252" t="s">
        <v>44</v>
      </c>
      <c r="O704" s="84"/>
      <c r="P704" s="221">
        <f>O704*H704</f>
        <v>0</v>
      </c>
      <c r="Q704" s="221">
        <v>0.097030000000000005</v>
      </c>
      <c r="R704" s="221">
        <f>Q704*H704</f>
        <v>0.097030000000000005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741</v>
      </c>
      <c r="AT704" s="223" t="s">
        <v>248</v>
      </c>
      <c r="AU704" s="223" t="s">
        <v>82</v>
      </c>
      <c r="AY704" s="17" t="s">
        <v>202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741</v>
      </c>
      <c r="BM704" s="223" t="s">
        <v>1313</v>
      </c>
    </row>
    <row r="705" s="2" customFormat="1">
      <c r="A705" s="38"/>
      <c r="B705" s="39"/>
      <c r="C705" s="40"/>
      <c r="D705" s="225" t="s">
        <v>212</v>
      </c>
      <c r="E705" s="40"/>
      <c r="F705" s="226" t="s">
        <v>1314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212</v>
      </c>
      <c r="AU705" s="17" t="s">
        <v>82</v>
      </c>
    </row>
    <row r="706" s="2" customFormat="1" ht="16.5" customHeight="1">
      <c r="A706" s="38"/>
      <c r="B706" s="39"/>
      <c r="C706" s="243" t="s">
        <v>1315</v>
      </c>
      <c r="D706" s="243" t="s">
        <v>248</v>
      </c>
      <c r="E706" s="244" t="s">
        <v>1316</v>
      </c>
      <c r="F706" s="245" t="s">
        <v>1317</v>
      </c>
      <c r="G706" s="246" t="s">
        <v>289</v>
      </c>
      <c r="H706" s="247">
        <v>1</v>
      </c>
      <c r="I706" s="248"/>
      <c r="J706" s="249">
        <f>ROUND(I706*H706,2)</f>
        <v>0</v>
      </c>
      <c r="K706" s="245" t="s">
        <v>19</v>
      </c>
      <c r="L706" s="250"/>
      <c r="M706" s="251" t="s">
        <v>19</v>
      </c>
      <c r="N706" s="252" t="s">
        <v>44</v>
      </c>
      <c r="O706" s="84"/>
      <c r="P706" s="221">
        <f>O706*H706</f>
        <v>0</v>
      </c>
      <c r="Q706" s="221">
        <v>0.097030000000000005</v>
      </c>
      <c r="R706" s="221">
        <f>Q706*H706</f>
        <v>0.097030000000000005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741</v>
      </c>
      <c r="AT706" s="223" t="s">
        <v>248</v>
      </c>
      <c r="AU706" s="223" t="s">
        <v>82</v>
      </c>
      <c r="AY706" s="17" t="s">
        <v>202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80</v>
      </c>
      <c r="BK706" s="224">
        <f>ROUND(I706*H706,2)</f>
        <v>0</v>
      </c>
      <c r="BL706" s="17" t="s">
        <v>741</v>
      </c>
      <c r="BM706" s="223" t="s">
        <v>1318</v>
      </c>
    </row>
    <row r="707" s="2" customFormat="1">
      <c r="A707" s="38"/>
      <c r="B707" s="39"/>
      <c r="C707" s="40"/>
      <c r="D707" s="225" t="s">
        <v>212</v>
      </c>
      <c r="E707" s="40"/>
      <c r="F707" s="226" t="s">
        <v>1317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212</v>
      </c>
      <c r="AU707" s="17" t="s">
        <v>82</v>
      </c>
    </row>
    <row r="708" s="2" customFormat="1" ht="24.15" customHeight="1">
      <c r="A708" s="38"/>
      <c r="B708" s="39"/>
      <c r="C708" s="243" t="s">
        <v>1319</v>
      </c>
      <c r="D708" s="243" t="s">
        <v>248</v>
      </c>
      <c r="E708" s="244" t="s">
        <v>1320</v>
      </c>
      <c r="F708" s="245" t="s">
        <v>1321</v>
      </c>
      <c r="G708" s="246" t="s">
        <v>289</v>
      </c>
      <c r="H708" s="247">
        <v>2</v>
      </c>
      <c r="I708" s="248"/>
      <c r="J708" s="249">
        <f>ROUND(I708*H708,2)</f>
        <v>0</v>
      </c>
      <c r="K708" s="245" t="s">
        <v>19</v>
      </c>
      <c r="L708" s="250"/>
      <c r="M708" s="251" t="s">
        <v>19</v>
      </c>
      <c r="N708" s="252" t="s">
        <v>44</v>
      </c>
      <c r="O708" s="84"/>
      <c r="P708" s="221">
        <f>O708*H708</f>
        <v>0</v>
      </c>
      <c r="Q708" s="221">
        <v>0.032009999999999997</v>
      </c>
      <c r="R708" s="221">
        <f>Q708*H708</f>
        <v>0.064019999999999994</v>
      </c>
      <c r="S708" s="221">
        <v>0</v>
      </c>
      <c r="T708" s="22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3" t="s">
        <v>741</v>
      </c>
      <c r="AT708" s="223" t="s">
        <v>248</v>
      </c>
      <c r="AU708" s="223" t="s">
        <v>82</v>
      </c>
      <c r="AY708" s="17" t="s">
        <v>202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80</v>
      </c>
      <c r="BK708" s="224">
        <f>ROUND(I708*H708,2)</f>
        <v>0</v>
      </c>
      <c r="BL708" s="17" t="s">
        <v>741</v>
      </c>
      <c r="BM708" s="223" t="s">
        <v>1322</v>
      </c>
    </row>
    <row r="709" s="2" customFormat="1">
      <c r="A709" s="38"/>
      <c r="B709" s="39"/>
      <c r="C709" s="40"/>
      <c r="D709" s="225" t="s">
        <v>212</v>
      </c>
      <c r="E709" s="40"/>
      <c r="F709" s="226" t="s">
        <v>1321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212</v>
      </c>
      <c r="AU709" s="17" t="s">
        <v>82</v>
      </c>
    </row>
    <row r="710" s="2" customFormat="1" ht="24.15" customHeight="1">
      <c r="A710" s="38"/>
      <c r="B710" s="39"/>
      <c r="C710" s="243" t="s">
        <v>1323</v>
      </c>
      <c r="D710" s="243" t="s">
        <v>248</v>
      </c>
      <c r="E710" s="244" t="s">
        <v>1324</v>
      </c>
      <c r="F710" s="245" t="s">
        <v>1325</v>
      </c>
      <c r="G710" s="246" t="s">
        <v>289</v>
      </c>
      <c r="H710" s="247">
        <v>2</v>
      </c>
      <c r="I710" s="248"/>
      <c r="J710" s="249">
        <f>ROUND(I710*H710,2)</f>
        <v>0</v>
      </c>
      <c r="K710" s="245" t="s">
        <v>19</v>
      </c>
      <c r="L710" s="250"/>
      <c r="M710" s="251" t="s">
        <v>19</v>
      </c>
      <c r="N710" s="252" t="s">
        <v>44</v>
      </c>
      <c r="O710" s="84"/>
      <c r="P710" s="221">
        <f>O710*H710</f>
        <v>0</v>
      </c>
      <c r="Q710" s="221">
        <v>0.033189999999999997</v>
      </c>
      <c r="R710" s="221">
        <f>Q710*H710</f>
        <v>0.066379999999999995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741</v>
      </c>
      <c r="AT710" s="223" t="s">
        <v>248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741</v>
      </c>
      <c r="BM710" s="223" t="s">
        <v>1326</v>
      </c>
    </row>
    <row r="711" s="2" customFormat="1">
      <c r="A711" s="38"/>
      <c r="B711" s="39"/>
      <c r="C711" s="40"/>
      <c r="D711" s="225" t="s">
        <v>212</v>
      </c>
      <c r="E711" s="40"/>
      <c r="F711" s="226" t="s">
        <v>1325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212</v>
      </c>
      <c r="AU711" s="17" t="s">
        <v>82</v>
      </c>
    </row>
    <row r="712" s="2" customFormat="1" ht="24.15" customHeight="1">
      <c r="A712" s="38"/>
      <c r="B712" s="39"/>
      <c r="C712" s="243" t="s">
        <v>1327</v>
      </c>
      <c r="D712" s="243" t="s">
        <v>248</v>
      </c>
      <c r="E712" s="244" t="s">
        <v>1328</v>
      </c>
      <c r="F712" s="245" t="s">
        <v>1329</v>
      </c>
      <c r="G712" s="246" t="s">
        <v>1330</v>
      </c>
      <c r="H712" s="247">
        <v>2</v>
      </c>
      <c r="I712" s="248"/>
      <c r="J712" s="249">
        <f>ROUND(I712*H712,2)</f>
        <v>0</v>
      </c>
      <c r="K712" s="245" t="s">
        <v>19</v>
      </c>
      <c r="L712" s="250"/>
      <c r="M712" s="251" t="s">
        <v>19</v>
      </c>
      <c r="N712" s="252" t="s">
        <v>44</v>
      </c>
      <c r="O712" s="84"/>
      <c r="P712" s="221">
        <f>O712*H712</f>
        <v>0</v>
      </c>
      <c r="Q712" s="221">
        <v>0.012749999999999999</v>
      </c>
      <c r="R712" s="221">
        <f>Q712*H712</f>
        <v>0.025499999999999998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741</v>
      </c>
      <c r="AT712" s="223" t="s">
        <v>248</v>
      </c>
      <c r="AU712" s="223" t="s">
        <v>82</v>
      </c>
      <c r="AY712" s="17" t="s">
        <v>202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80</v>
      </c>
      <c r="BK712" s="224">
        <f>ROUND(I712*H712,2)</f>
        <v>0</v>
      </c>
      <c r="BL712" s="17" t="s">
        <v>741</v>
      </c>
      <c r="BM712" s="223" t="s">
        <v>1331</v>
      </c>
    </row>
    <row r="713" s="2" customFormat="1">
      <c r="A713" s="38"/>
      <c r="B713" s="39"/>
      <c r="C713" s="40"/>
      <c r="D713" s="225" t="s">
        <v>212</v>
      </c>
      <c r="E713" s="40"/>
      <c r="F713" s="226" t="s">
        <v>1329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212</v>
      </c>
      <c r="AU713" s="17" t="s">
        <v>82</v>
      </c>
    </row>
    <row r="714" s="2" customFormat="1" ht="16.5" customHeight="1">
      <c r="A714" s="38"/>
      <c r="B714" s="39"/>
      <c r="C714" s="243" t="s">
        <v>1332</v>
      </c>
      <c r="D714" s="243" t="s">
        <v>248</v>
      </c>
      <c r="E714" s="244" t="s">
        <v>1333</v>
      </c>
      <c r="F714" s="245" t="s">
        <v>1334</v>
      </c>
      <c r="G714" s="246" t="s">
        <v>289</v>
      </c>
      <c r="H714" s="247">
        <v>4</v>
      </c>
      <c r="I714" s="248"/>
      <c r="J714" s="249">
        <f>ROUND(I714*H714,2)</f>
        <v>0</v>
      </c>
      <c r="K714" s="245" t="s">
        <v>19</v>
      </c>
      <c r="L714" s="250"/>
      <c r="M714" s="251" t="s">
        <v>19</v>
      </c>
      <c r="N714" s="252" t="s">
        <v>44</v>
      </c>
      <c r="O714" s="84"/>
      <c r="P714" s="221">
        <f>O714*H714</f>
        <v>0</v>
      </c>
      <c r="Q714" s="221">
        <v>0.00016000000000000001</v>
      </c>
      <c r="R714" s="221">
        <f>Q714*H714</f>
        <v>0.00064000000000000005</v>
      </c>
      <c r="S714" s="221">
        <v>0</v>
      </c>
      <c r="T714" s="22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3" t="s">
        <v>251</v>
      </c>
      <c r="AT714" s="223" t="s">
        <v>248</v>
      </c>
      <c r="AU714" s="223" t="s">
        <v>82</v>
      </c>
      <c r="AY714" s="17" t="s">
        <v>202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80</v>
      </c>
      <c r="BK714" s="224">
        <f>ROUND(I714*H714,2)</f>
        <v>0</v>
      </c>
      <c r="BL714" s="17" t="s">
        <v>239</v>
      </c>
      <c r="BM714" s="223" t="s">
        <v>1335</v>
      </c>
    </row>
    <row r="715" s="2" customFormat="1">
      <c r="A715" s="38"/>
      <c r="B715" s="39"/>
      <c r="C715" s="40"/>
      <c r="D715" s="225" t="s">
        <v>212</v>
      </c>
      <c r="E715" s="40"/>
      <c r="F715" s="226" t="s">
        <v>1334</v>
      </c>
      <c r="G715" s="40"/>
      <c r="H715" s="40"/>
      <c r="I715" s="227"/>
      <c r="J715" s="40"/>
      <c r="K715" s="40"/>
      <c r="L715" s="44"/>
      <c r="M715" s="228"/>
      <c r="N715" s="229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212</v>
      </c>
      <c r="AU715" s="17" t="s">
        <v>82</v>
      </c>
    </row>
    <row r="716" s="2" customFormat="1" ht="21.75" customHeight="1">
      <c r="A716" s="38"/>
      <c r="B716" s="39"/>
      <c r="C716" s="243" t="s">
        <v>1336</v>
      </c>
      <c r="D716" s="243" t="s">
        <v>248</v>
      </c>
      <c r="E716" s="244" t="s">
        <v>1337</v>
      </c>
      <c r="F716" s="245" t="s">
        <v>1338</v>
      </c>
      <c r="G716" s="246" t="s">
        <v>289</v>
      </c>
      <c r="H716" s="247">
        <v>2</v>
      </c>
      <c r="I716" s="248"/>
      <c r="J716" s="249">
        <f>ROUND(I716*H716,2)</f>
        <v>0</v>
      </c>
      <c r="K716" s="245" t="s">
        <v>19</v>
      </c>
      <c r="L716" s="250"/>
      <c r="M716" s="251" t="s">
        <v>19</v>
      </c>
      <c r="N716" s="252" t="s">
        <v>44</v>
      </c>
      <c r="O716" s="84"/>
      <c r="P716" s="221">
        <f>O716*H716</f>
        <v>0</v>
      </c>
      <c r="Q716" s="221">
        <v>0.052999999999999998</v>
      </c>
      <c r="R716" s="221">
        <f>Q716*H716</f>
        <v>0.106</v>
      </c>
      <c r="S716" s="221">
        <v>0</v>
      </c>
      <c r="T716" s="22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3" t="s">
        <v>251</v>
      </c>
      <c r="AT716" s="223" t="s">
        <v>248</v>
      </c>
      <c r="AU716" s="223" t="s">
        <v>82</v>
      </c>
      <c r="AY716" s="17" t="s">
        <v>202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80</v>
      </c>
      <c r="BK716" s="224">
        <f>ROUND(I716*H716,2)</f>
        <v>0</v>
      </c>
      <c r="BL716" s="17" t="s">
        <v>239</v>
      </c>
      <c r="BM716" s="223" t="s">
        <v>1339</v>
      </c>
    </row>
    <row r="717" s="2" customFormat="1">
      <c r="A717" s="38"/>
      <c r="B717" s="39"/>
      <c r="C717" s="40"/>
      <c r="D717" s="225" t="s">
        <v>212</v>
      </c>
      <c r="E717" s="40"/>
      <c r="F717" s="226" t="s">
        <v>757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212</v>
      </c>
      <c r="AU717" s="17" t="s">
        <v>82</v>
      </c>
    </row>
    <row r="718" s="2" customFormat="1">
      <c r="A718" s="38"/>
      <c r="B718" s="39"/>
      <c r="C718" s="40"/>
      <c r="D718" s="225" t="s">
        <v>525</v>
      </c>
      <c r="E718" s="40"/>
      <c r="F718" s="253" t="s">
        <v>526</v>
      </c>
      <c r="G718" s="40"/>
      <c r="H718" s="40"/>
      <c r="I718" s="227"/>
      <c r="J718" s="40"/>
      <c r="K718" s="40"/>
      <c r="L718" s="44"/>
      <c r="M718" s="228"/>
      <c r="N718" s="229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525</v>
      </c>
      <c r="AU718" s="17" t="s">
        <v>82</v>
      </c>
    </row>
    <row r="719" s="2" customFormat="1" ht="16.5" customHeight="1">
      <c r="A719" s="38"/>
      <c r="B719" s="39"/>
      <c r="C719" s="212" t="s">
        <v>1340</v>
      </c>
      <c r="D719" s="212" t="s">
        <v>205</v>
      </c>
      <c r="E719" s="213" t="s">
        <v>1341</v>
      </c>
      <c r="F719" s="214" t="s">
        <v>1342</v>
      </c>
      <c r="G719" s="215" t="s">
        <v>289</v>
      </c>
      <c r="H719" s="216">
        <v>4</v>
      </c>
      <c r="I719" s="217"/>
      <c r="J719" s="218">
        <f>ROUND(I719*H719,2)</f>
        <v>0</v>
      </c>
      <c r="K719" s="214" t="s">
        <v>209</v>
      </c>
      <c r="L719" s="44"/>
      <c r="M719" s="219" t="s">
        <v>19</v>
      </c>
      <c r="N719" s="220" t="s">
        <v>44</v>
      </c>
      <c r="O719" s="84"/>
      <c r="P719" s="221">
        <f>O719*H719</f>
        <v>0</v>
      </c>
      <c r="Q719" s="221">
        <v>0.00108</v>
      </c>
      <c r="R719" s="221">
        <f>Q719*H719</f>
        <v>0.0043200000000000001</v>
      </c>
      <c r="S719" s="221">
        <v>0</v>
      </c>
      <c r="T719" s="222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23" t="s">
        <v>233</v>
      </c>
      <c r="AT719" s="223" t="s">
        <v>205</v>
      </c>
      <c r="AU719" s="223" t="s">
        <v>82</v>
      </c>
      <c r="AY719" s="17" t="s">
        <v>202</v>
      </c>
      <c r="BE719" s="224">
        <f>IF(N719="základní",J719,0)</f>
        <v>0</v>
      </c>
      <c r="BF719" s="224">
        <f>IF(N719="snížená",J719,0)</f>
        <v>0</v>
      </c>
      <c r="BG719" s="224">
        <f>IF(N719="zákl. přenesená",J719,0)</f>
        <v>0</v>
      </c>
      <c r="BH719" s="224">
        <f>IF(N719="sníž. přenesená",J719,0)</f>
        <v>0</v>
      </c>
      <c r="BI719" s="224">
        <f>IF(N719="nulová",J719,0)</f>
        <v>0</v>
      </c>
      <c r="BJ719" s="17" t="s">
        <v>80</v>
      </c>
      <c r="BK719" s="224">
        <f>ROUND(I719*H719,2)</f>
        <v>0</v>
      </c>
      <c r="BL719" s="17" t="s">
        <v>233</v>
      </c>
      <c r="BM719" s="223" t="s">
        <v>1343</v>
      </c>
    </row>
    <row r="720" s="2" customFormat="1">
      <c r="A720" s="38"/>
      <c r="B720" s="39"/>
      <c r="C720" s="40"/>
      <c r="D720" s="225" t="s">
        <v>212</v>
      </c>
      <c r="E720" s="40"/>
      <c r="F720" s="226" t="s">
        <v>1344</v>
      </c>
      <c r="G720" s="40"/>
      <c r="H720" s="40"/>
      <c r="I720" s="227"/>
      <c r="J720" s="40"/>
      <c r="K720" s="40"/>
      <c r="L720" s="44"/>
      <c r="M720" s="228"/>
      <c r="N720" s="229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212</v>
      </c>
      <c r="AU720" s="17" t="s">
        <v>82</v>
      </c>
    </row>
    <row r="721" s="2" customFormat="1">
      <c r="A721" s="38"/>
      <c r="B721" s="39"/>
      <c r="C721" s="40"/>
      <c r="D721" s="230" t="s">
        <v>214</v>
      </c>
      <c r="E721" s="40"/>
      <c r="F721" s="231" t="s">
        <v>1345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214</v>
      </c>
      <c r="AU721" s="17" t="s">
        <v>82</v>
      </c>
    </row>
    <row r="722" s="2" customFormat="1" ht="24.15" customHeight="1">
      <c r="A722" s="38"/>
      <c r="B722" s="39"/>
      <c r="C722" s="243" t="s">
        <v>1346</v>
      </c>
      <c r="D722" s="243" t="s">
        <v>248</v>
      </c>
      <c r="E722" s="244" t="s">
        <v>1347</v>
      </c>
      <c r="F722" s="245" t="s">
        <v>1348</v>
      </c>
      <c r="G722" s="246" t="s">
        <v>289</v>
      </c>
      <c r="H722" s="247">
        <v>1</v>
      </c>
      <c r="I722" s="248"/>
      <c r="J722" s="249">
        <f>ROUND(I722*H722,2)</f>
        <v>0</v>
      </c>
      <c r="K722" s="245" t="s">
        <v>19</v>
      </c>
      <c r="L722" s="250"/>
      <c r="M722" s="251" t="s">
        <v>19</v>
      </c>
      <c r="N722" s="252" t="s">
        <v>44</v>
      </c>
      <c r="O722" s="84"/>
      <c r="P722" s="221">
        <f>O722*H722</f>
        <v>0</v>
      </c>
      <c r="Q722" s="221">
        <v>0.040820000000000002</v>
      </c>
      <c r="R722" s="221">
        <f>Q722*H722</f>
        <v>0.040820000000000002</v>
      </c>
      <c r="S722" s="221">
        <v>0</v>
      </c>
      <c r="T722" s="22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1051</v>
      </c>
      <c r="AT722" s="223" t="s">
        <v>248</v>
      </c>
      <c r="AU722" s="223" t="s">
        <v>82</v>
      </c>
      <c r="AY722" s="17" t="s">
        <v>202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80</v>
      </c>
      <c r="BK722" s="224">
        <f>ROUND(I722*H722,2)</f>
        <v>0</v>
      </c>
      <c r="BL722" s="17" t="s">
        <v>233</v>
      </c>
      <c r="BM722" s="223" t="s">
        <v>1349</v>
      </c>
    </row>
    <row r="723" s="2" customFormat="1">
      <c r="A723" s="38"/>
      <c r="B723" s="39"/>
      <c r="C723" s="40"/>
      <c r="D723" s="225" t="s">
        <v>212</v>
      </c>
      <c r="E723" s="40"/>
      <c r="F723" s="226" t="s">
        <v>1348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212</v>
      </c>
      <c r="AU723" s="17" t="s">
        <v>82</v>
      </c>
    </row>
    <row r="724" s="2" customFormat="1" ht="24.15" customHeight="1">
      <c r="A724" s="38"/>
      <c r="B724" s="39"/>
      <c r="C724" s="243" t="s">
        <v>1350</v>
      </c>
      <c r="D724" s="243" t="s">
        <v>248</v>
      </c>
      <c r="E724" s="244" t="s">
        <v>1351</v>
      </c>
      <c r="F724" s="245" t="s">
        <v>1352</v>
      </c>
      <c r="G724" s="246" t="s">
        <v>289</v>
      </c>
      <c r="H724" s="247">
        <v>1</v>
      </c>
      <c r="I724" s="248"/>
      <c r="J724" s="249">
        <f>ROUND(I724*H724,2)</f>
        <v>0</v>
      </c>
      <c r="K724" s="245" t="s">
        <v>19</v>
      </c>
      <c r="L724" s="250"/>
      <c r="M724" s="251" t="s">
        <v>19</v>
      </c>
      <c r="N724" s="252" t="s">
        <v>44</v>
      </c>
      <c r="O724" s="84"/>
      <c r="P724" s="221">
        <f>O724*H724</f>
        <v>0</v>
      </c>
      <c r="Q724" s="221">
        <v>0.045019999999999998</v>
      </c>
      <c r="R724" s="221">
        <f>Q724*H724</f>
        <v>0.045019999999999998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1051</v>
      </c>
      <c r="AT724" s="223" t="s">
        <v>248</v>
      </c>
      <c r="AU724" s="223" t="s">
        <v>82</v>
      </c>
      <c r="AY724" s="17" t="s">
        <v>202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233</v>
      </c>
      <c r="BM724" s="223" t="s">
        <v>1353</v>
      </c>
    </row>
    <row r="725" s="2" customFormat="1">
      <c r="A725" s="38"/>
      <c r="B725" s="39"/>
      <c r="C725" s="40"/>
      <c r="D725" s="225" t="s">
        <v>212</v>
      </c>
      <c r="E725" s="40"/>
      <c r="F725" s="226" t="s">
        <v>1352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212</v>
      </c>
      <c r="AU725" s="17" t="s">
        <v>82</v>
      </c>
    </row>
    <row r="726" s="2" customFormat="1" ht="24.15" customHeight="1">
      <c r="A726" s="38"/>
      <c r="B726" s="39"/>
      <c r="C726" s="243" t="s">
        <v>1354</v>
      </c>
      <c r="D726" s="243" t="s">
        <v>248</v>
      </c>
      <c r="E726" s="244" t="s">
        <v>1355</v>
      </c>
      <c r="F726" s="245" t="s">
        <v>1356</v>
      </c>
      <c r="G726" s="246" t="s">
        <v>289</v>
      </c>
      <c r="H726" s="247">
        <v>1</v>
      </c>
      <c r="I726" s="248"/>
      <c r="J726" s="249">
        <f>ROUND(I726*H726,2)</f>
        <v>0</v>
      </c>
      <c r="K726" s="245" t="s">
        <v>19</v>
      </c>
      <c r="L726" s="250"/>
      <c r="M726" s="251" t="s">
        <v>19</v>
      </c>
      <c r="N726" s="252" t="s">
        <v>44</v>
      </c>
      <c r="O726" s="84"/>
      <c r="P726" s="221">
        <f>O726*H726</f>
        <v>0</v>
      </c>
      <c r="Q726" s="221">
        <v>0.043240000000000001</v>
      </c>
      <c r="R726" s="221">
        <f>Q726*H726</f>
        <v>0.043240000000000001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1051</v>
      </c>
      <c r="AT726" s="223" t="s">
        <v>248</v>
      </c>
      <c r="AU726" s="223" t="s">
        <v>82</v>
      </c>
      <c r="AY726" s="17" t="s">
        <v>202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233</v>
      </c>
      <c r="BM726" s="223" t="s">
        <v>1357</v>
      </c>
    </row>
    <row r="727" s="2" customFormat="1">
      <c r="A727" s="38"/>
      <c r="B727" s="39"/>
      <c r="C727" s="40"/>
      <c r="D727" s="225" t="s">
        <v>212</v>
      </c>
      <c r="E727" s="40"/>
      <c r="F727" s="226" t="s">
        <v>1356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212</v>
      </c>
      <c r="AU727" s="17" t="s">
        <v>82</v>
      </c>
    </row>
    <row r="728" s="2" customFormat="1" ht="24.15" customHeight="1">
      <c r="A728" s="38"/>
      <c r="B728" s="39"/>
      <c r="C728" s="243" t="s">
        <v>1358</v>
      </c>
      <c r="D728" s="243" t="s">
        <v>248</v>
      </c>
      <c r="E728" s="244" t="s">
        <v>1359</v>
      </c>
      <c r="F728" s="245" t="s">
        <v>1360</v>
      </c>
      <c r="G728" s="246" t="s">
        <v>289</v>
      </c>
      <c r="H728" s="247">
        <v>1</v>
      </c>
      <c r="I728" s="248"/>
      <c r="J728" s="249">
        <f>ROUND(I728*H728,2)</f>
        <v>0</v>
      </c>
      <c r="K728" s="245" t="s">
        <v>19</v>
      </c>
      <c r="L728" s="250"/>
      <c r="M728" s="251" t="s">
        <v>19</v>
      </c>
      <c r="N728" s="252" t="s">
        <v>44</v>
      </c>
      <c r="O728" s="84"/>
      <c r="P728" s="221">
        <f>O728*H728</f>
        <v>0</v>
      </c>
      <c r="Q728" s="221">
        <v>0.04734</v>
      </c>
      <c r="R728" s="221">
        <f>Q728*H728</f>
        <v>0.04734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1051</v>
      </c>
      <c r="AT728" s="223" t="s">
        <v>248</v>
      </c>
      <c r="AU728" s="223" t="s">
        <v>82</v>
      </c>
      <c r="AY728" s="17" t="s">
        <v>202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233</v>
      </c>
      <c r="BM728" s="223" t="s">
        <v>1361</v>
      </c>
    </row>
    <row r="729" s="2" customFormat="1">
      <c r="A729" s="38"/>
      <c r="B729" s="39"/>
      <c r="C729" s="40"/>
      <c r="D729" s="225" t="s">
        <v>212</v>
      </c>
      <c r="E729" s="40"/>
      <c r="F729" s="226" t="s">
        <v>1360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212</v>
      </c>
      <c r="AU729" s="17" t="s">
        <v>82</v>
      </c>
    </row>
    <row r="730" s="2" customFormat="1" ht="16.5" customHeight="1">
      <c r="A730" s="38"/>
      <c r="B730" s="39"/>
      <c r="C730" s="212" t="s">
        <v>1362</v>
      </c>
      <c r="D730" s="212" t="s">
        <v>205</v>
      </c>
      <c r="E730" s="213" t="s">
        <v>1363</v>
      </c>
      <c r="F730" s="214" t="s">
        <v>1364</v>
      </c>
      <c r="G730" s="215" t="s">
        <v>289</v>
      </c>
      <c r="H730" s="216">
        <v>60</v>
      </c>
      <c r="I730" s="217"/>
      <c r="J730" s="218">
        <f>ROUND(I730*H730,2)</f>
        <v>0</v>
      </c>
      <c r="K730" s="214" t="s">
        <v>209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0.00085999999999999998</v>
      </c>
      <c r="R730" s="221">
        <f>Q730*H730</f>
        <v>0.0516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233</v>
      </c>
      <c r="AT730" s="223" t="s">
        <v>205</v>
      </c>
      <c r="AU730" s="223" t="s">
        <v>82</v>
      </c>
      <c r="AY730" s="17" t="s">
        <v>202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233</v>
      </c>
      <c r="BM730" s="223" t="s">
        <v>1365</v>
      </c>
    </row>
    <row r="731" s="2" customFormat="1">
      <c r="A731" s="38"/>
      <c r="B731" s="39"/>
      <c r="C731" s="40"/>
      <c r="D731" s="225" t="s">
        <v>212</v>
      </c>
      <c r="E731" s="40"/>
      <c r="F731" s="226" t="s">
        <v>1366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212</v>
      </c>
      <c r="AU731" s="17" t="s">
        <v>82</v>
      </c>
    </row>
    <row r="732" s="2" customFormat="1">
      <c r="A732" s="38"/>
      <c r="B732" s="39"/>
      <c r="C732" s="40"/>
      <c r="D732" s="230" t="s">
        <v>214</v>
      </c>
      <c r="E732" s="40"/>
      <c r="F732" s="231" t="s">
        <v>1367</v>
      </c>
      <c r="G732" s="40"/>
      <c r="H732" s="40"/>
      <c r="I732" s="227"/>
      <c r="J732" s="40"/>
      <c r="K732" s="40"/>
      <c r="L732" s="44"/>
      <c r="M732" s="228"/>
      <c r="N732" s="229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214</v>
      </c>
      <c r="AU732" s="17" t="s">
        <v>82</v>
      </c>
    </row>
    <row r="733" s="2" customFormat="1" ht="24.15" customHeight="1">
      <c r="A733" s="38"/>
      <c r="B733" s="39"/>
      <c r="C733" s="243" t="s">
        <v>1368</v>
      </c>
      <c r="D733" s="243" t="s">
        <v>248</v>
      </c>
      <c r="E733" s="244" t="s">
        <v>1369</v>
      </c>
      <c r="F733" s="245" t="s">
        <v>1370</v>
      </c>
      <c r="G733" s="246" t="s">
        <v>289</v>
      </c>
      <c r="H733" s="247">
        <v>25</v>
      </c>
      <c r="I733" s="248"/>
      <c r="J733" s="249">
        <f>ROUND(I733*H733,2)</f>
        <v>0</v>
      </c>
      <c r="K733" s="245" t="s">
        <v>19</v>
      </c>
      <c r="L733" s="250"/>
      <c r="M733" s="251" t="s">
        <v>19</v>
      </c>
      <c r="N733" s="252" t="s">
        <v>44</v>
      </c>
      <c r="O733" s="84"/>
      <c r="P733" s="221">
        <f>O733*H733</f>
        <v>0</v>
      </c>
      <c r="Q733" s="221">
        <v>0.066000000000000003</v>
      </c>
      <c r="R733" s="221">
        <f>Q733*H733</f>
        <v>1.6500000000000001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741</v>
      </c>
      <c r="AT733" s="223" t="s">
        <v>248</v>
      </c>
      <c r="AU733" s="223" t="s">
        <v>82</v>
      </c>
      <c r="AY733" s="17" t="s">
        <v>202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80</v>
      </c>
      <c r="BK733" s="224">
        <f>ROUND(I733*H733,2)</f>
        <v>0</v>
      </c>
      <c r="BL733" s="17" t="s">
        <v>741</v>
      </c>
      <c r="BM733" s="223" t="s">
        <v>1371</v>
      </c>
    </row>
    <row r="734" s="2" customFormat="1">
      <c r="A734" s="38"/>
      <c r="B734" s="39"/>
      <c r="C734" s="40"/>
      <c r="D734" s="225" t="s">
        <v>212</v>
      </c>
      <c r="E734" s="40"/>
      <c r="F734" s="226" t="s">
        <v>1370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212</v>
      </c>
      <c r="AU734" s="17" t="s">
        <v>82</v>
      </c>
    </row>
    <row r="735" s="2" customFormat="1" ht="24.15" customHeight="1">
      <c r="A735" s="38"/>
      <c r="B735" s="39"/>
      <c r="C735" s="243" t="s">
        <v>1372</v>
      </c>
      <c r="D735" s="243" t="s">
        <v>248</v>
      </c>
      <c r="E735" s="244" t="s">
        <v>1373</v>
      </c>
      <c r="F735" s="245" t="s">
        <v>1374</v>
      </c>
      <c r="G735" s="246" t="s">
        <v>289</v>
      </c>
      <c r="H735" s="247">
        <v>25</v>
      </c>
      <c r="I735" s="248"/>
      <c r="J735" s="249">
        <f>ROUND(I735*H735,2)</f>
        <v>0</v>
      </c>
      <c r="K735" s="245" t="s">
        <v>19</v>
      </c>
      <c r="L735" s="250"/>
      <c r="M735" s="251" t="s">
        <v>19</v>
      </c>
      <c r="N735" s="252" t="s">
        <v>44</v>
      </c>
      <c r="O735" s="84"/>
      <c r="P735" s="221">
        <f>O735*H735</f>
        <v>0</v>
      </c>
      <c r="Q735" s="221">
        <v>0.071999999999999995</v>
      </c>
      <c r="R735" s="221">
        <f>Q735*H735</f>
        <v>1.7999999999999998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741</v>
      </c>
      <c r="AT735" s="223" t="s">
        <v>248</v>
      </c>
      <c r="AU735" s="223" t="s">
        <v>82</v>
      </c>
      <c r="AY735" s="17" t="s">
        <v>202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741</v>
      </c>
      <c r="BM735" s="223" t="s">
        <v>1375</v>
      </c>
    </row>
    <row r="736" s="2" customFormat="1">
      <c r="A736" s="38"/>
      <c r="B736" s="39"/>
      <c r="C736" s="40"/>
      <c r="D736" s="225" t="s">
        <v>212</v>
      </c>
      <c r="E736" s="40"/>
      <c r="F736" s="226" t="s">
        <v>1374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212</v>
      </c>
      <c r="AU736" s="17" t="s">
        <v>82</v>
      </c>
    </row>
    <row r="737" s="2" customFormat="1" ht="24.15" customHeight="1">
      <c r="A737" s="38"/>
      <c r="B737" s="39"/>
      <c r="C737" s="243" t="s">
        <v>1376</v>
      </c>
      <c r="D737" s="243" t="s">
        <v>248</v>
      </c>
      <c r="E737" s="244" t="s">
        <v>1377</v>
      </c>
      <c r="F737" s="245" t="s">
        <v>1378</v>
      </c>
      <c r="G737" s="246" t="s">
        <v>289</v>
      </c>
      <c r="H737" s="247">
        <v>1</v>
      </c>
      <c r="I737" s="248"/>
      <c r="J737" s="249">
        <f>ROUND(I737*H737,2)</f>
        <v>0</v>
      </c>
      <c r="K737" s="245" t="s">
        <v>19</v>
      </c>
      <c r="L737" s="250"/>
      <c r="M737" s="251" t="s">
        <v>19</v>
      </c>
      <c r="N737" s="252" t="s">
        <v>44</v>
      </c>
      <c r="O737" s="84"/>
      <c r="P737" s="221">
        <f>O737*H737</f>
        <v>0</v>
      </c>
      <c r="Q737" s="221">
        <v>0.066000000000000003</v>
      </c>
      <c r="R737" s="221">
        <f>Q737*H737</f>
        <v>0.066000000000000003</v>
      </c>
      <c r="S737" s="221">
        <v>0</v>
      </c>
      <c r="T737" s="222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3" t="s">
        <v>741</v>
      </c>
      <c r="AT737" s="223" t="s">
        <v>248</v>
      </c>
      <c r="AU737" s="223" t="s">
        <v>82</v>
      </c>
      <c r="AY737" s="17" t="s">
        <v>202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80</v>
      </c>
      <c r="BK737" s="224">
        <f>ROUND(I737*H737,2)</f>
        <v>0</v>
      </c>
      <c r="BL737" s="17" t="s">
        <v>741</v>
      </c>
      <c r="BM737" s="223" t="s">
        <v>1379</v>
      </c>
    </row>
    <row r="738" s="2" customFormat="1">
      <c r="A738" s="38"/>
      <c r="B738" s="39"/>
      <c r="C738" s="40"/>
      <c r="D738" s="225" t="s">
        <v>212</v>
      </c>
      <c r="E738" s="40"/>
      <c r="F738" s="226" t="s">
        <v>1378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212</v>
      </c>
      <c r="AU738" s="17" t="s">
        <v>82</v>
      </c>
    </row>
    <row r="739" s="2" customFormat="1" ht="24.15" customHeight="1">
      <c r="A739" s="38"/>
      <c r="B739" s="39"/>
      <c r="C739" s="243" t="s">
        <v>1380</v>
      </c>
      <c r="D739" s="243" t="s">
        <v>248</v>
      </c>
      <c r="E739" s="244" t="s">
        <v>1381</v>
      </c>
      <c r="F739" s="245" t="s">
        <v>1382</v>
      </c>
      <c r="G739" s="246" t="s">
        <v>289</v>
      </c>
      <c r="H739" s="247">
        <v>1</v>
      </c>
      <c r="I739" s="248"/>
      <c r="J739" s="249">
        <f>ROUND(I739*H739,2)</f>
        <v>0</v>
      </c>
      <c r="K739" s="245" t="s">
        <v>19</v>
      </c>
      <c r="L739" s="250"/>
      <c r="M739" s="251" t="s">
        <v>19</v>
      </c>
      <c r="N739" s="252" t="s">
        <v>44</v>
      </c>
      <c r="O739" s="84"/>
      <c r="P739" s="221">
        <f>O739*H739</f>
        <v>0</v>
      </c>
      <c r="Q739" s="221">
        <v>0.071999999999999995</v>
      </c>
      <c r="R739" s="221">
        <f>Q739*H739</f>
        <v>0.071999999999999995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741</v>
      </c>
      <c r="AT739" s="223" t="s">
        <v>248</v>
      </c>
      <c r="AU739" s="223" t="s">
        <v>82</v>
      </c>
      <c r="AY739" s="17" t="s">
        <v>202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741</v>
      </c>
      <c r="BM739" s="223" t="s">
        <v>1383</v>
      </c>
    </row>
    <row r="740" s="2" customFormat="1">
      <c r="A740" s="38"/>
      <c r="B740" s="39"/>
      <c r="C740" s="40"/>
      <c r="D740" s="225" t="s">
        <v>212</v>
      </c>
      <c r="E740" s="40"/>
      <c r="F740" s="226" t="s">
        <v>1382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212</v>
      </c>
      <c r="AU740" s="17" t="s">
        <v>82</v>
      </c>
    </row>
    <row r="741" s="2" customFormat="1" ht="24.15" customHeight="1">
      <c r="A741" s="38"/>
      <c r="B741" s="39"/>
      <c r="C741" s="243" t="s">
        <v>1384</v>
      </c>
      <c r="D741" s="243" t="s">
        <v>248</v>
      </c>
      <c r="E741" s="244" t="s">
        <v>1385</v>
      </c>
      <c r="F741" s="245" t="s">
        <v>1386</v>
      </c>
      <c r="G741" s="246" t="s">
        <v>289</v>
      </c>
      <c r="H741" s="247">
        <v>1</v>
      </c>
      <c r="I741" s="248"/>
      <c r="J741" s="249">
        <f>ROUND(I741*H741,2)</f>
        <v>0</v>
      </c>
      <c r="K741" s="245" t="s">
        <v>19</v>
      </c>
      <c r="L741" s="250"/>
      <c r="M741" s="251" t="s">
        <v>19</v>
      </c>
      <c r="N741" s="252" t="s">
        <v>44</v>
      </c>
      <c r="O741" s="84"/>
      <c r="P741" s="221">
        <f>O741*H741</f>
        <v>0</v>
      </c>
      <c r="Q741" s="221">
        <v>0.071999999999999995</v>
      </c>
      <c r="R741" s="221">
        <f>Q741*H741</f>
        <v>0.071999999999999995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741</v>
      </c>
      <c r="AT741" s="223" t="s">
        <v>248</v>
      </c>
      <c r="AU741" s="223" t="s">
        <v>82</v>
      </c>
      <c r="AY741" s="17" t="s">
        <v>202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741</v>
      </c>
      <c r="BM741" s="223" t="s">
        <v>1387</v>
      </c>
    </row>
    <row r="742" s="2" customFormat="1">
      <c r="A742" s="38"/>
      <c r="B742" s="39"/>
      <c r="C742" s="40"/>
      <c r="D742" s="225" t="s">
        <v>212</v>
      </c>
      <c r="E742" s="40"/>
      <c r="F742" s="226" t="s">
        <v>1386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212</v>
      </c>
      <c r="AU742" s="17" t="s">
        <v>82</v>
      </c>
    </row>
    <row r="743" s="2" customFormat="1" ht="24.15" customHeight="1">
      <c r="A743" s="38"/>
      <c r="B743" s="39"/>
      <c r="C743" s="243" t="s">
        <v>1388</v>
      </c>
      <c r="D743" s="243" t="s">
        <v>248</v>
      </c>
      <c r="E743" s="244" t="s">
        <v>1389</v>
      </c>
      <c r="F743" s="245" t="s">
        <v>1390</v>
      </c>
      <c r="G743" s="246" t="s">
        <v>289</v>
      </c>
      <c r="H743" s="247">
        <v>1</v>
      </c>
      <c r="I743" s="248"/>
      <c r="J743" s="249">
        <f>ROUND(I743*H743,2)</f>
        <v>0</v>
      </c>
      <c r="K743" s="245" t="s">
        <v>19</v>
      </c>
      <c r="L743" s="250"/>
      <c r="M743" s="251" t="s">
        <v>19</v>
      </c>
      <c r="N743" s="252" t="s">
        <v>44</v>
      </c>
      <c r="O743" s="84"/>
      <c r="P743" s="221">
        <f>O743*H743</f>
        <v>0</v>
      </c>
      <c r="Q743" s="221">
        <v>0.066000000000000003</v>
      </c>
      <c r="R743" s="221">
        <f>Q743*H743</f>
        <v>0.066000000000000003</v>
      </c>
      <c r="S743" s="221">
        <v>0</v>
      </c>
      <c r="T743" s="22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3" t="s">
        <v>741</v>
      </c>
      <c r="AT743" s="223" t="s">
        <v>248</v>
      </c>
      <c r="AU743" s="223" t="s">
        <v>82</v>
      </c>
      <c r="AY743" s="17" t="s">
        <v>202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80</v>
      </c>
      <c r="BK743" s="224">
        <f>ROUND(I743*H743,2)</f>
        <v>0</v>
      </c>
      <c r="BL743" s="17" t="s">
        <v>741</v>
      </c>
      <c r="BM743" s="223" t="s">
        <v>1391</v>
      </c>
    </row>
    <row r="744" s="2" customFormat="1">
      <c r="A744" s="38"/>
      <c r="B744" s="39"/>
      <c r="C744" s="40"/>
      <c r="D744" s="225" t="s">
        <v>212</v>
      </c>
      <c r="E744" s="40"/>
      <c r="F744" s="226" t="s">
        <v>1390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212</v>
      </c>
      <c r="AU744" s="17" t="s">
        <v>82</v>
      </c>
    </row>
    <row r="745" s="2" customFormat="1" ht="24.15" customHeight="1">
      <c r="A745" s="38"/>
      <c r="B745" s="39"/>
      <c r="C745" s="243" t="s">
        <v>1392</v>
      </c>
      <c r="D745" s="243" t="s">
        <v>248</v>
      </c>
      <c r="E745" s="244" t="s">
        <v>1393</v>
      </c>
      <c r="F745" s="245" t="s">
        <v>1394</v>
      </c>
      <c r="G745" s="246" t="s">
        <v>289</v>
      </c>
      <c r="H745" s="247">
        <v>1</v>
      </c>
      <c r="I745" s="248"/>
      <c r="J745" s="249">
        <f>ROUND(I745*H745,2)</f>
        <v>0</v>
      </c>
      <c r="K745" s="245" t="s">
        <v>19</v>
      </c>
      <c r="L745" s="250"/>
      <c r="M745" s="251" t="s">
        <v>19</v>
      </c>
      <c r="N745" s="252" t="s">
        <v>44</v>
      </c>
      <c r="O745" s="84"/>
      <c r="P745" s="221">
        <f>O745*H745</f>
        <v>0</v>
      </c>
      <c r="Q745" s="221">
        <v>0.073789999999999994</v>
      </c>
      <c r="R745" s="221">
        <f>Q745*H745</f>
        <v>0.073789999999999994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741</v>
      </c>
      <c r="AT745" s="223" t="s">
        <v>248</v>
      </c>
      <c r="AU745" s="223" t="s">
        <v>82</v>
      </c>
      <c r="AY745" s="17" t="s">
        <v>202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741</v>
      </c>
      <c r="BM745" s="223" t="s">
        <v>1395</v>
      </c>
    </row>
    <row r="746" s="2" customFormat="1">
      <c r="A746" s="38"/>
      <c r="B746" s="39"/>
      <c r="C746" s="40"/>
      <c r="D746" s="225" t="s">
        <v>212</v>
      </c>
      <c r="E746" s="40"/>
      <c r="F746" s="226" t="s">
        <v>1394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212</v>
      </c>
      <c r="AU746" s="17" t="s">
        <v>82</v>
      </c>
    </row>
    <row r="747" s="2" customFormat="1" ht="24.15" customHeight="1">
      <c r="A747" s="38"/>
      <c r="B747" s="39"/>
      <c r="C747" s="243" t="s">
        <v>1396</v>
      </c>
      <c r="D747" s="243" t="s">
        <v>248</v>
      </c>
      <c r="E747" s="244" t="s">
        <v>1397</v>
      </c>
      <c r="F747" s="245" t="s">
        <v>1398</v>
      </c>
      <c r="G747" s="246" t="s">
        <v>289</v>
      </c>
      <c r="H747" s="247">
        <v>1</v>
      </c>
      <c r="I747" s="248"/>
      <c r="J747" s="249">
        <f>ROUND(I747*H747,2)</f>
        <v>0</v>
      </c>
      <c r="K747" s="245" t="s">
        <v>19</v>
      </c>
      <c r="L747" s="250"/>
      <c r="M747" s="251" t="s">
        <v>19</v>
      </c>
      <c r="N747" s="252" t="s">
        <v>44</v>
      </c>
      <c r="O747" s="84"/>
      <c r="P747" s="221">
        <f>O747*H747</f>
        <v>0</v>
      </c>
      <c r="Q747" s="221">
        <v>0.065250000000000002</v>
      </c>
      <c r="R747" s="221">
        <f>Q747*H747</f>
        <v>0.065250000000000002</v>
      </c>
      <c r="S747" s="221">
        <v>0</v>
      </c>
      <c r="T747" s="22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3" t="s">
        <v>741</v>
      </c>
      <c r="AT747" s="223" t="s">
        <v>248</v>
      </c>
      <c r="AU747" s="223" t="s">
        <v>82</v>
      </c>
      <c r="AY747" s="17" t="s">
        <v>202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80</v>
      </c>
      <c r="BK747" s="224">
        <f>ROUND(I747*H747,2)</f>
        <v>0</v>
      </c>
      <c r="BL747" s="17" t="s">
        <v>741</v>
      </c>
      <c r="BM747" s="223" t="s">
        <v>1399</v>
      </c>
    </row>
    <row r="748" s="2" customFormat="1">
      <c r="A748" s="38"/>
      <c r="B748" s="39"/>
      <c r="C748" s="40"/>
      <c r="D748" s="225" t="s">
        <v>212</v>
      </c>
      <c r="E748" s="40"/>
      <c r="F748" s="226" t="s">
        <v>1398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212</v>
      </c>
      <c r="AU748" s="17" t="s">
        <v>82</v>
      </c>
    </row>
    <row r="749" s="2" customFormat="1" ht="24.15" customHeight="1">
      <c r="A749" s="38"/>
      <c r="B749" s="39"/>
      <c r="C749" s="243" t="s">
        <v>1400</v>
      </c>
      <c r="D749" s="243" t="s">
        <v>248</v>
      </c>
      <c r="E749" s="244" t="s">
        <v>1401</v>
      </c>
      <c r="F749" s="245" t="s">
        <v>1402</v>
      </c>
      <c r="G749" s="246" t="s">
        <v>289</v>
      </c>
      <c r="H749" s="247">
        <v>1</v>
      </c>
      <c r="I749" s="248"/>
      <c r="J749" s="249">
        <f>ROUND(I749*H749,2)</f>
        <v>0</v>
      </c>
      <c r="K749" s="245" t="s">
        <v>19</v>
      </c>
      <c r="L749" s="250"/>
      <c r="M749" s="251" t="s">
        <v>19</v>
      </c>
      <c r="N749" s="252" t="s">
        <v>44</v>
      </c>
      <c r="O749" s="84"/>
      <c r="P749" s="221">
        <f>O749*H749</f>
        <v>0</v>
      </c>
      <c r="Q749" s="221">
        <v>0.038190000000000002</v>
      </c>
      <c r="R749" s="221">
        <f>Q749*H749</f>
        <v>0.038190000000000002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741</v>
      </c>
      <c r="AT749" s="223" t="s">
        <v>248</v>
      </c>
      <c r="AU749" s="223" t="s">
        <v>82</v>
      </c>
      <c r="AY749" s="17" t="s">
        <v>202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80</v>
      </c>
      <c r="BK749" s="224">
        <f>ROUND(I749*H749,2)</f>
        <v>0</v>
      </c>
      <c r="BL749" s="17" t="s">
        <v>741</v>
      </c>
      <c r="BM749" s="223" t="s">
        <v>1403</v>
      </c>
    </row>
    <row r="750" s="2" customFormat="1">
      <c r="A750" s="38"/>
      <c r="B750" s="39"/>
      <c r="C750" s="40"/>
      <c r="D750" s="225" t="s">
        <v>212</v>
      </c>
      <c r="E750" s="40"/>
      <c r="F750" s="226" t="s">
        <v>1402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212</v>
      </c>
      <c r="AU750" s="17" t="s">
        <v>82</v>
      </c>
    </row>
    <row r="751" s="2" customFormat="1" ht="24.15" customHeight="1">
      <c r="A751" s="38"/>
      <c r="B751" s="39"/>
      <c r="C751" s="243" t="s">
        <v>1404</v>
      </c>
      <c r="D751" s="243" t="s">
        <v>248</v>
      </c>
      <c r="E751" s="244" t="s">
        <v>1405</v>
      </c>
      <c r="F751" s="245" t="s">
        <v>1406</v>
      </c>
      <c r="G751" s="246" t="s">
        <v>289</v>
      </c>
      <c r="H751" s="247">
        <v>1</v>
      </c>
      <c r="I751" s="248"/>
      <c r="J751" s="249">
        <f>ROUND(I751*H751,2)</f>
        <v>0</v>
      </c>
      <c r="K751" s="245" t="s">
        <v>19</v>
      </c>
      <c r="L751" s="250"/>
      <c r="M751" s="251" t="s">
        <v>19</v>
      </c>
      <c r="N751" s="252" t="s">
        <v>44</v>
      </c>
      <c r="O751" s="84"/>
      <c r="P751" s="221">
        <f>O751*H751</f>
        <v>0</v>
      </c>
      <c r="Q751" s="221">
        <v>0.068690000000000001</v>
      </c>
      <c r="R751" s="221">
        <f>Q751*H751</f>
        <v>0.068690000000000001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741</v>
      </c>
      <c r="AT751" s="223" t="s">
        <v>248</v>
      </c>
      <c r="AU751" s="223" t="s">
        <v>82</v>
      </c>
      <c r="AY751" s="17" t="s">
        <v>202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80</v>
      </c>
      <c r="BK751" s="224">
        <f>ROUND(I751*H751,2)</f>
        <v>0</v>
      </c>
      <c r="BL751" s="17" t="s">
        <v>741</v>
      </c>
      <c r="BM751" s="223" t="s">
        <v>1407</v>
      </c>
    </row>
    <row r="752" s="2" customFormat="1">
      <c r="A752" s="38"/>
      <c r="B752" s="39"/>
      <c r="C752" s="40"/>
      <c r="D752" s="225" t="s">
        <v>212</v>
      </c>
      <c r="E752" s="40"/>
      <c r="F752" s="226" t="s">
        <v>1406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212</v>
      </c>
      <c r="AU752" s="17" t="s">
        <v>82</v>
      </c>
    </row>
    <row r="753" s="2" customFormat="1" ht="24.15" customHeight="1">
      <c r="A753" s="38"/>
      <c r="B753" s="39"/>
      <c r="C753" s="243" t="s">
        <v>1408</v>
      </c>
      <c r="D753" s="243" t="s">
        <v>248</v>
      </c>
      <c r="E753" s="244" t="s">
        <v>1409</v>
      </c>
      <c r="F753" s="245" t="s">
        <v>1410</v>
      </c>
      <c r="G753" s="246" t="s">
        <v>289</v>
      </c>
      <c r="H753" s="247">
        <v>1</v>
      </c>
      <c r="I753" s="248"/>
      <c r="J753" s="249">
        <f>ROUND(I753*H753,2)</f>
        <v>0</v>
      </c>
      <c r="K753" s="245" t="s">
        <v>19</v>
      </c>
      <c r="L753" s="250"/>
      <c r="M753" s="251" t="s">
        <v>19</v>
      </c>
      <c r="N753" s="252" t="s">
        <v>44</v>
      </c>
      <c r="O753" s="84"/>
      <c r="P753" s="221">
        <f>O753*H753</f>
        <v>0</v>
      </c>
      <c r="Q753" s="221">
        <v>0.051709999999999999</v>
      </c>
      <c r="R753" s="221">
        <f>Q753*H753</f>
        <v>0.051709999999999999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741</v>
      </c>
      <c r="AT753" s="223" t="s">
        <v>248</v>
      </c>
      <c r="AU753" s="223" t="s">
        <v>82</v>
      </c>
      <c r="AY753" s="17" t="s">
        <v>202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741</v>
      </c>
      <c r="BM753" s="223" t="s">
        <v>1411</v>
      </c>
    </row>
    <row r="754" s="2" customFormat="1">
      <c r="A754" s="38"/>
      <c r="B754" s="39"/>
      <c r="C754" s="40"/>
      <c r="D754" s="225" t="s">
        <v>212</v>
      </c>
      <c r="E754" s="40"/>
      <c r="F754" s="226" t="s">
        <v>1410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212</v>
      </c>
      <c r="AU754" s="17" t="s">
        <v>82</v>
      </c>
    </row>
    <row r="755" s="2" customFormat="1" ht="24.15" customHeight="1">
      <c r="A755" s="38"/>
      <c r="B755" s="39"/>
      <c r="C755" s="243" t="s">
        <v>1412</v>
      </c>
      <c r="D755" s="243" t="s">
        <v>248</v>
      </c>
      <c r="E755" s="244" t="s">
        <v>1413</v>
      </c>
      <c r="F755" s="245" t="s">
        <v>1414</v>
      </c>
      <c r="G755" s="246" t="s">
        <v>289</v>
      </c>
      <c r="H755" s="247">
        <v>1</v>
      </c>
      <c r="I755" s="248"/>
      <c r="J755" s="249">
        <f>ROUND(I755*H755,2)</f>
        <v>0</v>
      </c>
      <c r="K755" s="245" t="s">
        <v>19</v>
      </c>
      <c r="L755" s="250"/>
      <c r="M755" s="251" t="s">
        <v>19</v>
      </c>
      <c r="N755" s="252" t="s">
        <v>44</v>
      </c>
      <c r="O755" s="84"/>
      <c r="P755" s="221">
        <f>O755*H755</f>
        <v>0</v>
      </c>
      <c r="Q755" s="221">
        <v>0.038219999999999997</v>
      </c>
      <c r="R755" s="221">
        <f>Q755*H755</f>
        <v>0.038219999999999997</v>
      </c>
      <c r="S755" s="221">
        <v>0</v>
      </c>
      <c r="T755" s="22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23" t="s">
        <v>741</v>
      </c>
      <c r="AT755" s="223" t="s">
        <v>248</v>
      </c>
      <c r="AU755" s="223" t="s">
        <v>82</v>
      </c>
      <c r="AY755" s="17" t="s">
        <v>202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7" t="s">
        <v>80</v>
      </c>
      <c r="BK755" s="224">
        <f>ROUND(I755*H755,2)</f>
        <v>0</v>
      </c>
      <c r="BL755" s="17" t="s">
        <v>741</v>
      </c>
      <c r="BM755" s="223" t="s">
        <v>1415</v>
      </c>
    </row>
    <row r="756" s="2" customFormat="1">
      <c r="A756" s="38"/>
      <c r="B756" s="39"/>
      <c r="C756" s="40"/>
      <c r="D756" s="225" t="s">
        <v>212</v>
      </c>
      <c r="E756" s="40"/>
      <c r="F756" s="226" t="s">
        <v>1414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212</v>
      </c>
      <c r="AU756" s="17" t="s">
        <v>82</v>
      </c>
    </row>
    <row r="757" s="2" customFormat="1" ht="16.5" customHeight="1">
      <c r="A757" s="38"/>
      <c r="B757" s="39"/>
      <c r="C757" s="212" t="s">
        <v>1416</v>
      </c>
      <c r="D757" s="212" t="s">
        <v>205</v>
      </c>
      <c r="E757" s="213" t="s">
        <v>1417</v>
      </c>
      <c r="F757" s="214" t="s">
        <v>1418</v>
      </c>
      <c r="G757" s="215" t="s">
        <v>289</v>
      </c>
      <c r="H757" s="216">
        <v>72</v>
      </c>
      <c r="I757" s="217"/>
      <c r="J757" s="218">
        <f>ROUND(I757*H757,2)</f>
        <v>0</v>
      </c>
      <c r="K757" s="214" t="s">
        <v>209</v>
      </c>
      <c r="L757" s="44"/>
      <c r="M757" s="219" t="s">
        <v>19</v>
      </c>
      <c r="N757" s="220" t="s">
        <v>44</v>
      </c>
      <c r="O757" s="84"/>
      <c r="P757" s="221">
        <f>O757*H757</f>
        <v>0</v>
      </c>
      <c r="Q757" s="221">
        <v>0.00108</v>
      </c>
      <c r="R757" s="221">
        <f>Q757*H757</f>
        <v>0.077759999999999996</v>
      </c>
      <c r="S757" s="221">
        <v>0</v>
      </c>
      <c r="T757" s="222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23" t="s">
        <v>233</v>
      </c>
      <c r="AT757" s="223" t="s">
        <v>205</v>
      </c>
      <c r="AU757" s="223" t="s">
        <v>82</v>
      </c>
      <c r="AY757" s="17" t="s">
        <v>202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80</v>
      </c>
      <c r="BK757" s="224">
        <f>ROUND(I757*H757,2)</f>
        <v>0</v>
      </c>
      <c r="BL757" s="17" t="s">
        <v>233</v>
      </c>
      <c r="BM757" s="223" t="s">
        <v>1419</v>
      </c>
    </row>
    <row r="758" s="2" customFormat="1">
      <c r="A758" s="38"/>
      <c r="B758" s="39"/>
      <c r="C758" s="40"/>
      <c r="D758" s="225" t="s">
        <v>212</v>
      </c>
      <c r="E758" s="40"/>
      <c r="F758" s="226" t="s">
        <v>1420</v>
      </c>
      <c r="G758" s="40"/>
      <c r="H758" s="40"/>
      <c r="I758" s="227"/>
      <c r="J758" s="40"/>
      <c r="K758" s="40"/>
      <c r="L758" s="44"/>
      <c r="M758" s="228"/>
      <c r="N758" s="229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212</v>
      </c>
      <c r="AU758" s="17" t="s">
        <v>82</v>
      </c>
    </row>
    <row r="759" s="2" customFormat="1">
      <c r="A759" s="38"/>
      <c r="B759" s="39"/>
      <c r="C759" s="40"/>
      <c r="D759" s="230" t="s">
        <v>214</v>
      </c>
      <c r="E759" s="40"/>
      <c r="F759" s="231" t="s">
        <v>1421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214</v>
      </c>
      <c r="AU759" s="17" t="s">
        <v>82</v>
      </c>
    </row>
    <row r="760" s="2" customFormat="1" ht="24.15" customHeight="1">
      <c r="A760" s="38"/>
      <c r="B760" s="39"/>
      <c r="C760" s="243" t="s">
        <v>1422</v>
      </c>
      <c r="D760" s="243" t="s">
        <v>248</v>
      </c>
      <c r="E760" s="244" t="s">
        <v>1423</v>
      </c>
      <c r="F760" s="245" t="s">
        <v>1424</v>
      </c>
      <c r="G760" s="246" t="s">
        <v>289</v>
      </c>
      <c r="H760" s="247">
        <v>28</v>
      </c>
      <c r="I760" s="248"/>
      <c r="J760" s="249">
        <f>ROUND(I760*H760,2)</f>
        <v>0</v>
      </c>
      <c r="K760" s="245" t="s">
        <v>19</v>
      </c>
      <c r="L760" s="250"/>
      <c r="M760" s="251" t="s">
        <v>19</v>
      </c>
      <c r="N760" s="252" t="s">
        <v>44</v>
      </c>
      <c r="O760" s="84"/>
      <c r="P760" s="221">
        <f>O760*H760</f>
        <v>0</v>
      </c>
      <c r="Q760" s="221">
        <v>0.11874999999999999</v>
      </c>
      <c r="R760" s="221">
        <f>Q760*H760</f>
        <v>3.3249999999999997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1051</v>
      </c>
      <c r="AT760" s="223" t="s">
        <v>248</v>
      </c>
      <c r="AU760" s="223" t="s">
        <v>82</v>
      </c>
      <c r="AY760" s="17" t="s">
        <v>202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80</v>
      </c>
      <c r="BK760" s="224">
        <f>ROUND(I760*H760,2)</f>
        <v>0</v>
      </c>
      <c r="BL760" s="17" t="s">
        <v>233</v>
      </c>
      <c r="BM760" s="223" t="s">
        <v>1425</v>
      </c>
    </row>
    <row r="761" s="2" customFormat="1">
      <c r="A761" s="38"/>
      <c r="B761" s="39"/>
      <c r="C761" s="40"/>
      <c r="D761" s="225" t="s">
        <v>212</v>
      </c>
      <c r="E761" s="40"/>
      <c r="F761" s="226" t="s">
        <v>1424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212</v>
      </c>
      <c r="AU761" s="17" t="s">
        <v>82</v>
      </c>
    </row>
    <row r="762" s="2" customFormat="1" ht="24.15" customHeight="1">
      <c r="A762" s="38"/>
      <c r="B762" s="39"/>
      <c r="C762" s="243" t="s">
        <v>1426</v>
      </c>
      <c r="D762" s="243" t="s">
        <v>248</v>
      </c>
      <c r="E762" s="244" t="s">
        <v>1427</v>
      </c>
      <c r="F762" s="245" t="s">
        <v>1428</v>
      </c>
      <c r="G762" s="246" t="s">
        <v>289</v>
      </c>
      <c r="H762" s="247">
        <v>28</v>
      </c>
      <c r="I762" s="248"/>
      <c r="J762" s="249">
        <f>ROUND(I762*H762,2)</f>
        <v>0</v>
      </c>
      <c r="K762" s="245" t="s">
        <v>19</v>
      </c>
      <c r="L762" s="250"/>
      <c r="M762" s="251" t="s">
        <v>19</v>
      </c>
      <c r="N762" s="252" t="s">
        <v>44</v>
      </c>
      <c r="O762" s="84"/>
      <c r="P762" s="221">
        <f>O762*H762</f>
        <v>0</v>
      </c>
      <c r="Q762" s="221">
        <v>0.12925</v>
      </c>
      <c r="R762" s="221">
        <f>Q762*H762</f>
        <v>3.6190000000000002</v>
      </c>
      <c r="S762" s="221">
        <v>0</v>
      </c>
      <c r="T762" s="222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23" t="s">
        <v>1051</v>
      </c>
      <c r="AT762" s="223" t="s">
        <v>248</v>
      </c>
      <c r="AU762" s="223" t="s">
        <v>82</v>
      </c>
      <c r="AY762" s="17" t="s">
        <v>202</v>
      </c>
      <c r="BE762" s="224">
        <f>IF(N762="základní",J762,0)</f>
        <v>0</v>
      </c>
      <c r="BF762" s="224">
        <f>IF(N762="snížená",J762,0)</f>
        <v>0</v>
      </c>
      <c r="BG762" s="224">
        <f>IF(N762="zákl. přenesená",J762,0)</f>
        <v>0</v>
      </c>
      <c r="BH762" s="224">
        <f>IF(N762="sníž. přenesená",J762,0)</f>
        <v>0</v>
      </c>
      <c r="BI762" s="224">
        <f>IF(N762="nulová",J762,0)</f>
        <v>0</v>
      </c>
      <c r="BJ762" s="17" t="s">
        <v>80</v>
      </c>
      <c r="BK762" s="224">
        <f>ROUND(I762*H762,2)</f>
        <v>0</v>
      </c>
      <c r="BL762" s="17" t="s">
        <v>233</v>
      </c>
      <c r="BM762" s="223" t="s">
        <v>1429</v>
      </c>
    </row>
    <row r="763" s="2" customFormat="1">
      <c r="A763" s="38"/>
      <c r="B763" s="39"/>
      <c r="C763" s="40"/>
      <c r="D763" s="225" t="s">
        <v>212</v>
      </c>
      <c r="E763" s="40"/>
      <c r="F763" s="226" t="s">
        <v>1428</v>
      </c>
      <c r="G763" s="40"/>
      <c r="H763" s="40"/>
      <c r="I763" s="227"/>
      <c r="J763" s="40"/>
      <c r="K763" s="40"/>
      <c r="L763" s="44"/>
      <c r="M763" s="228"/>
      <c r="N763" s="229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212</v>
      </c>
      <c r="AU763" s="17" t="s">
        <v>82</v>
      </c>
    </row>
    <row r="764" s="2" customFormat="1" ht="24.15" customHeight="1">
      <c r="A764" s="38"/>
      <c r="B764" s="39"/>
      <c r="C764" s="243" t="s">
        <v>1430</v>
      </c>
      <c r="D764" s="243" t="s">
        <v>248</v>
      </c>
      <c r="E764" s="244" t="s">
        <v>1431</v>
      </c>
      <c r="F764" s="245" t="s">
        <v>1432</v>
      </c>
      <c r="G764" s="246" t="s">
        <v>289</v>
      </c>
      <c r="H764" s="247">
        <v>2</v>
      </c>
      <c r="I764" s="248"/>
      <c r="J764" s="249">
        <f>ROUND(I764*H764,2)</f>
        <v>0</v>
      </c>
      <c r="K764" s="245" t="s">
        <v>19</v>
      </c>
      <c r="L764" s="250"/>
      <c r="M764" s="251" t="s">
        <v>19</v>
      </c>
      <c r="N764" s="252" t="s">
        <v>44</v>
      </c>
      <c r="O764" s="84"/>
      <c r="P764" s="221">
        <f>O764*H764</f>
        <v>0</v>
      </c>
      <c r="Q764" s="221">
        <v>0.12534999999999999</v>
      </c>
      <c r="R764" s="221">
        <f>Q764*H764</f>
        <v>0.25069999999999998</v>
      </c>
      <c r="S764" s="221">
        <v>0</v>
      </c>
      <c r="T764" s="222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1051</v>
      </c>
      <c r="AT764" s="223" t="s">
        <v>248</v>
      </c>
      <c r="AU764" s="223" t="s">
        <v>82</v>
      </c>
      <c r="AY764" s="17" t="s">
        <v>202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80</v>
      </c>
      <c r="BK764" s="224">
        <f>ROUND(I764*H764,2)</f>
        <v>0</v>
      </c>
      <c r="BL764" s="17" t="s">
        <v>233</v>
      </c>
      <c r="BM764" s="223" t="s">
        <v>1433</v>
      </c>
    </row>
    <row r="765" s="2" customFormat="1">
      <c r="A765" s="38"/>
      <c r="B765" s="39"/>
      <c r="C765" s="40"/>
      <c r="D765" s="225" t="s">
        <v>212</v>
      </c>
      <c r="E765" s="40"/>
      <c r="F765" s="226" t="s">
        <v>1432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212</v>
      </c>
      <c r="AU765" s="17" t="s">
        <v>82</v>
      </c>
    </row>
    <row r="766" s="2" customFormat="1" ht="24.15" customHeight="1">
      <c r="A766" s="38"/>
      <c r="B766" s="39"/>
      <c r="C766" s="243" t="s">
        <v>1434</v>
      </c>
      <c r="D766" s="243" t="s">
        <v>248</v>
      </c>
      <c r="E766" s="244" t="s">
        <v>1435</v>
      </c>
      <c r="F766" s="245" t="s">
        <v>1436</v>
      </c>
      <c r="G766" s="246" t="s">
        <v>289</v>
      </c>
      <c r="H766" s="247">
        <v>2</v>
      </c>
      <c r="I766" s="248"/>
      <c r="J766" s="249">
        <f>ROUND(I766*H766,2)</f>
        <v>0</v>
      </c>
      <c r="K766" s="245" t="s">
        <v>19</v>
      </c>
      <c r="L766" s="250"/>
      <c r="M766" s="251" t="s">
        <v>19</v>
      </c>
      <c r="N766" s="252" t="s">
        <v>44</v>
      </c>
      <c r="O766" s="84"/>
      <c r="P766" s="221">
        <f>O766*H766</f>
        <v>0</v>
      </c>
      <c r="Q766" s="221">
        <v>0.12925</v>
      </c>
      <c r="R766" s="221">
        <f>Q766*H766</f>
        <v>0.25850000000000001</v>
      </c>
      <c r="S766" s="221">
        <v>0</v>
      </c>
      <c r="T766" s="22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3" t="s">
        <v>1051</v>
      </c>
      <c r="AT766" s="223" t="s">
        <v>248</v>
      </c>
      <c r="AU766" s="223" t="s">
        <v>82</v>
      </c>
      <c r="AY766" s="17" t="s">
        <v>202</v>
      </c>
      <c r="BE766" s="224">
        <f>IF(N766="základní",J766,0)</f>
        <v>0</v>
      </c>
      <c r="BF766" s="224">
        <f>IF(N766="snížená",J766,0)</f>
        <v>0</v>
      </c>
      <c r="BG766" s="224">
        <f>IF(N766="zákl. přenesená",J766,0)</f>
        <v>0</v>
      </c>
      <c r="BH766" s="224">
        <f>IF(N766="sníž. přenesená",J766,0)</f>
        <v>0</v>
      </c>
      <c r="BI766" s="224">
        <f>IF(N766="nulová",J766,0)</f>
        <v>0</v>
      </c>
      <c r="BJ766" s="17" t="s">
        <v>80</v>
      </c>
      <c r="BK766" s="224">
        <f>ROUND(I766*H766,2)</f>
        <v>0</v>
      </c>
      <c r="BL766" s="17" t="s">
        <v>233</v>
      </c>
      <c r="BM766" s="223" t="s">
        <v>1437</v>
      </c>
    </row>
    <row r="767" s="2" customFormat="1">
      <c r="A767" s="38"/>
      <c r="B767" s="39"/>
      <c r="C767" s="40"/>
      <c r="D767" s="225" t="s">
        <v>212</v>
      </c>
      <c r="E767" s="40"/>
      <c r="F767" s="226" t="s">
        <v>1436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212</v>
      </c>
      <c r="AU767" s="17" t="s">
        <v>82</v>
      </c>
    </row>
    <row r="768" s="2" customFormat="1" ht="24.15" customHeight="1">
      <c r="A768" s="38"/>
      <c r="B768" s="39"/>
      <c r="C768" s="243" t="s">
        <v>1438</v>
      </c>
      <c r="D768" s="243" t="s">
        <v>248</v>
      </c>
      <c r="E768" s="244" t="s">
        <v>1439</v>
      </c>
      <c r="F768" s="245" t="s">
        <v>1440</v>
      </c>
      <c r="G768" s="246" t="s">
        <v>289</v>
      </c>
      <c r="H768" s="247">
        <v>1</v>
      </c>
      <c r="I768" s="248"/>
      <c r="J768" s="249">
        <f>ROUND(I768*H768,2)</f>
        <v>0</v>
      </c>
      <c r="K768" s="245" t="s">
        <v>19</v>
      </c>
      <c r="L768" s="250"/>
      <c r="M768" s="251" t="s">
        <v>19</v>
      </c>
      <c r="N768" s="252" t="s">
        <v>44</v>
      </c>
      <c r="O768" s="84"/>
      <c r="P768" s="221">
        <f>O768*H768</f>
        <v>0</v>
      </c>
      <c r="Q768" s="221">
        <v>0.11874999999999999</v>
      </c>
      <c r="R768" s="221">
        <f>Q768*H768</f>
        <v>0.11874999999999999</v>
      </c>
      <c r="S768" s="221">
        <v>0</v>
      </c>
      <c r="T768" s="222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3" t="s">
        <v>1051</v>
      </c>
      <c r="AT768" s="223" t="s">
        <v>248</v>
      </c>
      <c r="AU768" s="223" t="s">
        <v>82</v>
      </c>
      <c r="AY768" s="17" t="s">
        <v>202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7" t="s">
        <v>80</v>
      </c>
      <c r="BK768" s="224">
        <f>ROUND(I768*H768,2)</f>
        <v>0</v>
      </c>
      <c r="BL768" s="17" t="s">
        <v>233</v>
      </c>
      <c r="BM768" s="223" t="s">
        <v>1441</v>
      </c>
    </row>
    <row r="769" s="2" customFormat="1">
      <c r="A769" s="38"/>
      <c r="B769" s="39"/>
      <c r="C769" s="40"/>
      <c r="D769" s="225" t="s">
        <v>212</v>
      </c>
      <c r="E769" s="40"/>
      <c r="F769" s="226" t="s">
        <v>1440</v>
      </c>
      <c r="G769" s="40"/>
      <c r="H769" s="40"/>
      <c r="I769" s="227"/>
      <c r="J769" s="40"/>
      <c r="K769" s="40"/>
      <c r="L769" s="44"/>
      <c r="M769" s="228"/>
      <c r="N769" s="229"/>
      <c r="O769" s="84"/>
      <c r="P769" s="84"/>
      <c r="Q769" s="84"/>
      <c r="R769" s="84"/>
      <c r="S769" s="84"/>
      <c r="T769" s="85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212</v>
      </c>
      <c r="AU769" s="17" t="s">
        <v>82</v>
      </c>
    </row>
    <row r="770" s="2" customFormat="1" ht="24.15" customHeight="1">
      <c r="A770" s="38"/>
      <c r="B770" s="39"/>
      <c r="C770" s="243" t="s">
        <v>1442</v>
      </c>
      <c r="D770" s="243" t="s">
        <v>248</v>
      </c>
      <c r="E770" s="244" t="s">
        <v>1443</v>
      </c>
      <c r="F770" s="245" t="s">
        <v>1444</v>
      </c>
      <c r="G770" s="246" t="s">
        <v>289</v>
      </c>
      <c r="H770" s="247">
        <v>1</v>
      </c>
      <c r="I770" s="248"/>
      <c r="J770" s="249">
        <f>ROUND(I770*H770,2)</f>
        <v>0</v>
      </c>
      <c r="K770" s="245" t="s">
        <v>19</v>
      </c>
      <c r="L770" s="250"/>
      <c r="M770" s="251" t="s">
        <v>19</v>
      </c>
      <c r="N770" s="252" t="s">
        <v>44</v>
      </c>
      <c r="O770" s="84"/>
      <c r="P770" s="221">
        <f>O770*H770</f>
        <v>0</v>
      </c>
      <c r="Q770" s="221">
        <v>0.11874999999999999</v>
      </c>
      <c r="R770" s="221">
        <f>Q770*H770</f>
        <v>0.11874999999999999</v>
      </c>
      <c r="S770" s="221">
        <v>0</v>
      </c>
      <c r="T770" s="222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23" t="s">
        <v>1051</v>
      </c>
      <c r="AT770" s="223" t="s">
        <v>248</v>
      </c>
      <c r="AU770" s="223" t="s">
        <v>82</v>
      </c>
      <c r="AY770" s="17" t="s">
        <v>202</v>
      </c>
      <c r="BE770" s="224">
        <f>IF(N770="základní",J770,0)</f>
        <v>0</v>
      </c>
      <c r="BF770" s="224">
        <f>IF(N770="snížená",J770,0)</f>
        <v>0</v>
      </c>
      <c r="BG770" s="224">
        <f>IF(N770="zákl. přenesená",J770,0)</f>
        <v>0</v>
      </c>
      <c r="BH770" s="224">
        <f>IF(N770="sníž. přenesená",J770,0)</f>
        <v>0</v>
      </c>
      <c r="BI770" s="224">
        <f>IF(N770="nulová",J770,0)</f>
        <v>0</v>
      </c>
      <c r="BJ770" s="17" t="s">
        <v>80</v>
      </c>
      <c r="BK770" s="224">
        <f>ROUND(I770*H770,2)</f>
        <v>0</v>
      </c>
      <c r="BL770" s="17" t="s">
        <v>233</v>
      </c>
      <c r="BM770" s="223" t="s">
        <v>1445</v>
      </c>
    </row>
    <row r="771" s="2" customFormat="1">
      <c r="A771" s="38"/>
      <c r="B771" s="39"/>
      <c r="C771" s="40"/>
      <c r="D771" s="225" t="s">
        <v>212</v>
      </c>
      <c r="E771" s="40"/>
      <c r="F771" s="226" t="s">
        <v>1444</v>
      </c>
      <c r="G771" s="40"/>
      <c r="H771" s="40"/>
      <c r="I771" s="227"/>
      <c r="J771" s="40"/>
      <c r="K771" s="40"/>
      <c r="L771" s="44"/>
      <c r="M771" s="228"/>
      <c r="N771" s="229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212</v>
      </c>
      <c r="AU771" s="17" t="s">
        <v>82</v>
      </c>
    </row>
    <row r="772" s="2" customFormat="1" ht="24.15" customHeight="1">
      <c r="A772" s="38"/>
      <c r="B772" s="39"/>
      <c r="C772" s="243" t="s">
        <v>1446</v>
      </c>
      <c r="D772" s="243" t="s">
        <v>248</v>
      </c>
      <c r="E772" s="244" t="s">
        <v>1447</v>
      </c>
      <c r="F772" s="245" t="s">
        <v>1448</v>
      </c>
      <c r="G772" s="246" t="s">
        <v>289</v>
      </c>
      <c r="H772" s="247">
        <v>1</v>
      </c>
      <c r="I772" s="248"/>
      <c r="J772" s="249">
        <f>ROUND(I772*H772,2)</f>
        <v>0</v>
      </c>
      <c r="K772" s="245" t="s">
        <v>19</v>
      </c>
      <c r="L772" s="250"/>
      <c r="M772" s="251" t="s">
        <v>19</v>
      </c>
      <c r="N772" s="252" t="s">
        <v>44</v>
      </c>
      <c r="O772" s="84"/>
      <c r="P772" s="221">
        <f>O772*H772</f>
        <v>0</v>
      </c>
      <c r="Q772" s="221">
        <v>0.11874999999999999</v>
      </c>
      <c r="R772" s="221">
        <f>Q772*H772</f>
        <v>0.11874999999999999</v>
      </c>
      <c r="S772" s="221">
        <v>0</v>
      </c>
      <c r="T772" s="222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23" t="s">
        <v>1051</v>
      </c>
      <c r="AT772" s="223" t="s">
        <v>248</v>
      </c>
      <c r="AU772" s="223" t="s">
        <v>82</v>
      </c>
      <c r="AY772" s="17" t="s">
        <v>202</v>
      </c>
      <c r="BE772" s="224">
        <f>IF(N772="základní",J772,0)</f>
        <v>0</v>
      </c>
      <c r="BF772" s="224">
        <f>IF(N772="snížená",J772,0)</f>
        <v>0</v>
      </c>
      <c r="BG772" s="224">
        <f>IF(N772="zákl. přenesená",J772,0)</f>
        <v>0</v>
      </c>
      <c r="BH772" s="224">
        <f>IF(N772="sníž. přenesená",J772,0)</f>
        <v>0</v>
      </c>
      <c r="BI772" s="224">
        <f>IF(N772="nulová",J772,0)</f>
        <v>0</v>
      </c>
      <c r="BJ772" s="17" t="s">
        <v>80</v>
      </c>
      <c r="BK772" s="224">
        <f>ROUND(I772*H772,2)</f>
        <v>0</v>
      </c>
      <c r="BL772" s="17" t="s">
        <v>233</v>
      </c>
      <c r="BM772" s="223" t="s">
        <v>1449</v>
      </c>
    </row>
    <row r="773" s="2" customFormat="1">
      <c r="A773" s="38"/>
      <c r="B773" s="39"/>
      <c r="C773" s="40"/>
      <c r="D773" s="225" t="s">
        <v>212</v>
      </c>
      <c r="E773" s="40"/>
      <c r="F773" s="226" t="s">
        <v>1448</v>
      </c>
      <c r="G773" s="40"/>
      <c r="H773" s="40"/>
      <c r="I773" s="227"/>
      <c r="J773" s="40"/>
      <c r="K773" s="40"/>
      <c r="L773" s="44"/>
      <c r="M773" s="228"/>
      <c r="N773" s="229"/>
      <c r="O773" s="84"/>
      <c r="P773" s="84"/>
      <c r="Q773" s="84"/>
      <c r="R773" s="84"/>
      <c r="S773" s="84"/>
      <c r="T773" s="85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212</v>
      </c>
      <c r="AU773" s="17" t="s">
        <v>82</v>
      </c>
    </row>
    <row r="774" s="2" customFormat="1" ht="24.15" customHeight="1">
      <c r="A774" s="38"/>
      <c r="B774" s="39"/>
      <c r="C774" s="243" t="s">
        <v>1450</v>
      </c>
      <c r="D774" s="243" t="s">
        <v>248</v>
      </c>
      <c r="E774" s="244" t="s">
        <v>1451</v>
      </c>
      <c r="F774" s="245" t="s">
        <v>1452</v>
      </c>
      <c r="G774" s="246" t="s">
        <v>289</v>
      </c>
      <c r="H774" s="247">
        <v>1</v>
      </c>
      <c r="I774" s="248"/>
      <c r="J774" s="249">
        <f>ROUND(I774*H774,2)</f>
        <v>0</v>
      </c>
      <c r="K774" s="245" t="s">
        <v>19</v>
      </c>
      <c r="L774" s="250"/>
      <c r="M774" s="251" t="s">
        <v>19</v>
      </c>
      <c r="N774" s="252" t="s">
        <v>44</v>
      </c>
      <c r="O774" s="84"/>
      <c r="P774" s="221">
        <f>O774*H774</f>
        <v>0</v>
      </c>
      <c r="Q774" s="221">
        <v>0.12925</v>
      </c>
      <c r="R774" s="221">
        <f>Q774*H774</f>
        <v>0.12925</v>
      </c>
      <c r="S774" s="221">
        <v>0</v>
      </c>
      <c r="T774" s="22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23" t="s">
        <v>1051</v>
      </c>
      <c r="AT774" s="223" t="s">
        <v>248</v>
      </c>
      <c r="AU774" s="223" t="s">
        <v>82</v>
      </c>
      <c r="AY774" s="17" t="s">
        <v>202</v>
      </c>
      <c r="BE774" s="224">
        <f>IF(N774="základní",J774,0)</f>
        <v>0</v>
      </c>
      <c r="BF774" s="224">
        <f>IF(N774="snížená",J774,0)</f>
        <v>0</v>
      </c>
      <c r="BG774" s="224">
        <f>IF(N774="zákl. přenesená",J774,0)</f>
        <v>0</v>
      </c>
      <c r="BH774" s="224">
        <f>IF(N774="sníž. přenesená",J774,0)</f>
        <v>0</v>
      </c>
      <c r="BI774" s="224">
        <f>IF(N774="nulová",J774,0)</f>
        <v>0</v>
      </c>
      <c r="BJ774" s="17" t="s">
        <v>80</v>
      </c>
      <c r="BK774" s="224">
        <f>ROUND(I774*H774,2)</f>
        <v>0</v>
      </c>
      <c r="BL774" s="17" t="s">
        <v>233</v>
      </c>
      <c r="BM774" s="223" t="s">
        <v>1453</v>
      </c>
    </row>
    <row r="775" s="2" customFormat="1">
      <c r="A775" s="38"/>
      <c r="B775" s="39"/>
      <c r="C775" s="40"/>
      <c r="D775" s="225" t="s">
        <v>212</v>
      </c>
      <c r="E775" s="40"/>
      <c r="F775" s="226" t="s">
        <v>1452</v>
      </c>
      <c r="G775" s="40"/>
      <c r="H775" s="40"/>
      <c r="I775" s="227"/>
      <c r="J775" s="40"/>
      <c r="K775" s="40"/>
      <c r="L775" s="44"/>
      <c r="M775" s="228"/>
      <c r="N775" s="229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212</v>
      </c>
      <c r="AU775" s="17" t="s">
        <v>82</v>
      </c>
    </row>
    <row r="776" s="2" customFormat="1" ht="24.15" customHeight="1">
      <c r="A776" s="38"/>
      <c r="B776" s="39"/>
      <c r="C776" s="243" t="s">
        <v>1454</v>
      </c>
      <c r="D776" s="243" t="s">
        <v>248</v>
      </c>
      <c r="E776" s="244" t="s">
        <v>1455</v>
      </c>
      <c r="F776" s="245" t="s">
        <v>1456</v>
      </c>
      <c r="G776" s="246" t="s">
        <v>289</v>
      </c>
      <c r="H776" s="247">
        <v>1</v>
      </c>
      <c r="I776" s="248"/>
      <c r="J776" s="249">
        <f>ROUND(I776*H776,2)</f>
        <v>0</v>
      </c>
      <c r="K776" s="245" t="s">
        <v>19</v>
      </c>
      <c r="L776" s="250"/>
      <c r="M776" s="251" t="s">
        <v>19</v>
      </c>
      <c r="N776" s="252" t="s">
        <v>44</v>
      </c>
      <c r="O776" s="84"/>
      <c r="P776" s="221">
        <f>O776*H776</f>
        <v>0</v>
      </c>
      <c r="Q776" s="221">
        <v>0.11874999999999999</v>
      </c>
      <c r="R776" s="221">
        <f>Q776*H776</f>
        <v>0.11874999999999999</v>
      </c>
      <c r="S776" s="221">
        <v>0</v>
      </c>
      <c r="T776" s="22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3" t="s">
        <v>1051</v>
      </c>
      <c r="AT776" s="223" t="s">
        <v>248</v>
      </c>
      <c r="AU776" s="223" t="s">
        <v>82</v>
      </c>
      <c r="AY776" s="17" t="s">
        <v>202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7" t="s">
        <v>80</v>
      </c>
      <c r="BK776" s="224">
        <f>ROUND(I776*H776,2)</f>
        <v>0</v>
      </c>
      <c r="BL776" s="17" t="s">
        <v>233</v>
      </c>
      <c r="BM776" s="223" t="s">
        <v>1457</v>
      </c>
    </row>
    <row r="777" s="2" customFormat="1">
      <c r="A777" s="38"/>
      <c r="B777" s="39"/>
      <c r="C777" s="40"/>
      <c r="D777" s="225" t="s">
        <v>212</v>
      </c>
      <c r="E777" s="40"/>
      <c r="F777" s="226" t="s">
        <v>1456</v>
      </c>
      <c r="G777" s="40"/>
      <c r="H777" s="40"/>
      <c r="I777" s="227"/>
      <c r="J777" s="40"/>
      <c r="K777" s="40"/>
      <c r="L777" s="44"/>
      <c r="M777" s="228"/>
      <c r="N777" s="229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212</v>
      </c>
      <c r="AU777" s="17" t="s">
        <v>82</v>
      </c>
    </row>
    <row r="778" s="2" customFormat="1" ht="24.15" customHeight="1">
      <c r="A778" s="38"/>
      <c r="B778" s="39"/>
      <c r="C778" s="243" t="s">
        <v>1458</v>
      </c>
      <c r="D778" s="243" t="s">
        <v>248</v>
      </c>
      <c r="E778" s="244" t="s">
        <v>1459</v>
      </c>
      <c r="F778" s="245" t="s">
        <v>1460</v>
      </c>
      <c r="G778" s="246" t="s">
        <v>289</v>
      </c>
      <c r="H778" s="247">
        <v>1</v>
      </c>
      <c r="I778" s="248"/>
      <c r="J778" s="249">
        <f>ROUND(I778*H778,2)</f>
        <v>0</v>
      </c>
      <c r="K778" s="245" t="s">
        <v>19</v>
      </c>
      <c r="L778" s="250"/>
      <c r="M778" s="251" t="s">
        <v>19</v>
      </c>
      <c r="N778" s="252" t="s">
        <v>44</v>
      </c>
      <c r="O778" s="84"/>
      <c r="P778" s="221">
        <f>O778*H778</f>
        <v>0</v>
      </c>
      <c r="Q778" s="221">
        <v>0.12925</v>
      </c>
      <c r="R778" s="221">
        <f>Q778*H778</f>
        <v>0.12925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1051</v>
      </c>
      <c r="AT778" s="223" t="s">
        <v>248</v>
      </c>
      <c r="AU778" s="223" t="s">
        <v>82</v>
      </c>
      <c r="AY778" s="17" t="s">
        <v>202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80</v>
      </c>
      <c r="BK778" s="224">
        <f>ROUND(I778*H778,2)</f>
        <v>0</v>
      </c>
      <c r="BL778" s="17" t="s">
        <v>233</v>
      </c>
      <c r="BM778" s="223" t="s">
        <v>1461</v>
      </c>
    </row>
    <row r="779" s="2" customFormat="1">
      <c r="A779" s="38"/>
      <c r="B779" s="39"/>
      <c r="C779" s="40"/>
      <c r="D779" s="225" t="s">
        <v>212</v>
      </c>
      <c r="E779" s="40"/>
      <c r="F779" s="226" t="s">
        <v>1460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212</v>
      </c>
      <c r="AU779" s="17" t="s">
        <v>82</v>
      </c>
    </row>
    <row r="780" s="2" customFormat="1" ht="24.15" customHeight="1">
      <c r="A780" s="38"/>
      <c r="B780" s="39"/>
      <c r="C780" s="243" t="s">
        <v>1462</v>
      </c>
      <c r="D780" s="243" t="s">
        <v>248</v>
      </c>
      <c r="E780" s="244" t="s">
        <v>1463</v>
      </c>
      <c r="F780" s="245" t="s">
        <v>1464</v>
      </c>
      <c r="G780" s="246" t="s">
        <v>289</v>
      </c>
      <c r="H780" s="247">
        <v>1</v>
      </c>
      <c r="I780" s="248"/>
      <c r="J780" s="249">
        <f>ROUND(I780*H780,2)</f>
        <v>0</v>
      </c>
      <c r="K780" s="245" t="s">
        <v>19</v>
      </c>
      <c r="L780" s="250"/>
      <c r="M780" s="251" t="s">
        <v>19</v>
      </c>
      <c r="N780" s="252" t="s">
        <v>44</v>
      </c>
      <c r="O780" s="84"/>
      <c r="P780" s="221">
        <f>O780*H780</f>
        <v>0</v>
      </c>
      <c r="Q780" s="221">
        <v>0.10594000000000001</v>
      </c>
      <c r="R780" s="221">
        <f>Q780*H780</f>
        <v>0.10594000000000001</v>
      </c>
      <c r="S780" s="221">
        <v>0</v>
      </c>
      <c r="T780" s="222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23" t="s">
        <v>741</v>
      </c>
      <c r="AT780" s="223" t="s">
        <v>248</v>
      </c>
      <c r="AU780" s="223" t="s">
        <v>82</v>
      </c>
      <c r="AY780" s="17" t="s">
        <v>202</v>
      </c>
      <c r="BE780" s="224">
        <f>IF(N780="základní",J780,0)</f>
        <v>0</v>
      </c>
      <c r="BF780" s="224">
        <f>IF(N780="snížená",J780,0)</f>
        <v>0</v>
      </c>
      <c r="BG780" s="224">
        <f>IF(N780="zákl. přenesená",J780,0)</f>
        <v>0</v>
      </c>
      <c r="BH780" s="224">
        <f>IF(N780="sníž. přenesená",J780,0)</f>
        <v>0</v>
      </c>
      <c r="BI780" s="224">
        <f>IF(N780="nulová",J780,0)</f>
        <v>0</v>
      </c>
      <c r="BJ780" s="17" t="s">
        <v>80</v>
      </c>
      <c r="BK780" s="224">
        <f>ROUND(I780*H780,2)</f>
        <v>0</v>
      </c>
      <c r="BL780" s="17" t="s">
        <v>741</v>
      </c>
      <c r="BM780" s="223" t="s">
        <v>1465</v>
      </c>
    </row>
    <row r="781" s="2" customFormat="1">
      <c r="A781" s="38"/>
      <c r="B781" s="39"/>
      <c r="C781" s="40"/>
      <c r="D781" s="225" t="s">
        <v>212</v>
      </c>
      <c r="E781" s="40"/>
      <c r="F781" s="226" t="s">
        <v>1464</v>
      </c>
      <c r="G781" s="40"/>
      <c r="H781" s="40"/>
      <c r="I781" s="227"/>
      <c r="J781" s="40"/>
      <c r="K781" s="40"/>
      <c r="L781" s="44"/>
      <c r="M781" s="228"/>
      <c r="N781" s="229"/>
      <c r="O781" s="84"/>
      <c r="P781" s="84"/>
      <c r="Q781" s="84"/>
      <c r="R781" s="84"/>
      <c r="S781" s="84"/>
      <c r="T781" s="85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212</v>
      </c>
      <c r="AU781" s="17" t="s">
        <v>82</v>
      </c>
    </row>
    <row r="782" s="2" customFormat="1" ht="24.15" customHeight="1">
      <c r="A782" s="38"/>
      <c r="B782" s="39"/>
      <c r="C782" s="243" t="s">
        <v>1466</v>
      </c>
      <c r="D782" s="243" t="s">
        <v>248</v>
      </c>
      <c r="E782" s="244" t="s">
        <v>1467</v>
      </c>
      <c r="F782" s="245" t="s">
        <v>1468</v>
      </c>
      <c r="G782" s="246" t="s">
        <v>289</v>
      </c>
      <c r="H782" s="247">
        <v>1</v>
      </c>
      <c r="I782" s="248"/>
      <c r="J782" s="249">
        <f>ROUND(I782*H782,2)</f>
        <v>0</v>
      </c>
      <c r="K782" s="245" t="s">
        <v>19</v>
      </c>
      <c r="L782" s="250"/>
      <c r="M782" s="251" t="s">
        <v>19</v>
      </c>
      <c r="N782" s="252" t="s">
        <v>44</v>
      </c>
      <c r="O782" s="84"/>
      <c r="P782" s="221">
        <f>O782*H782</f>
        <v>0</v>
      </c>
      <c r="Q782" s="221">
        <v>0.059389999999999998</v>
      </c>
      <c r="R782" s="221">
        <f>Q782*H782</f>
        <v>0.059389999999999998</v>
      </c>
      <c r="S782" s="221">
        <v>0</v>
      </c>
      <c r="T782" s="222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23" t="s">
        <v>741</v>
      </c>
      <c r="AT782" s="223" t="s">
        <v>248</v>
      </c>
      <c r="AU782" s="223" t="s">
        <v>82</v>
      </c>
      <c r="AY782" s="17" t="s">
        <v>202</v>
      </c>
      <c r="BE782" s="224">
        <f>IF(N782="základní",J782,0)</f>
        <v>0</v>
      </c>
      <c r="BF782" s="224">
        <f>IF(N782="snížená",J782,0)</f>
        <v>0</v>
      </c>
      <c r="BG782" s="224">
        <f>IF(N782="zákl. přenesená",J782,0)</f>
        <v>0</v>
      </c>
      <c r="BH782" s="224">
        <f>IF(N782="sníž. přenesená",J782,0)</f>
        <v>0</v>
      </c>
      <c r="BI782" s="224">
        <f>IF(N782="nulová",J782,0)</f>
        <v>0</v>
      </c>
      <c r="BJ782" s="17" t="s">
        <v>80</v>
      </c>
      <c r="BK782" s="224">
        <f>ROUND(I782*H782,2)</f>
        <v>0</v>
      </c>
      <c r="BL782" s="17" t="s">
        <v>741</v>
      </c>
      <c r="BM782" s="223" t="s">
        <v>1469</v>
      </c>
    </row>
    <row r="783" s="2" customFormat="1">
      <c r="A783" s="38"/>
      <c r="B783" s="39"/>
      <c r="C783" s="40"/>
      <c r="D783" s="225" t="s">
        <v>212</v>
      </c>
      <c r="E783" s="40"/>
      <c r="F783" s="226" t="s">
        <v>1468</v>
      </c>
      <c r="G783" s="40"/>
      <c r="H783" s="40"/>
      <c r="I783" s="227"/>
      <c r="J783" s="40"/>
      <c r="K783" s="40"/>
      <c r="L783" s="44"/>
      <c r="M783" s="228"/>
      <c r="N783" s="229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212</v>
      </c>
      <c r="AU783" s="17" t="s">
        <v>82</v>
      </c>
    </row>
    <row r="784" s="2" customFormat="1" ht="24.15" customHeight="1">
      <c r="A784" s="38"/>
      <c r="B784" s="39"/>
      <c r="C784" s="243" t="s">
        <v>1470</v>
      </c>
      <c r="D784" s="243" t="s">
        <v>248</v>
      </c>
      <c r="E784" s="244" t="s">
        <v>1471</v>
      </c>
      <c r="F784" s="245" t="s">
        <v>1472</v>
      </c>
      <c r="G784" s="246" t="s">
        <v>289</v>
      </c>
      <c r="H784" s="247">
        <v>1</v>
      </c>
      <c r="I784" s="248"/>
      <c r="J784" s="249">
        <f>ROUND(I784*H784,2)</f>
        <v>0</v>
      </c>
      <c r="K784" s="245" t="s">
        <v>19</v>
      </c>
      <c r="L784" s="250"/>
      <c r="M784" s="251" t="s">
        <v>19</v>
      </c>
      <c r="N784" s="252" t="s">
        <v>44</v>
      </c>
      <c r="O784" s="84"/>
      <c r="P784" s="221">
        <f>O784*H784</f>
        <v>0</v>
      </c>
      <c r="Q784" s="221">
        <v>0.092050000000000007</v>
      </c>
      <c r="R784" s="221">
        <f>Q784*H784</f>
        <v>0.092050000000000007</v>
      </c>
      <c r="S784" s="221">
        <v>0</v>
      </c>
      <c r="T784" s="222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23" t="s">
        <v>741</v>
      </c>
      <c r="AT784" s="223" t="s">
        <v>248</v>
      </c>
      <c r="AU784" s="223" t="s">
        <v>82</v>
      </c>
      <c r="AY784" s="17" t="s">
        <v>202</v>
      </c>
      <c r="BE784" s="224">
        <f>IF(N784="základní",J784,0)</f>
        <v>0</v>
      </c>
      <c r="BF784" s="224">
        <f>IF(N784="snížená",J784,0)</f>
        <v>0</v>
      </c>
      <c r="BG784" s="224">
        <f>IF(N784="zákl. přenesená",J784,0)</f>
        <v>0</v>
      </c>
      <c r="BH784" s="224">
        <f>IF(N784="sníž. přenesená",J784,0)</f>
        <v>0</v>
      </c>
      <c r="BI784" s="224">
        <f>IF(N784="nulová",J784,0)</f>
        <v>0</v>
      </c>
      <c r="BJ784" s="17" t="s">
        <v>80</v>
      </c>
      <c r="BK784" s="224">
        <f>ROUND(I784*H784,2)</f>
        <v>0</v>
      </c>
      <c r="BL784" s="17" t="s">
        <v>741</v>
      </c>
      <c r="BM784" s="223" t="s">
        <v>1473</v>
      </c>
    </row>
    <row r="785" s="2" customFormat="1">
      <c r="A785" s="38"/>
      <c r="B785" s="39"/>
      <c r="C785" s="40"/>
      <c r="D785" s="225" t="s">
        <v>212</v>
      </c>
      <c r="E785" s="40"/>
      <c r="F785" s="226" t="s">
        <v>1472</v>
      </c>
      <c r="G785" s="40"/>
      <c r="H785" s="40"/>
      <c r="I785" s="227"/>
      <c r="J785" s="40"/>
      <c r="K785" s="40"/>
      <c r="L785" s="44"/>
      <c r="M785" s="228"/>
      <c r="N785" s="229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212</v>
      </c>
      <c r="AU785" s="17" t="s">
        <v>82</v>
      </c>
    </row>
    <row r="786" s="2" customFormat="1" ht="24.15" customHeight="1">
      <c r="A786" s="38"/>
      <c r="B786" s="39"/>
      <c r="C786" s="243" t="s">
        <v>1474</v>
      </c>
      <c r="D786" s="243" t="s">
        <v>248</v>
      </c>
      <c r="E786" s="244" t="s">
        <v>1475</v>
      </c>
      <c r="F786" s="245" t="s">
        <v>1476</v>
      </c>
      <c r="G786" s="246" t="s">
        <v>289</v>
      </c>
      <c r="H786" s="247">
        <v>1</v>
      </c>
      <c r="I786" s="248"/>
      <c r="J786" s="249">
        <f>ROUND(I786*H786,2)</f>
        <v>0</v>
      </c>
      <c r="K786" s="245" t="s">
        <v>19</v>
      </c>
      <c r="L786" s="250"/>
      <c r="M786" s="251" t="s">
        <v>19</v>
      </c>
      <c r="N786" s="252" t="s">
        <v>44</v>
      </c>
      <c r="O786" s="84"/>
      <c r="P786" s="221">
        <f>O786*H786</f>
        <v>0</v>
      </c>
      <c r="Q786" s="221">
        <v>0.05987</v>
      </c>
      <c r="R786" s="221">
        <f>Q786*H786</f>
        <v>0.05987</v>
      </c>
      <c r="S786" s="221">
        <v>0</v>
      </c>
      <c r="T786" s="222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23" t="s">
        <v>741</v>
      </c>
      <c r="AT786" s="223" t="s">
        <v>248</v>
      </c>
      <c r="AU786" s="223" t="s">
        <v>82</v>
      </c>
      <c r="AY786" s="17" t="s">
        <v>202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80</v>
      </c>
      <c r="BK786" s="224">
        <f>ROUND(I786*H786,2)</f>
        <v>0</v>
      </c>
      <c r="BL786" s="17" t="s">
        <v>741</v>
      </c>
      <c r="BM786" s="223" t="s">
        <v>1477</v>
      </c>
    </row>
    <row r="787" s="2" customFormat="1">
      <c r="A787" s="38"/>
      <c r="B787" s="39"/>
      <c r="C787" s="40"/>
      <c r="D787" s="225" t="s">
        <v>212</v>
      </c>
      <c r="E787" s="40"/>
      <c r="F787" s="226" t="s">
        <v>1476</v>
      </c>
      <c r="G787" s="40"/>
      <c r="H787" s="40"/>
      <c r="I787" s="227"/>
      <c r="J787" s="40"/>
      <c r="K787" s="40"/>
      <c r="L787" s="44"/>
      <c r="M787" s="228"/>
      <c r="N787" s="229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212</v>
      </c>
      <c r="AU787" s="17" t="s">
        <v>82</v>
      </c>
    </row>
    <row r="788" s="2" customFormat="1" ht="16.5" customHeight="1">
      <c r="A788" s="38"/>
      <c r="B788" s="39"/>
      <c r="C788" s="243" t="s">
        <v>1478</v>
      </c>
      <c r="D788" s="243" t="s">
        <v>248</v>
      </c>
      <c r="E788" s="244" t="s">
        <v>1479</v>
      </c>
      <c r="F788" s="245" t="s">
        <v>1480</v>
      </c>
      <c r="G788" s="246" t="s">
        <v>289</v>
      </c>
      <c r="H788" s="247">
        <v>1</v>
      </c>
      <c r="I788" s="248"/>
      <c r="J788" s="249">
        <f>ROUND(I788*H788,2)</f>
        <v>0</v>
      </c>
      <c r="K788" s="245" t="s">
        <v>19</v>
      </c>
      <c r="L788" s="250"/>
      <c r="M788" s="251" t="s">
        <v>19</v>
      </c>
      <c r="N788" s="252" t="s">
        <v>44</v>
      </c>
      <c r="O788" s="84"/>
      <c r="P788" s="221">
        <f>O788*H788</f>
        <v>0</v>
      </c>
      <c r="Q788" s="221">
        <v>0.20835000000000001</v>
      </c>
      <c r="R788" s="221">
        <f>Q788*H788</f>
        <v>0.20835000000000001</v>
      </c>
      <c r="S788" s="221">
        <v>0</v>
      </c>
      <c r="T788" s="222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3" t="s">
        <v>741</v>
      </c>
      <c r="AT788" s="223" t="s">
        <v>248</v>
      </c>
      <c r="AU788" s="223" t="s">
        <v>82</v>
      </c>
      <c r="AY788" s="17" t="s">
        <v>202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80</v>
      </c>
      <c r="BK788" s="224">
        <f>ROUND(I788*H788,2)</f>
        <v>0</v>
      </c>
      <c r="BL788" s="17" t="s">
        <v>741</v>
      </c>
      <c r="BM788" s="223" t="s">
        <v>1481</v>
      </c>
    </row>
    <row r="789" s="2" customFormat="1">
      <c r="A789" s="38"/>
      <c r="B789" s="39"/>
      <c r="C789" s="40"/>
      <c r="D789" s="225" t="s">
        <v>212</v>
      </c>
      <c r="E789" s="40"/>
      <c r="F789" s="226" t="s">
        <v>1482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212</v>
      </c>
      <c r="AU789" s="17" t="s">
        <v>82</v>
      </c>
    </row>
    <row r="790" s="2" customFormat="1" ht="16.5" customHeight="1">
      <c r="A790" s="38"/>
      <c r="B790" s="39"/>
      <c r="C790" s="243" t="s">
        <v>1483</v>
      </c>
      <c r="D790" s="243" t="s">
        <v>248</v>
      </c>
      <c r="E790" s="244" t="s">
        <v>1484</v>
      </c>
      <c r="F790" s="245" t="s">
        <v>1485</v>
      </c>
      <c r="G790" s="246" t="s">
        <v>289</v>
      </c>
      <c r="H790" s="247">
        <v>1</v>
      </c>
      <c r="I790" s="248"/>
      <c r="J790" s="249">
        <f>ROUND(I790*H790,2)</f>
        <v>0</v>
      </c>
      <c r="K790" s="245" t="s">
        <v>19</v>
      </c>
      <c r="L790" s="250"/>
      <c r="M790" s="251" t="s">
        <v>19</v>
      </c>
      <c r="N790" s="252" t="s">
        <v>44</v>
      </c>
      <c r="O790" s="84"/>
      <c r="P790" s="221">
        <f>O790*H790</f>
        <v>0</v>
      </c>
      <c r="Q790" s="221">
        <v>0.20835000000000001</v>
      </c>
      <c r="R790" s="221">
        <f>Q790*H790</f>
        <v>0.20835000000000001</v>
      </c>
      <c r="S790" s="221">
        <v>0</v>
      </c>
      <c r="T790" s="222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23" t="s">
        <v>741</v>
      </c>
      <c r="AT790" s="223" t="s">
        <v>248</v>
      </c>
      <c r="AU790" s="223" t="s">
        <v>82</v>
      </c>
      <c r="AY790" s="17" t="s">
        <v>202</v>
      </c>
      <c r="BE790" s="224">
        <f>IF(N790="základní",J790,0)</f>
        <v>0</v>
      </c>
      <c r="BF790" s="224">
        <f>IF(N790="snížená",J790,0)</f>
        <v>0</v>
      </c>
      <c r="BG790" s="224">
        <f>IF(N790="zákl. přenesená",J790,0)</f>
        <v>0</v>
      </c>
      <c r="BH790" s="224">
        <f>IF(N790="sníž. přenesená",J790,0)</f>
        <v>0</v>
      </c>
      <c r="BI790" s="224">
        <f>IF(N790="nulová",J790,0)</f>
        <v>0</v>
      </c>
      <c r="BJ790" s="17" t="s">
        <v>80</v>
      </c>
      <c r="BK790" s="224">
        <f>ROUND(I790*H790,2)</f>
        <v>0</v>
      </c>
      <c r="BL790" s="17" t="s">
        <v>741</v>
      </c>
      <c r="BM790" s="223" t="s">
        <v>1486</v>
      </c>
    </row>
    <row r="791" s="2" customFormat="1">
      <c r="A791" s="38"/>
      <c r="B791" s="39"/>
      <c r="C791" s="40"/>
      <c r="D791" s="225" t="s">
        <v>212</v>
      </c>
      <c r="E791" s="40"/>
      <c r="F791" s="226" t="s">
        <v>1485</v>
      </c>
      <c r="G791" s="40"/>
      <c r="H791" s="40"/>
      <c r="I791" s="227"/>
      <c r="J791" s="40"/>
      <c r="K791" s="40"/>
      <c r="L791" s="44"/>
      <c r="M791" s="228"/>
      <c r="N791" s="229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212</v>
      </c>
      <c r="AU791" s="17" t="s">
        <v>82</v>
      </c>
    </row>
    <row r="792" s="2" customFormat="1" ht="16.5" customHeight="1">
      <c r="A792" s="38"/>
      <c r="B792" s="39"/>
      <c r="C792" s="212" t="s">
        <v>1487</v>
      </c>
      <c r="D792" s="212" t="s">
        <v>205</v>
      </c>
      <c r="E792" s="213" t="s">
        <v>1488</v>
      </c>
      <c r="F792" s="214" t="s">
        <v>1489</v>
      </c>
      <c r="G792" s="215" t="s">
        <v>289</v>
      </c>
      <c r="H792" s="216">
        <v>202</v>
      </c>
      <c r="I792" s="217"/>
      <c r="J792" s="218">
        <f>ROUND(I792*H792,2)</f>
        <v>0</v>
      </c>
      <c r="K792" s="214" t="s">
        <v>209</v>
      </c>
      <c r="L792" s="44"/>
      <c r="M792" s="219" t="s">
        <v>19</v>
      </c>
      <c r="N792" s="220" t="s">
        <v>44</v>
      </c>
      <c r="O792" s="84"/>
      <c r="P792" s="221">
        <f>O792*H792</f>
        <v>0</v>
      </c>
      <c r="Q792" s="221">
        <v>0.00139</v>
      </c>
      <c r="R792" s="221">
        <f>Q792*H792</f>
        <v>0.28077999999999997</v>
      </c>
      <c r="S792" s="221">
        <v>0</v>
      </c>
      <c r="T792" s="222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23" t="s">
        <v>233</v>
      </c>
      <c r="AT792" s="223" t="s">
        <v>205</v>
      </c>
      <c r="AU792" s="223" t="s">
        <v>82</v>
      </c>
      <c r="AY792" s="17" t="s">
        <v>202</v>
      </c>
      <c r="BE792" s="224">
        <f>IF(N792="základní",J792,0)</f>
        <v>0</v>
      </c>
      <c r="BF792" s="224">
        <f>IF(N792="snížená",J792,0)</f>
        <v>0</v>
      </c>
      <c r="BG792" s="224">
        <f>IF(N792="zákl. přenesená",J792,0)</f>
        <v>0</v>
      </c>
      <c r="BH792" s="224">
        <f>IF(N792="sníž. přenesená",J792,0)</f>
        <v>0</v>
      </c>
      <c r="BI792" s="224">
        <f>IF(N792="nulová",J792,0)</f>
        <v>0</v>
      </c>
      <c r="BJ792" s="17" t="s">
        <v>80</v>
      </c>
      <c r="BK792" s="224">
        <f>ROUND(I792*H792,2)</f>
        <v>0</v>
      </c>
      <c r="BL792" s="17" t="s">
        <v>233</v>
      </c>
      <c r="BM792" s="223" t="s">
        <v>1490</v>
      </c>
    </row>
    <row r="793" s="2" customFormat="1">
      <c r="A793" s="38"/>
      <c r="B793" s="39"/>
      <c r="C793" s="40"/>
      <c r="D793" s="225" t="s">
        <v>212</v>
      </c>
      <c r="E793" s="40"/>
      <c r="F793" s="226" t="s">
        <v>1491</v>
      </c>
      <c r="G793" s="40"/>
      <c r="H793" s="40"/>
      <c r="I793" s="227"/>
      <c r="J793" s="40"/>
      <c r="K793" s="40"/>
      <c r="L793" s="44"/>
      <c r="M793" s="228"/>
      <c r="N793" s="229"/>
      <c r="O793" s="84"/>
      <c r="P793" s="84"/>
      <c r="Q793" s="84"/>
      <c r="R793" s="84"/>
      <c r="S793" s="84"/>
      <c r="T793" s="85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T793" s="17" t="s">
        <v>212</v>
      </c>
      <c r="AU793" s="17" t="s">
        <v>82</v>
      </c>
    </row>
    <row r="794" s="2" customFormat="1">
      <c r="A794" s="38"/>
      <c r="B794" s="39"/>
      <c r="C794" s="40"/>
      <c r="D794" s="230" t="s">
        <v>214</v>
      </c>
      <c r="E794" s="40"/>
      <c r="F794" s="231" t="s">
        <v>1492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214</v>
      </c>
      <c r="AU794" s="17" t="s">
        <v>82</v>
      </c>
    </row>
    <row r="795" s="2" customFormat="1" ht="24.15" customHeight="1">
      <c r="A795" s="38"/>
      <c r="B795" s="39"/>
      <c r="C795" s="243" t="s">
        <v>1493</v>
      </c>
      <c r="D795" s="243" t="s">
        <v>248</v>
      </c>
      <c r="E795" s="244" t="s">
        <v>1494</v>
      </c>
      <c r="F795" s="245" t="s">
        <v>1495</v>
      </c>
      <c r="G795" s="246" t="s">
        <v>289</v>
      </c>
      <c r="H795" s="247">
        <v>75</v>
      </c>
      <c r="I795" s="248"/>
      <c r="J795" s="249">
        <f>ROUND(I795*H795,2)</f>
        <v>0</v>
      </c>
      <c r="K795" s="245" t="s">
        <v>19</v>
      </c>
      <c r="L795" s="250"/>
      <c r="M795" s="251" t="s">
        <v>19</v>
      </c>
      <c r="N795" s="252" t="s">
        <v>44</v>
      </c>
      <c r="O795" s="84"/>
      <c r="P795" s="221">
        <f>O795*H795</f>
        <v>0</v>
      </c>
      <c r="Q795" s="221">
        <v>0.16625000000000001</v>
      </c>
      <c r="R795" s="221">
        <f>Q795*H795</f>
        <v>12.46875</v>
      </c>
      <c r="S795" s="221">
        <v>0</v>
      </c>
      <c r="T795" s="222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23" t="s">
        <v>741</v>
      </c>
      <c r="AT795" s="223" t="s">
        <v>248</v>
      </c>
      <c r="AU795" s="223" t="s">
        <v>82</v>
      </c>
      <c r="AY795" s="17" t="s">
        <v>202</v>
      </c>
      <c r="BE795" s="224">
        <f>IF(N795="základní",J795,0)</f>
        <v>0</v>
      </c>
      <c r="BF795" s="224">
        <f>IF(N795="snížená",J795,0)</f>
        <v>0</v>
      </c>
      <c r="BG795" s="224">
        <f>IF(N795="zákl. přenesená",J795,0)</f>
        <v>0</v>
      </c>
      <c r="BH795" s="224">
        <f>IF(N795="sníž. přenesená",J795,0)</f>
        <v>0</v>
      </c>
      <c r="BI795" s="224">
        <f>IF(N795="nulová",J795,0)</f>
        <v>0</v>
      </c>
      <c r="BJ795" s="17" t="s">
        <v>80</v>
      </c>
      <c r="BK795" s="224">
        <f>ROUND(I795*H795,2)</f>
        <v>0</v>
      </c>
      <c r="BL795" s="17" t="s">
        <v>741</v>
      </c>
      <c r="BM795" s="223" t="s">
        <v>1496</v>
      </c>
    </row>
    <row r="796" s="2" customFormat="1">
      <c r="A796" s="38"/>
      <c r="B796" s="39"/>
      <c r="C796" s="40"/>
      <c r="D796" s="225" t="s">
        <v>212</v>
      </c>
      <c r="E796" s="40"/>
      <c r="F796" s="226" t="s">
        <v>1495</v>
      </c>
      <c r="G796" s="40"/>
      <c r="H796" s="40"/>
      <c r="I796" s="227"/>
      <c r="J796" s="40"/>
      <c r="K796" s="40"/>
      <c r="L796" s="44"/>
      <c r="M796" s="228"/>
      <c r="N796" s="229"/>
      <c r="O796" s="84"/>
      <c r="P796" s="84"/>
      <c r="Q796" s="84"/>
      <c r="R796" s="84"/>
      <c r="S796" s="84"/>
      <c r="T796" s="85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212</v>
      </c>
      <c r="AU796" s="17" t="s">
        <v>82</v>
      </c>
    </row>
    <row r="797" s="2" customFormat="1" ht="24.15" customHeight="1">
      <c r="A797" s="38"/>
      <c r="B797" s="39"/>
      <c r="C797" s="243" t="s">
        <v>1051</v>
      </c>
      <c r="D797" s="243" t="s">
        <v>248</v>
      </c>
      <c r="E797" s="244" t="s">
        <v>1497</v>
      </c>
      <c r="F797" s="245" t="s">
        <v>1498</v>
      </c>
      <c r="G797" s="246" t="s">
        <v>289</v>
      </c>
      <c r="H797" s="247">
        <v>75</v>
      </c>
      <c r="I797" s="248"/>
      <c r="J797" s="249">
        <f>ROUND(I797*H797,2)</f>
        <v>0</v>
      </c>
      <c r="K797" s="245" t="s">
        <v>19</v>
      </c>
      <c r="L797" s="250"/>
      <c r="M797" s="251" t="s">
        <v>19</v>
      </c>
      <c r="N797" s="252" t="s">
        <v>44</v>
      </c>
      <c r="O797" s="84"/>
      <c r="P797" s="221">
        <f>O797*H797</f>
        <v>0</v>
      </c>
      <c r="Q797" s="221">
        <v>0.1525</v>
      </c>
      <c r="R797" s="221">
        <f>Q797*H797</f>
        <v>11.4375</v>
      </c>
      <c r="S797" s="221">
        <v>0</v>
      </c>
      <c r="T797" s="222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23" t="s">
        <v>741</v>
      </c>
      <c r="AT797" s="223" t="s">
        <v>248</v>
      </c>
      <c r="AU797" s="223" t="s">
        <v>82</v>
      </c>
      <c r="AY797" s="17" t="s">
        <v>202</v>
      </c>
      <c r="BE797" s="224">
        <f>IF(N797="základní",J797,0)</f>
        <v>0</v>
      </c>
      <c r="BF797" s="224">
        <f>IF(N797="snížená",J797,0)</f>
        <v>0</v>
      </c>
      <c r="BG797" s="224">
        <f>IF(N797="zákl. přenesená",J797,0)</f>
        <v>0</v>
      </c>
      <c r="BH797" s="224">
        <f>IF(N797="sníž. přenesená",J797,0)</f>
        <v>0</v>
      </c>
      <c r="BI797" s="224">
        <f>IF(N797="nulová",J797,0)</f>
        <v>0</v>
      </c>
      <c r="BJ797" s="17" t="s">
        <v>80</v>
      </c>
      <c r="BK797" s="224">
        <f>ROUND(I797*H797,2)</f>
        <v>0</v>
      </c>
      <c r="BL797" s="17" t="s">
        <v>741</v>
      </c>
      <c r="BM797" s="223" t="s">
        <v>1499</v>
      </c>
    </row>
    <row r="798" s="2" customFormat="1">
      <c r="A798" s="38"/>
      <c r="B798" s="39"/>
      <c r="C798" s="40"/>
      <c r="D798" s="225" t="s">
        <v>212</v>
      </c>
      <c r="E798" s="40"/>
      <c r="F798" s="226" t="s">
        <v>1498</v>
      </c>
      <c r="G798" s="40"/>
      <c r="H798" s="40"/>
      <c r="I798" s="227"/>
      <c r="J798" s="40"/>
      <c r="K798" s="40"/>
      <c r="L798" s="44"/>
      <c r="M798" s="228"/>
      <c r="N798" s="229"/>
      <c r="O798" s="84"/>
      <c r="P798" s="84"/>
      <c r="Q798" s="84"/>
      <c r="R798" s="84"/>
      <c r="S798" s="84"/>
      <c r="T798" s="85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212</v>
      </c>
      <c r="AU798" s="17" t="s">
        <v>82</v>
      </c>
    </row>
    <row r="799" s="2" customFormat="1" ht="24.15" customHeight="1">
      <c r="A799" s="38"/>
      <c r="B799" s="39"/>
      <c r="C799" s="243" t="s">
        <v>1500</v>
      </c>
      <c r="D799" s="243" t="s">
        <v>248</v>
      </c>
      <c r="E799" s="244" t="s">
        <v>1501</v>
      </c>
      <c r="F799" s="245" t="s">
        <v>1502</v>
      </c>
      <c r="G799" s="246" t="s">
        <v>289</v>
      </c>
      <c r="H799" s="247">
        <v>2</v>
      </c>
      <c r="I799" s="248"/>
      <c r="J799" s="249">
        <f>ROUND(I799*H799,2)</f>
        <v>0</v>
      </c>
      <c r="K799" s="245" t="s">
        <v>19</v>
      </c>
      <c r="L799" s="250"/>
      <c r="M799" s="251" t="s">
        <v>19</v>
      </c>
      <c r="N799" s="252" t="s">
        <v>44</v>
      </c>
      <c r="O799" s="84"/>
      <c r="P799" s="221">
        <f>O799*H799</f>
        <v>0</v>
      </c>
      <c r="Q799" s="221">
        <v>0.16625000000000001</v>
      </c>
      <c r="R799" s="221">
        <f>Q799*H799</f>
        <v>0.33250000000000002</v>
      </c>
      <c r="S799" s="221">
        <v>0</v>
      </c>
      <c r="T799" s="222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23" t="s">
        <v>741</v>
      </c>
      <c r="AT799" s="223" t="s">
        <v>248</v>
      </c>
      <c r="AU799" s="223" t="s">
        <v>82</v>
      </c>
      <c r="AY799" s="17" t="s">
        <v>202</v>
      </c>
      <c r="BE799" s="224">
        <f>IF(N799="základní",J799,0)</f>
        <v>0</v>
      </c>
      <c r="BF799" s="224">
        <f>IF(N799="snížená",J799,0)</f>
        <v>0</v>
      </c>
      <c r="BG799" s="224">
        <f>IF(N799="zákl. přenesená",J799,0)</f>
        <v>0</v>
      </c>
      <c r="BH799" s="224">
        <f>IF(N799="sníž. přenesená",J799,0)</f>
        <v>0</v>
      </c>
      <c r="BI799" s="224">
        <f>IF(N799="nulová",J799,0)</f>
        <v>0</v>
      </c>
      <c r="BJ799" s="17" t="s">
        <v>80</v>
      </c>
      <c r="BK799" s="224">
        <f>ROUND(I799*H799,2)</f>
        <v>0</v>
      </c>
      <c r="BL799" s="17" t="s">
        <v>741</v>
      </c>
      <c r="BM799" s="223" t="s">
        <v>1503</v>
      </c>
    </row>
    <row r="800" s="2" customFormat="1">
      <c r="A800" s="38"/>
      <c r="B800" s="39"/>
      <c r="C800" s="40"/>
      <c r="D800" s="225" t="s">
        <v>212</v>
      </c>
      <c r="E800" s="40"/>
      <c r="F800" s="226" t="s">
        <v>1502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212</v>
      </c>
      <c r="AU800" s="17" t="s">
        <v>82</v>
      </c>
    </row>
    <row r="801" s="2" customFormat="1" ht="24.15" customHeight="1">
      <c r="A801" s="38"/>
      <c r="B801" s="39"/>
      <c r="C801" s="243" t="s">
        <v>1504</v>
      </c>
      <c r="D801" s="243" t="s">
        <v>248</v>
      </c>
      <c r="E801" s="244" t="s">
        <v>1505</v>
      </c>
      <c r="F801" s="245" t="s">
        <v>1506</v>
      </c>
      <c r="G801" s="246" t="s">
        <v>289</v>
      </c>
      <c r="H801" s="247">
        <v>2</v>
      </c>
      <c r="I801" s="248"/>
      <c r="J801" s="249">
        <f>ROUND(I801*H801,2)</f>
        <v>0</v>
      </c>
      <c r="K801" s="245" t="s">
        <v>19</v>
      </c>
      <c r="L801" s="250"/>
      <c r="M801" s="251" t="s">
        <v>19</v>
      </c>
      <c r="N801" s="252" t="s">
        <v>44</v>
      </c>
      <c r="O801" s="84"/>
      <c r="P801" s="221">
        <f>O801*H801</f>
        <v>0</v>
      </c>
      <c r="Q801" s="221">
        <v>0.1525</v>
      </c>
      <c r="R801" s="221">
        <f>Q801*H801</f>
        <v>0.30499999999999999</v>
      </c>
      <c r="S801" s="221">
        <v>0</v>
      </c>
      <c r="T801" s="22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3" t="s">
        <v>741</v>
      </c>
      <c r="AT801" s="223" t="s">
        <v>248</v>
      </c>
      <c r="AU801" s="223" t="s">
        <v>82</v>
      </c>
      <c r="AY801" s="17" t="s">
        <v>202</v>
      </c>
      <c r="BE801" s="224">
        <f>IF(N801="základní",J801,0)</f>
        <v>0</v>
      </c>
      <c r="BF801" s="224">
        <f>IF(N801="snížená",J801,0)</f>
        <v>0</v>
      </c>
      <c r="BG801" s="224">
        <f>IF(N801="zákl. přenesená",J801,0)</f>
        <v>0</v>
      </c>
      <c r="BH801" s="224">
        <f>IF(N801="sníž. přenesená",J801,0)</f>
        <v>0</v>
      </c>
      <c r="BI801" s="224">
        <f>IF(N801="nulová",J801,0)</f>
        <v>0</v>
      </c>
      <c r="BJ801" s="17" t="s">
        <v>80</v>
      </c>
      <c r="BK801" s="224">
        <f>ROUND(I801*H801,2)</f>
        <v>0</v>
      </c>
      <c r="BL801" s="17" t="s">
        <v>741</v>
      </c>
      <c r="BM801" s="223" t="s">
        <v>1507</v>
      </c>
    </row>
    <row r="802" s="2" customFormat="1">
      <c r="A802" s="38"/>
      <c r="B802" s="39"/>
      <c r="C802" s="40"/>
      <c r="D802" s="225" t="s">
        <v>212</v>
      </c>
      <c r="E802" s="40"/>
      <c r="F802" s="226" t="s">
        <v>1506</v>
      </c>
      <c r="G802" s="40"/>
      <c r="H802" s="40"/>
      <c r="I802" s="227"/>
      <c r="J802" s="40"/>
      <c r="K802" s="40"/>
      <c r="L802" s="44"/>
      <c r="M802" s="228"/>
      <c r="N802" s="229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212</v>
      </c>
      <c r="AU802" s="17" t="s">
        <v>82</v>
      </c>
    </row>
    <row r="803" s="2" customFormat="1" ht="24.15" customHeight="1">
      <c r="A803" s="38"/>
      <c r="B803" s="39"/>
      <c r="C803" s="243" t="s">
        <v>1508</v>
      </c>
      <c r="D803" s="243" t="s">
        <v>248</v>
      </c>
      <c r="E803" s="244" t="s">
        <v>1509</v>
      </c>
      <c r="F803" s="245" t="s">
        <v>1510</v>
      </c>
      <c r="G803" s="246" t="s">
        <v>289</v>
      </c>
      <c r="H803" s="247">
        <v>3</v>
      </c>
      <c r="I803" s="248"/>
      <c r="J803" s="249">
        <f>ROUND(I803*H803,2)</f>
        <v>0</v>
      </c>
      <c r="K803" s="245" t="s">
        <v>19</v>
      </c>
      <c r="L803" s="250"/>
      <c r="M803" s="251" t="s">
        <v>19</v>
      </c>
      <c r="N803" s="252" t="s">
        <v>44</v>
      </c>
      <c r="O803" s="84"/>
      <c r="P803" s="221">
        <f>O803*H803</f>
        <v>0</v>
      </c>
      <c r="Q803" s="221">
        <v>0.16625000000000001</v>
      </c>
      <c r="R803" s="221">
        <f>Q803*H803</f>
        <v>0.49875000000000003</v>
      </c>
      <c r="S803" s="221">
        <v>0</v>
      </c>
      <c r="T803" s="222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23" t="s">
        <v>741</v>
      </c>
      <c r="AT803" s="223" t="s">
        <v>248</v>
      </c>
      <c r="AU803" s="223" t="s">
        <v>82</v>
      </c>
      <c r="AY803" s="17" t="s">
        <v>202</v>
      </c>
      <c r="BE803" s="224">
        <f>IF(N803="základní",J803,0)</f>
        <v>0</v>
      </c>
      <c r="BF803" s="224">
        <f>IF(N803="snížená",J803,0)</f>
        <v>0</v>
      </c>
      <c r="BG803" s="224">
        <f>IF(N803="zákl. přenesená",J803,0)</f>
        <v>0</v>
      </c>
      <c r="BH803" s="224">
        <f>IF(N803="sníž. přenesená",J803,0)</f>
        <v>0</v>
      </c>
      <c r="BI803" s="224">
        <f>IF(N803="nulová",J803,0)</f>
        <v>0</v>
      </c>
      <c r="BJ803" s="17" t="s">
        <v>80</v>
      </c>
      <c r="BK803" s="224">
        <f>ROUND(I803*H803,2)</f>
        <v>0</v>
      </c>
      <c r="BL803" s="17" t="s">
        <v>741</v>
      </c>
      <c r="BM803" s="223" t="s">
        <v>1511</v>
      </c>
    </row>
    <row r="804" s="2" customFormat="1">
      <c r="A804" s="38"/>
      <c r="B804" s="39"/>
      <c r="C804" s="40"/>
      <c r="D804" s="225" t="s">
        <v>212</v>
      </c>
      <c r="E804" s="40"/>
      <c r="F804" s="226" t="s">
        <v>1510</v>
      </c>
      <c r="G804" s="40"/>
      <c r="H804" s="40"/>
      <c r="I804" s="227"/>
      <c r="J804" s="40"/>
      <c r="K804" s="40"/>
      <c r="L804" s="44"/>
      <c r="M804" s="228"/>
      <c r="N804" s="229"/>
      <c r="O804" s="84"/>
      <c r="P804" s="84"/>
      <c r="Q804" s="84"/>
      <c r="R804" s="84"/>
      <c r="S804" s="84"/>
      <c r="T804" s="85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212</v>
      </c>
      <c r="AU804" s="17" t="s">
        <v>82</v>
      </c>
    </row>
    <row r="805" s="2" customFormat="1" ht="24.15" customHeight="1">
      <c r="A805" s="38"/>
      <c r="B805" s="39"/>
      <c r="C805" s="243" t="s">
        <v>1512</v>
      </c>
      <c r="D805" s="243" t="s">
        <v>248</v>
      </c>
      <c r="E805" s="244" t="s">
        <v>1509</v>
      </c>
      <c r="F805" s="245" t="s">
        <v>1510</v>
      </c>
      <c r="G805" s="246" t="s">
        <v>289</v>
      </c>
      <c r="H805" s="247">
        <v>3</v>
      </c>
      <c r="I805" s="248"/>
      <c r="J805" s="249">
        <f>ROUND(I805*H805,2)</f>
        <v>0</v>
      </c>
      <c r="K805" s="245" t="s">
        <v>19</v>
      </c>
      <c r="L805" s="250"/>
      <c r="M805" s="251" t="s">
        <v>19</v>
      </c>
      <c r="N805" s="252" t="s">
        <v>44</v>
      </c>
      <c r="O805" s="84"/>
      <c r="P805" s="221">
        <f>O805*H805</f>
        <v>0</v>
      </c>
      <c r="Q805" s="221">
        <v>0.16625000000000001</v>
      </c>
      <c r="R805" s="221">
        <f>Q805*H805</f>
        <v>0.49875000000000003</v>
      </c>
      <c r="S805" s="221">
        <v>0</v>
      </c>
      <c r="T805" s="222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23" t="s">
        <v>741</v>
      </c>
      <c r="AT805" s="223" t="s">
        <v>248</v>
      </c>
      <c r="AU805" s="223" t="s">
        <v>82</v>
      </c>
      <c r="AY805" s="17" t="s">
        <v>202</v>
      </c>
      <c r="BE805" s="224">
        <f>IF(N805="základní",J805,0)</f>
        <v>0</v>
      </c>
      <c r="BF805" s="224">
        <f>IF(N805="snížená",J805,0)</f>
        <v>0</v>
      </c>
      <c r="BG805" s="224">
        <f>IF(N805="zákl. přenesená",J805,0)</f>
        <v>0</v>
      </c>
      <c r="BH805" s="224">
        <f>IF(N805="sníž. přenesená",J805,0)</f>
        <v>0</v>
      </c>
      <c r="BI805" s="224">
        <f>IF(N805="nulová",J805,0)</f>
        <v>0</v>
      </c>
      <c r="BJ805" s="17" t="s">
        <v>80</v>
      </c>
      <c r="BK805" s="224">
        <f>ROUND(I805*H805,2)</f>
        <v>0</v>
      </c>
      <c r="BL805" s="17" t="s">
        <v>741</v>
      </c>
      <c r="BM805" s="223" t="s">
        <v>1513</v>
      </c>
    </row>
    <row r="806" s="2" customFormat="1">
      <c r="A806" s="38"/>
      <c r="B806" s="39"/>
      <c r="C806" s="40"/>
      <c r="D806" s="225" t="s">
        <v>212</v>
      </c>
      <c r="E806" s="40"/>
      <c r="F806" s="226" t="s">
        <v>1510</v>
      </c>
      <c r="G806" s="40"/>
      <c r="H806" s="40"/>
      <c r="I806" s="227"/>
      <c r="J806" s="40"/>
      <c r="K806" s="40"/>
      <c r="L806" s="44"/>
      <c r="M806" s="228"/>
      <c r="N806" s="229"/>
      <c r="O806" s="84"/>
      <c r="P806" s="84"/>
      <c r="Q806" s="84"/>
      <c r="R806" s="84"/>
      <c r="S806" s="84"/>
      <c r="T806" s="85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212</v>
      </c>
      <c r="AU806" s="17" t="s">
        <v>82</v>
      </c>
    </row>
    <row r="807" s="2" customFormat="1" ht="24.15" customHeight="1">
      <c r="A807" s="38"/>
      <c r="B807" s="39"/>
      <c r="C807" s="243" t="s">
        <v>1514</v>
      </c>
      <c r="D807" s="243" t="s">
        <v>248</v>
      </c>
      <c r="E807" s="244" t="s">
        <v>1515</v>
      </c>
      <c r="F807" s="245" t="s">
        <v>1516</v>
      </c>
      <c r="G807" s="246" t="s">
        <v>289</v>
      </c>
      <c r="H807" s="247">
        <v>1</v>
      </c>
      <c r="I807" s="248"/>
      <c r="J807" s="249">
        <f>ROUND(I807*H807,2)</f>
        <v>0</v>
      </c>
      <c r="K807" s="245" t="s">
        <v>19</v>
      </c>
      <c r="L807" s="250"/>
      <c r="M807" s="251" t="s">
        <v>19</v>
      </c>
      <c r="N807" s="252" t="s">
        <v>44</v>
      </c>
      <c r="O807" s="84"/>
      <c r="P807" s="221">
        <f>O807*H807</f>
        <v>0</v>
      </c>
      <c r="Q807" s="221">
        <v>0.16625000000000001</v>
      </c>
      <c r="R807" s="221">
        <f>Q807*H807</f>
        <v>0.16625000000000001</v>
      </c>
      <c r="S807" s="221">
        <v>0</v>
      </c>
      <c r="T807" s="22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23" t="s">
        <v>741</v>
      </c>
      <c r="AT807" s="223" t="s">
        <v>248</v>
      </c>
      <c r="AU807" s="223" t="s">
        <v>82</v>
      </c>
      <c r="AY807" s="17" t="s">
        <v>202</v>
      </c>
      <c r="BE807" s="224">
        <f>IF(N807="základní",J807,0)</f>
        <v>0</v>
      </c>
      <c r="BF807" s="224">
        <f>IF(N807="snížená",J807,0)</f>
        <v>0</v>
      </c>
      <c r="BG807" s="224">
        <f>IF(N807="zákl. přenesená",J807,0)</f>
        <v>0</v>
      </c>
      <c r="BH807" s="224">
        <f>IF(N807="sníž. přenesená",J807,0)</f>
        <v>0</v>
      </c>
      <c r="BI807" s="224">
        <f>IF(N807="nulová",J807,0)</f>
        <v>0</v>
      </c>
      <c r="BJ807" s="17" t="s">
        <v>80</v>
      </c>
      <c r="BK807" s="224">
        <f>ROUND(I807*H807,2)</f>
        <v>0</v>
      </c>
      <c r="BL807" s="17" t="s">
        <v>741</v>
      </c>
      <c r="BM807" s="223" t="s">
        <v>1517</v>
      </c>
    </row>
    <row r="808" s="2" customFormat="1">
      <c r="A808" s="38"/>
      <c r="B808" s="39"/>
      <c r="C808" s="40"/>
      <c r="D808" s="225" t="s">
        <v>212</v>
      </c>
      <c r="E808" s="40"/>
      <c r="F808" s="226" t="s">
        <v>1516</v>
      </c>
      <c r="G808" s="40"/>
      <c r="H808" s="40"/>
      <c r="I808" s="227"/>
      <c r="J808" s="40"/>
      <c r="K808" s="40"/>
      <c r="L808" s="44"/>
      <c r="M808" s="228"/>
      <c r="N808" s="229"/>
      <c r="O808" s="84"/>
      <c r="P808" s="84"/>
      <c r="Q808" s="84"/>
      <c r="R808" s="84"/>
      <c r="S808" s="84"/>
      <c r="T808" s="85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212</v>
      </c>
      <c r="AU808" s="17" t="s">
        <v>82</v>
      </c>
    </row>
    <row r="809" s="2" customFormat="1" ht="24.15" customHeight="1">
      <c r="A809" s="38"/>
      <c r="B809" s="39"/>
      <c r="C809" s="243" t="s">
        <v>1518</v>
      </c>
      <c r="D809" s="243" t="s">
        <v>248</v>
      </c>
      <c r="E809" s="244" t="s">
        <v>1519</v>
      </c>
      <c r="F809" s="245" t="s">
        <v>1520</v>
      </c>
      <c r="G809" s="246" t="s">
        <v>289</v>
      </c>
      <c r="H809" s="247">
        <v>1</v>
      </c>
      <c r="I809" s="248"/>
      <c r="J809" s="249">
        <f>ROUND(I809*H809,2)</f>
        <v>0</v>
      </c>
      <c r="K809" s="245" t="s">
        <v>19</v>
      </c>
      <c r="L809" s="250"/>
      <c r="M809" s="251" t="s">
        <v>19</v>
      </c>
      <c r="N809" s="252" t="s">
        <v>44</v>
      </c>
      <c r="O809" s="84"/>
      <c r="P809" s="221">
        <f>O809*H809</f>
        <v>0</v>
      </c>
      <c r="Q809" s="221">
        <v>0.1525</v>
      </c>
      <c r="R809" s="221">
        <f>Q809*H809</f>
        <v>0.1525</v>
      </c>
      <c r="S809" s="221">
        <v>0</v>
      </c>
      <c r="T809" s="22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23" t="s">
        <v>741</v>
      </c>
      <c r="AT809" s="223" t="s">
        <v>248</v>
      </c>
      <c r="AU809" s="223" t="s">
        <v>82</v>
      </c>
      <c r="AY809" s="17" t="s">
        <v>202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17" t="s">
        <v>80</v>
      </c>
      <c r="BK809" s="224">
        <f>ROUND(I809*H809,2)</f>
        <v>0</v>
      </c>
      <c r="BL809" s="17" t="s">
        <v>741</v>
      </c>
      <c r="BM809" s="223" t="s">
        <v>1521</v>
      </c>
    </row>
    <row r="810" s="2" customFormat="1">
      <c r="A810" s="38"/>
      <c r="B810" s="39"/>
      <c r="C810" s="40"/>
      <c r="D810" s="225" t="s">
        <v>212</v>
      </c>
      <c r="E810" s="40"/>
      <c r="F810" s="226" t="s">
        <v>1520</v>
      </c>
      <c r="G810" s="40"/>
      <c r="H810" s="40"/>
      <c r="I810" s="227"/>
      <c r="J810" s="40"/>
      <c r="K810" s="40"/>
      <c r="L810" s="44"/>
      <c r="M810" s="228"/>
      <c r="N810" s="229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212</v>
      </c>
      <c r="AU810" s="17" t="s">
        <v>82</v>
      </c>
    </row>
    <row r="811" s="2" customFormat="1" ht="24.15" customHeight="1">
      <c r="A811" s="38"/>
      <c r="B811" s="39"/>
      <c r="C811" s="243" t="s">
        <v>1522</v>
      </c>
      <c r="D811" s="243" t="s">
        <v>248</v>
      </c>
      <c r="E811" s="244" t="s">
        <v>1523</v>
      </c>
      <c r="F811" s="245" t="s">
        <v>1524</v>
      </c>
      <c r="G811" s="246" t="s">
        <v>289</v>
      </c>
      <c r="H811" s="247">
        <v>2</v>
      </c>
      <c r="I811" s="248"/>
      <c r="J811" s="249">
        <f>ROUND(I811*H811,2)</f>
        <v>0</v>
      </c>
      <c r="K811" s="245" t="s">
        <v>19</v>
      </c>
      <c r="L811" s="250"/>
      <c r="M811" s="251" t="s">
        <v>19</v>
      </c>
      <c r="N811" s="252" t="s">
        <v>44</v>
      </c>
      <c r="O811" s="84"/>
      <c r="P811" s="221">
        <f>O811*H811</f>
        <v>0</v>
      </c>
      <c r="Q811" s="221">
        <v>0.16625000000000001</v>
      </c>
      <c r="R811" s="221">
        <f>Q811*H811</f>
        <v>0.33250000000000002</v>
      </c>
      <c r="S811" s="221">
        <v>0</v>
      </c>
      <c r="T811" s="22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23" t="s">
        <v>741</v>
      </c>
      <c r="AT811" s="223" t="s">
        <v>248</v>
      </c>
      <c r="AU811" s="223" t="s">
        <v>82</v>
      </c>
      <c r="AY811" s="17" t="s">
        <v>202</v>
      </c>
      <c r="BE811" s="224">
        <f>IF(N811="základní",J811,0)</f>
        <v>0</v>
      </c>
      <c r="BF811" s="224">
        <f>IF(N811="snížená",J811,0)</f>
        <v>0</v>
      </c>
      <c r="BG811" s="224">
        <f>IF(N811="zákl. přenesená",J811,0)</f>
        <v>0</v>
      </c>
      <c r="BH811" s="224">
        <f>IF(N811="sníž. přenesená",J811,0)</f>
        <v>0</v>
      </c>
      <c r="BI811" s="224">
        <f>IF(N811="nulová",J811,0)</f>
        <v>0</v>
      </c>
      <c r="BJ811" s="17" t="s">
        <v>80</v>
      </c>
      <c r="BK811" s="224">
        <f>ROUND(I811*H811,2)</f>
        <v>0</v>
      </c>
      <c r="BL811" s="17" t="s">
        <v>741</v>
      </c>
      <c r="BM811" s="223" t="s">
        <v>1525</v>
      </c>
    </row>
    <row r="812" s="2" customFormat="1">
      <c r="A812" s="38"/>
      <c r="B812" s="39"/>
      <c r="C812" s="40"/>
      <c r="D812" s="225" t="s">
        <v>212</v>
      </c>
      <c r="E812" s="40"/>
      <c r="F812" s="226" t="s">
        <v>1524</v>
      </c>
      <c r="G812" s="40"/>
      <c r="H812" s="40"/>
      <c r="I812" s="227"/>
      <c r="J812" s="40"/>
      <c r="K812" s="40"/>
      <c r="L812" s="44"/>
      <c r="M812" s="228"/>
      <c r="N812" s="229"/>
      <c r="O812" s="84"/>
      <c r="P812" s="84"/>
      <c r="Q812" s="84"/>
      <c r="R812" s="84"/>
      <c r="S812" s="84"/>
      <c r="T812" s="85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212</v>
      </c>
      <c r="AU812" s="17" t="s">
        <v>82</v>
      </c>
    </row>
    <row r="813" s="2" customFormat="1" ht="24.15" customHeight="1">
      <c r="A813" s="38"/>
      <c r="B813" s="39"/>
      <c r="C813" s="243" t="s">
        <v>1526</v>
      </c>
      <c r="D813" s="243" t="s">
        <v>248</v>
      </c>
      <c r="E813" s="244" t="s">
        <v>1527</v>
      </c>
      <c r="F813" s="245" t="s">
        <v>1528</v>
      </c>
      <c r="G813" s="246" t="s">
        <v>289</v>
      </c>
      <c r="H813" s="247">
        <v>2</v>
      </c>
      <c r="I813" s="248"/>
      <c r="J813" s="249">
        <f>ROUND(I813*H813,2)</f>
        <v>0</v>
      </c>
      <c r="K813" s="245" t="s">
        <v>19</v>
      </c>
      <c r="L813" s="250"/>
      <c r="M813" s="251" t="s">
        <v>19</v>
      </c>
      <c r="N813" s="252" t="s">
        <v>44</v>
      </c>
      <c r="O813" s="84"/>
      <c r="P813" s="221">
        <f>O813*H813</f>
        <v>0</v>
      </c>
      <c r="Q813" s="221">
        <v>0.1525</v>
      </c>
      <c r="R813" s="221">
        <f>Q813*H813</f>
        <v>0.30499999999999999</v>
      </c>
      <c r="S813" s="221">
        <v>0</v>
      </c>
      <c r="T813" s="222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23" t="s">
        <v>741</v>
      </c>
      <c r="AT813" s="223" t="s">
        <v>248</v>
      </c>
      <c r="AU813" s="223" t="s">
        <v>82</v>
      </c>
      <c r="AY813" s="17" t="s">
        <v>202</v>
      </c>
      <c r="BE813" s="224">
        <f>IF(N813="základní",J813,0)</f>
        <v>0</v>
      </c>
      <c r="BF813" s="224">
        <f>IF(N813="snížená",J813,0)</f>
        <v>0</v>
      </c>
      <c r="BG813" s="224">
        <f>IF(N813="zákl. přenesená",J813,0)</f>
        <v>0</v>
      </c>
      <c r="BH813" s="224">
        <f>IF(N813="sníž. přenesená",J813,0)</f>
        <v>0</v>
      </c>
      <c r="BI813" s="224">
        <f>IF(N813="nulová",J813,0)</f>
        <v>0</v>
      </c>
      <c r="BJ813" s="17" t="s">
        <v>80</v>
      </c>
      <c r="BK813" s="224">
        <f>ROUND(I813*H813,2)</f>
        <v>0</v>
      </c>
      <c r="BL813" s="17" t="s">
        <v>741</v>
      </c>
      <c r="BM813" s="223" t="s">
        <v>1529</v>
      </c>
    </row>
    <row r="814" s="2" customFormat="1">
      <c r="A814" s="38"/>
      <c r="B814" s="39"/>
      <c r="C814" s="40"/>
      <c r="D814" s="225" t="s">
        <v>212</v>
      </c>
      <c r="E814" s="40"/>
      <c r="F814" s="226" t="s">
        <v>1528</v>
      </c>
      <c r="G814" s="40"/>
      <c r="H814" s="40"/>
      <c r="I814" s="227"/>
      <c r="J814" s="40"/>
      <c r="K814" s="40"/>
      <c r="L814" s="44"/>
      <c r="M814" s="228"/>
      <c r="N814" s="229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212</v>
      </c>
      <c r="AU814" s="17" t="s">
        <v>82</v>
      </c>
    </row>
    <row r="815" s="2" customFormat="1" ht="16.5" customHeight="1">
      <c r="A815" s="38"/>
      <c r="B815" s="39"/>
      <c r="C815" s="243" t="s">
        <v>1530</v>
      </c>
      <c r="D815" s="243" t="s">
        <v>248</v>
      </c>
      <c r="E815" s="244" t="s">
        <v>1531</v>
      </c>
      <c r="F815" s="245" t="s">
        <v>1532</v>
      </c>
      <c r="G815" s="246" t="s">
        <v>289</v>
      </c>
      <c r="H815" s="247">
        <v>1</v>
      </c>
      <c r="I815" s="248"/>
      <c r="J815" s="249">
        <f>ROUND(I815*H815,2)</f>
        <v>0</v>
      </c>
      <c r="K815" s="245" t="s">
        <v>19</v>
      </c>
      <c r="L815" s="250"/>
      <c r="M815" s="251" t="s">
        <v>19</v>
      </c>
      <c r="N815" s="252" t="s">
        <v>44</v>
      </c>
      <c r="O815" s="84"/>
      <c r="P815" s="221">
        <f>O815*H815</f>
        <v>0</v>
      </c>
      <c r="Q815" s="221">
        <v>0.29082999999999998</v>
      </c>
      <c r="R815" s="221">
        <f>Q815*H815</f>
        <v>0.29082999999999998</v>
      </c>
      <c r="S815" s="221">
        <v>0</v>
      </c>
      <c r="T815" s="222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23" t="s">
        <v>741</v>
      </c>
      <c r="AT815" s="223" t="s">
        <v>248</v>
      </c>
      <c r="AU815" s="223" t="s">
        <v>82</v>
      </c>
      <c r="AY815" s="17" t="s">
        <v>202</v>
      </c>
      <c r="BE815" s="224">
        <f>IF(N815="základní",J815,0)</f>
        <v>0</v>
      </c>
      <c r="BF815" s="224">
        <f>IF(N815="snížená",J815,0)</f>
        <v>0</v>
      </c>
      <c r="BG815" s="224">
        <f>IF(N815="zákl. přenesená",J815,0)</f>
        <v>0</v>
      </c>
      <c r="BH815" s="224">
        <f>IF(N815="sníž. přenesená",J815,0)</f>
        <v>0</v>
      </c>
      <c r="BI815" s="224">
        <f>IF(N815="nulová",J815,0)</f>
        <v>0</v>
      </c>
      <c r="BJ815" s="17" t="s">
        <v>80</v>
      </c>
      <c r="BK815" s="224">
        <f>ROUND(I815*H815,2)</f>
        <v>0</v>
      </c>
      <c r="BL815" s="17" t="s">
        <v>741</v>
      </c>
      <c r="BM815" s="223" t="s">
        <v>1533</v>
      </c>
    </row>
    <row r="816" s="2" customFormat="1">
      <c r="A816" s="38"/>
      <c r="B816" s="39"/>
      <c r="C816" s="40"/>
      <c r="D816" s="225" t="s">
        <v>212</v>
      </c>
      <c r="E816" s="40"/>
      <c r="F816" s="226" t="s">
        <v>1532</v>
      </c>
      <c r="G816" s="40"/>
      <c r="H816" s="40"/>
      <c r="I816" s="227"/>
      <c r="J816" s="40"/>
      <c r="K816" s="40"/>
      <c r="L816" s="44"/>
      <c r="M816" s="228"/>
      <c r="N816" s="229"/>
      <c r="O816" s="84"/>
      <c r="P816" s="84"/>
      <c r="Q816" s="84"/>
      <c r="R816" s="84"/>
      <c r="S816" s="84"/>
      <c r="T816" s="85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T816" s="17" t="s">
        <v>212</v>
      </c>
      <c r="AU816" s="17" t="s">
        <v>82</v>
      </c>
    </row>
    <row r="817" s="2" customFormat="1" ht="16.5" customHeight="1">
      <c r="A817" s="38"/>
      <c r="B817" s="39"/>
      <c r="C817" s="243" t="s">
        <v>1534</v>
      </c>
      <c r="D817" s="243" t="s">
        <v>248</v>
      </c>
      <c r="E817" s="244" t="s">
        <v>1535</v>
      </c>
      <c r="F817" s="245" t="s">
        <v>1536</v>
      </c>
      <c r="G817" s="246" t="s">
        <v>289</v>
      </c>
      <c r="H817" s="247">
        <v>1</v>
      </c>
      <c r="I817" s="248"/>
      <c r="J817" s="249">
        <f>ROUND(I817*H817,2)</f>
        <v>0</v>
      </c>
      <c r="K817" s="245" t="s">
        <v>19</v>
      </c>
      <c r="L817" s="250"/>
      <c r="M817" s="251" t="s">
        <v>19</v>
      </c>
      <c r="N817" s="252" t="s">
        <v>44</v>
      </c>
      <c r="O817" s="84"/>
      <c r="P817" s="221">
        <f>O817*H817</f>
        <v>0</v>
      </c>
      <c r="Q817" s="221">
        <v>0.29082999999999998</v>
      </c>
      <c r="R817" s="221">
        <f>Q817*H817</f>
        <v>0.29082999999999998</v>
      </c>
      <c r="S817" s="221">
        <v>0</v>
      </c>
      <c r="T817" s="222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23" t="s">
        <v>741</v>
      </c>
      <c r="AT817" s="223" t="s">
        <v>248</v>
      </c>
      <c r="AU817" s="223" t="s">
        <v>82</v>
      </c>
      <c r="AY817" s="17" t="s">
        <v>202</v>
      </c>
      <c r="BE817" s="224">
        <f>IF(N817="základní",J817,0)</f>
        <v>0</v>
      </c>
      <c r="BF817" s="224">
        <f>IF(N817="snížená",J817,0)</f>
        <v>0</v>
      </c>
      <c r="BG817" s="224">
        <f>IF(N817="zákl. přenesená",J817,0)</f>
        <v>0</v>
      </c>
      <c r="BH817" s="224">
        <f>IF(N817="sníž. přenesená",J817,0)</f>
        <v>0</v>
      </c>
      <c r="BI817" s="224">
        <f>IF(N817="nulová",J817,0)</f>
        <v>0</v>
      </c>
      <c r="BJ817" s="17" t="s">
        <v>80</v>
      </c>
      <c r="BK817" s="224">
        <f>ROUND(I817*H817,2)</f>
        <v>0</v>
      </c>
      <c r="BL817" s="17" t="s">
        <v>741</v>
      </c>
      <c r="BM817" s="223" t="s">
        <v>1537</v>
      </c>
    </row>
    <row r="818" s="2" customFormat="1">
      <c r="A818" s="38"/>
      <c r="B818" s="39"/>
      <c r="C818" s="40"/>
      <c r="D818" s="225" t="s">
        <v>212</v>
      </c>
      <c r="E818" s="40"/>
      <c r="F818" s="226" t="s">
        <v>1532</v>
      </c>
      <c r="G818" s="40"/>
      <c r="H818" s="40"/>
      <c r="I818" s="227"/>
      <c r="J818" s="40"/>
      <c r="K818" s="40"/>
      <c r="L818" s="44"/>
      <c r="M818" s="228"/>
      <c r="N818" s="229"/>
      <c r="O818" s="84"/>
      <c r="P818" s="84"/>
      <c r="Q818" s="84"/>
      <c r="R818" s="84"/>
      <c r="S818" s="84"/>
      <c r="T818" s="85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17" t="s">
        <v>212</v>
      </c>
      <c r="AU818" s="17" t="s">
        <v>82</v>
      </c>
    </row>
    <row r="819" s="2" customFormat="1" ht="16.5" customHeight="1">
      <c r="A819" s="38"/>
      <c r="B819" s="39"/>
      <c r="C819" s="243" t="s">
        <v>1538</v>
      </c>
      <c r="D819" s="243" t="s">
        <v>248</v>
      </c>
      <c r="E819" s="244" t="s">
        <v>1539</v>
      </c>
      <c r="F819" s="245" t="s">
        <v>1540</v>
      </c>
      <c r="G819" s="246" t="s">
        <v>289</v>
      </c>
      <c r="H819" s="247">
        <v>2</v>
      </c>
      <c r="I819" s="248"/>
      <c r="J819" s="249">
        <f>ROUND(I819*H819,2)</f>
        <v>0</v>
      </c>
      <c r="K819" s="245" t="s">
        <v>19</v>
      </c>
      <c r="L819" s="250"/>
      <c r="M819" s="251" t="s">
        <v>19</v>
      </c>
      <c r="N819" s="252" t="s">
        <v>44</v>
      </c>
      <c r="O819" s="84"/>
      <c r="P819" s="221">
        <f>O819*H819</f>
        <v>0</v>
      </c>
      <c r="Q819" s="221">
        <v>0.29082999999999998</v>
      </c>
      <c r="R819" s="221">
        <f>Q819*H819</f>
        <v>0.58165999999999995</v>
      </c>
      <c r="S819" s="221">
        <v>0</v>
      </c>
      <c r="T819" s="22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3" t="s">
        <v>741</v>
      </c>
      <c r="AT819" s="223" t="s">
        <v>248</v>
      </c>
      <c r="AU819" s="223" t="s">
        <v>82</v>
      </c>
      <c r="AY819" s="17" t="s">
        <v>202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7" t="s">
        <v>80</v>
      </c>
      <c r="BK819" s="224">
        <f>ROUND(I819*H819,2)</f>
        <v>0</v>
      </c>
      <c r="BL819" s="17" t="s">
        <v>741</v>
      </c>
      <c r="BM819" s="223" t="s">
        <v>1541</v>
      </c>
    </row>
    <row r="820" s="2" customFormat="1">
      <c r="A820" s="38"/>
      <c r="B820" s="39"/>
      <c r="C820" s="40"/>
      <c r="D820" s="225" t="s">
        <v>212</v>
      </c>
      <c r="E820" s="40"/>
      <c r="F820" s="226" t="s">
        <v>1532</v>
      </c>
      <c r="G820" s="40"/>
      <c r="H820" s="40"/>
      <c r="I820" s="227"/>
      <c r="J820" s="40"/>
      <c r="K820" s="40"/>
      <c r="L820" s="44"/>
      <c r="M820" s="228"/>
      <c r="N820" s="229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212</v>
      </c>
      <c r="AU820" s="17" t="s">
        <v>82</v>
      </c>
    </row>
    <row r="821" s="2" customFormat="1" ht="16.5" customHeight="1">
      <c r="A821" s="38"/>
      <c r="B821" s="39"/>
      <c r="C821" s="243" t="s">
        <v>1542</v>
      </c>
      <c r="D821" s="243" t="s">
        <v>248</v>
      </c>
      <c r="E821" s="244" t="s">
        <v>1543</v>
      </c>
      <c r="F821" s="245" t="s">
        <v>1544</v>
      </c>
      <c r="G821" s="246" t="s">
        <v>289</v>
      </c>
      <c r="H821" s="247">
        <v>4</v>
      </c>
      <c r="I821" s="248"/>
      <c r="J821" s="249">
        <f>ROUND(I821*H821,2)</f>
        <v>0</v>
      </c>
      <c r="K821" s="245" t="s">
        <v>19</v>
      </c>
      <c r="L821" s="250"/>
      <c r="M821" s="251" t="s">
        <v>19</v>
      </c>
      <c r="N821" s="252" t="s">
        <v>44</v>
      </c>
      <c r="O821" s="84"/>
      <c r="P821" s="221">
        <f>O821*H821</f>
        <v>0</v>
      </c>
      <c r="Q821" s="221">
        <v>0.29082999999999998</v>
      </c>
      <c r="R821" s="221">
        <f>Q821*H821</f>
        <v>1.1633199999999999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741</v>
      </c>
      <c r="AT821" s="223" t="s">
        <v>248</v>
      </c>
      <c r="AU821" s="223" t="s">
        <v>82</v>
      </c>
      <c r="AY821" s="17" t="s">
        <v>202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80</v>
      </c>
      <c r="BK821" s="224">
        <f>ROUND(I821*H821,2)</f>
        <v>0</v>
      </c>
      <c r="BL821" s="17" t="s">
        <v>741</v>
      </c>
      <c r="BM821" s="223" t="s">
        <v>1545</v>
      </c>
    </row>
    <row r="822" s="2" customFormat="1">
      <c r="A822" s="38"/>
      <c r="B822" s="39"/>
      <c r="C822" s="40"/>
      <c r="D822" s="225" t="s">
        <v>212</v>
      </c>
      <c r="E822" s="40"/>
      <c r="F822" s="226" t="s">
        <v>1532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212</v>
      </c>
      <c r="AU822" s="17" t="s">
        <v>82</v>
      </c>
    </row>
    <row r="823" s="2" customFormat="1" ht="16.5" customHeight="1">
      <c r="A823" s="38"/>
      <c r="B823" s="39"/>
      <c r="C823" s="243" t="s">
        <v>1546</v>
      </c>
      <c r="D823" s="243" t="s">
        <v>248</v>
      </c>
      <c r="E823" s="244" t="s">
        <v>1547</v>
      </c>
      <c r="F823" s="245" t="s">
        <v>1548</v>
      </c>
      <c r="G823" s="246" t="s">
        <v>289</v>
      </c>
      <c r="H823" s="247">
        <v>1</v>
      </c>
      <c r="I823" s="248"/>
      <c r="J823" s="249">
        <f>ROUND(I823*H823,2)</f>
        <v>0</v>
      </c>
      <c r="K823" s="245" t="s">
        <v>19</v>
      </c>
      <c r="L823" s="250"/>
      <c r="M823" s="251" t="s">
        <v>19</v>
      </c>
      <c r="N823" s="252" t="s">
        <v>44</v>
      </c>
      <c r="O823" s="84"/>
      <c r="P823" s="221">
        <f>O823*H823</f>
        <v>0</v>
      </c>
      <c r="Q823" s="221">
        <v>0.29082999999999998</v>
      </c>
      <c r="R823" s="221">
        <f>Q823*H823</f>
        <v>0.29082999999999998</v>
      </c>
      <c r="S823" s="221">
        <v>0</v>
      </c>
      <c r="T823" s="222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3" t="s">
        <v>741</v>
      </c>
      <c r="AT823" s="223" t="s">
        <v>248</v>
      </c>
      <c r="AU823" s="223" t="s">
        <v>82</v>
      </c>
      <c r="AY823" s="17" t="s">
        <v>202</v>
      </c>
      <c r="BE823" s="224">
        <f>IF(N823="základní",J823,0)</f>
        <v>0</v>
      </c>
      <c r="BF823" s="224">
        <f>IF(N823="snížená",J823,0)</f>
        <v>0</v>
      </c>
      <c r="BG823" s="224">
        <f>IF(N823="zákl. přenesená",J823,0)</f>
        <v>0</v>
      </c>
      <c r="BH823" s="224">
        <f>IF(N823="sníž. přenesená",J823,0)</f>
        <v>0</v>
      </c>
      <c r="BI823" s="224">
        <f>IF(N823="nulová",J823,0)</f>
        <v>0</v>
      </c>
      <c r="BJ823" s="17" t="s">
        <v>80</v>
      </c>
      <c r="BK823" s="224">
        <f>ROUND(I823*H823,2)</f>
        <v>0</v>
      </c>
      <c r="BL823" s="17" t="s">
        <v>741</v>
      </c>
      <c r="BM823" s="223" t="s">
        <v>1549</v>
      </c>
    </row>
    <row r="824" s="2" customFormat="1">
      <c r="A824" s="38"/>
      <c r="B824" s="39"/>
      <c r="C824" s="40"/>
      <c r="D824" s="225" t="s">
        <v>212</v>
      </c>
      <c r="E824" s="40"/>
      <c r="F824" s="226" t="s">
        <v>1532</v>
      </c>
      <c r="G824" s="40"/>
      <c r="H824" s="40"/>
      <c r="I824" s="227"/>
      <c r="J824" s="40"/>
      <c r="K824" s="40"/>
      <c r="L824" s="44"/>
      <c r="M824" s="228"/>
      <c r="N824" s="229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212</v>
      </c>
      <c r="AU824" s="17" t="s">
        <v>82</v>
      </c>
    </row>
    <row r="825" s="2" customFormat="1" ht="16.5" customHeight="1">
      <c r="A825" s="38"/>
      <c r="B825" s="39"/>
      <c r="C825" s="243" t="s">
        <v>1550</v>
      </c>
      <c r="D825" s="243" t="s">
        <v>248</v>
      </c>
      <c r="E825" s="244" t="s">
        <v>1551</v>
      </c>
      <c r="F825" s="245" t="s">
        <v>1552</v>
      </c>
      <c r="G825" s="246" t="s">
        <v>289</v>
      </c>
      <c r="H825" s="247">
        <v>1</v>
      </c>
      <c r="I825" s="248"/>
      <c r="J825" s="249">
        <f>ROUND(I825*H825,2)</f>
        <v>0</v>
      </c>
      <c r="K825" s="245" t="s">
        <v>19</v>
      </c>
      <c r="L825" s="250"/>
      <c r="M825" s="251" t="s">
        <v>19</v>
      </c>
      <c r="N825" s="252" t="s">
        <v>44</v>
      </c>
      <c r="O825" s="84"/>
      <c r="P825" s="221">
        <f>O825*H825</f>
        <v>0</v>
      </c>
      <c r="Q825" s="221">
        <v>0.29082999999999998</v>
      </c>
      <c r="R825" s="221">
        <f>Q825*H825</f>
        <v>0.29082999999999998</v>
      </c>
      <c r="S825" s="221">
        <v>0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741</v>
      </c>
      <c r="AT825" s="223" t="s">
        <v>248</v>
      </c>
      <c r="AU825" s="223" t="s">
        <v>82</v>
      </c>
      <c r="AY825" s="17" t="s">
        <v>202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80</v>
      </c>
      <c r="BK825" s="224">
        <f>ROUND(I825*H825,2)</f>
        <v>0</v>
      </c>
      <c r="BL825" s="17" t="s">
        <v>741</v>
      </c>
      <c r="BM825" s="223" t="s">
        <v>1553</v>
      </c>
    </row>
    <row r="826" s="2" customFormat="1">
      <c r="A826" s="38"/>
      <c r="B826" s="39"/>
      <c r="C826" s="40"/>
      <c r="D826" s="225" t="s">
        <v>212</v>
      </c>
      <c r="E826" s="40"/>
      <c r="F826" s="226" t="s">
        <v>1552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212</v>
      </c>
      <c r="AU826" s="17" t="s">
        <v>82</v>
      </c>
    </row>
    <row r="827" s="2" customFormat="1" ht="16.5" customHeight="1">
      <c r="A827" s="38"/>
      <c r="B827" s="39"/>
      <c r="C827" s="243" t="s">
        <v>1554</v>
      </c>
      <c r="D827" s="243" t="s">
        <v>248</v>
      </c>
      <c r="E827" s="244" t="s">
        <v>1555</v>
      </c>
      <c r="F827" s="245" t="s">
        <v>1556</v>
      </c>
      <c r="G827" s="246" t="s">
        <v>289</v>
      </c>
      <c r="H827" s="247">
        <v>1</v>
      </c>
      <c r="I827" s="248"/>
      <c r="J827" s="249">
        <f>ROUND(I827*H827,2)</f>
        <v>0</v>
      </c>
      <c r="K827" s="245" t="s">
        <v>19</v>
      </c>
      <c r="L827" s="250"/>
      <c r="M827" s="251" t="s">
        <v>19</v>
      </c>
      <c r="N827" s="252" t="s">
        <v>44</v>
      </c>
      <c r="O827" s="84"/>
      <c r="P827" s="221">
        <f>O827*H827</f>
        <v>0</v>
      </c>
      <c r="Q827" s="221">
        <v>0.29082999999999998</v>
      </c>
      <c r="R827" s="221">
        <f>Q827*H827</f>
        <v>0.29082999999999998</v>
      </c>
      <c r="S827" s="221">
        <v>0</v>
      </c>
      <c r="T827" s="222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3" t="s">
        <v>741</v>
      </c>
      <c r="AT827" s="223" t="s">
        <v>248</v>
      </c>
      <c r="AU827" s="223" t="s">
        <v>82</v>
      </c>
      <c r="AY827" s="17" t="s">
        <v>202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17" t="s">
        <v>80</v>
      </c>
      <c r="BK827" s="224">
        <f>ROUND(I827*H827,2)</f>
        <v>0</v>
      </c>
      <c r="BL827" s="17" t="s">
        <v>741</v>
      </c>
      <c r="BM827" s="223" t="s">
        <v>1557</v>
      </c>
    </row>
    <row r="828" s="2" customFormat="1">
      <c r="A828" s="38"/>
      <c r="B828" s="39"/>
      <c r="C828" s="40"/>
      <c r="D828" s="225" t="s">
        <v>212</v>
      </c>
      <c r="E828" s="40"/>
      <c r="F828" s="226" t="s">
        <v>1556</v>
      </c>
      <c r="G828" s="40"/>
      <c r="H828" s="40"/>
      <c r="I828" s="227"/>
      <c r="J828" s="40"/>
      <c r="K828" s="40"/>
      <c r="L828" s="44"/>
      <c r="M828" s="228"/>
      <c r="N828" s="229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212</v>
      </c>
      <c r="AU828" s="17" t="s">
        <v>82</v>
      </c>
    </row>
    <row r="829" s="2" customFormat="1" ht="16.5" customHeight="1">
      <c r="A829" s="38"/>
      <c r="B829" s="39"/>
      <c r="C829" s="243" t="s">
        <v>1558</v>
      </c>
      <c r="D829" s="243" t="s">
        <v>248</v>
      </c>
      <c r="E829" s="244" t="s">
        <v>1559</v>
      </c>
      <c r="F829" s="245" t="s">
        <v>1560</v>
      </c>
      <c r="G829" s="246" t="s">
        <v>289</v>
      </c>
      <c r="H829" s="247">
        <v>2</v>
      </c>
      <c r="I829" s="248"/>
      <c r="J829" s="249">
        <f>ROUND(I829*H829,2)</f>
        <v>0</v>
      </c>
      <c r="K829" s="245" t="s">
        <v>19</v>
      </c>
      <c r="L829" s="250"/>
      <c r="M829" s="251" t="s">
        <v>19</v>
      </c>
      <c r="N829" s="252" t="s">
        <v>44</v>
      </c>
      <c r="O829" s="84"/>
      <c r="P829" s="221">
        <f>O829*H829</f>
        <v>0</v>
      </c>
      <c r="Q829" s="221">
        <v>0.29082999999999998</v>
      </c>
      <c r="R829" s="221">
        <f>Q829*H829</f>
        <v>0.58165999999999995</v>
      </c>
      <c r="S829" s="221">
        <v>0</v>
      </c>
      <c r="T829" s="22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3" t="s">
        <v>741</v>
      </c>
      <c r="AT829" s="223" t="s">
        <v>248</v>
      </c>
      <c r="AU829" s="223" t="s">
        <v>82</v>
      </c>
      <c r="AY829" s="17" t="s">
        <v>202</v>
      </c>
      <c r="BE829" s="224">
        <f>IF(N829="základní",J829,0)</f>
        <v>0</v>
      </c>
      <c r="BF829" s="224">
        <f>IF(N829="snížená",J829,0)</f>
        <v>0</v>
      </c>
      <c r="BG829" s="224">
        <f>IF(N829="zákl. přenesená",J829,0)</f>
        <v>0</v>
      </c>
      <c r="BH829" s="224">
        <f>IF(N829="sníž. přenesená",J829,0)</f>
        <v>0</v>
      </c>
      <c r="BI829" s="224">
        <f>IF(N829="nulová",J829,0)</f>
        <v>0</v>
      </c>
      <c r="BJ829" s="17" t="s">
        <v>80</v>
      </c>
      <c r="BK829" s="224">
        <f>ROUND(I829*H829,2)</f>
        <v>0</v>
      </c>
      <c r="BL829" s="17" t="s">
        <v>741</v>
      </c>
      <c r="BM829" s="223" t="s">
        <v>1561</v>
      </c>
    </row>
    <row r="830" s="2" customFormat="1">
      <c r="A830" s="38"/>
      <c r="B830" s="39"/>
      <c r="C830" s="40"/>
      <c r="D830" s="225" t="s">
        <v>212</v>
      </c>
      <c r="E830" s="40"/>
      <c r="F830" s="226" t="s">
        <v>1560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212</v>
      </c>
      <c r="AU830" s="17" t="s">
        <v>82</v>
      </c>
    </row>
    <row r="831" s="2" customFormat="1" ht="16.5" customHeight="1">
      <c r="A831" s="38"/>
      <c r="B831" s="39"/>
      <c r="C831" s="243" t="s">
        <v>1562</v>
      </c>
      <c r="D831" s="243" t="s">
        <v>248</v>
      </c>
      <c r="E831" s="244" t="s">
        <v>1563</v>
      </c>
      <c r="F831" s="245" t="s">
        <v>1564</v>
      </c>
      <c r="G831" s="246" t="s">
        <v>289</v>
      </c>
      <c r="H831" s="247">
        <v>4</v>
      </c>
      <c r="I831" s="248"/>
      <c r="J831" s="249">
        <f>ROUND(I831*H831,2)</f>
        <v>0</v>
      </c>
      <c r="K831" s="245" t="s">
        <v>19</v>
      </c>
      <c r="L831" s="250"/>
      <c r="M831" s="251" t="s">
        <v>19</v>
      </c>
      <c r="N831" s="252" t="s">
        <v>44</v>
      </c>
      <c r="O831" s="84"/>
      <c r="P831" s="221">
        <f>O831*H831</f>
        <v>0</v>
      </c>
      <c r="Q831" s="221">
        <v>0.29082999999999998</v>
      </c>
      <c r="R831" s="221">
        <f>Q831*H831</f>
        <v>1.1633199999999999</v>
      </c>
      <c r="S831" s="221">
        <v>0</v>
      </c>
      <c r="T831" s="22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3" t="s">
        <v>741</v>
      </c>
      <c r="AT831" s="223" t="s">
        <v>248</v>
      </c>
      <c r="AU831" s="223" t="s">
        <v>82</v>
      </c>
      <c r="AY831" s="17" t="s">
        <v>202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7" t="s">
        <v>80</v>
      </c>
      <c r="BK831" s="224">
        <f>ROUND(I831*H831,2)</f>
        <v>0</v>
      </c>
      <c r="BL831" s="17" t="s">
        <v>741</v>
      </c>
      <c r="BM831" s="223" t="s">
        <v>1565</v>
      </c>
    </row>
    <row r="832" s="2" customFormat="1">
      <c r="A832" s="38"/>
      <c r="B832" s="39"/>
      <c r="C832" s="40"/>
      <c r="D832" s="225" t="s">
        <v>212</v>
      </c>
      <c r="E832" s="40"/>
      <c r="F832" s="226" t="s">
        <v>1564</v>
      </c>
      <c r="G832" s="40"/>
      <c r="H832" s="40"/>
      <c r="I832" s="227"/>
      <c r="J832" s="40"/>
      <c r="K832" s="40"/>
      <c r="L832" s="44"/>
      <c r="M832" s="228"/>
      <c r="N832" s="229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212</v>
      </c>
      <c r="AU832" s="17" t="s">
        <v>82</v>
      </c>
    </row>
    <row r="833" s="2" customFormat="1" ht="16.5" customHeight="1">
      <c r="A833" s="38"/>
      <c r="B833" s="39"/>
      <c r="C833" s="243" t="s">
        <v>1566</v>
      </c>
      <c r="D833" s="243" t="s">
        <v>248</v>
      </c>
      <c r="E833" s="244" t="s">
        <v>1567</v>
      </c>
      <c r="F833" s="245" t="s">
        <v>1568</v>
      </c>
      <c r="G833" s="246" t="s">
        <v>289</v>
      </c>
      <c r="H833" s="247">
        <v>1</v>
      </c>
      <c r="I833" s="248"/>
      <c r="J833" s="249">
        <f>ROUND(I833*H833,2)</f>
        <v>0</v>
      </c>
      <c r="K833" s="245" t="s">
        <v>19</v>
      </c>
      <c r="L833" s="250"/>
      <c r="M833" s="251" t="s">
        <v>19</v>
      </c>
      <c r="N833" s="252" t="s">
        <v>44</v>
      </c>
      <c r="O833" s="84"/>
      <c r="P833" s="221">
        <f>O833*H833</f>
        <v>0</v>
      </c>
      <c r="Q833" s="221">
        <v>0.29082999999999998</v>
      </c>
      <c r="R833" s="221">
        <f>Q833*H833</f>
        <v>0.29082999999999998</v>
      </c>
      <c r="S833" s="221">
        <v>0</v>
      </c>
      <c r="T833" s="222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23" t="s">
        <v>741</v>
      </c>
      <c r="AT833" s="223" t="s">
        <v>248</v>
      </c>
      <c r="AU833" s="223" t="s">
        <v>82</v>
      </c>
      <c r="AY833" s="17" t="s">
        <v>202</v>
      </c>
      <c r="BE833" s="224">
        <f>IF(N833="základní",J833,0)</f>
        <v>0</v>
      </c>
      <c r="BF833" s="224">
        <f>IF(N833="snížená",J833,0)</f>
        <v>0</v>
      </c>
      <c r="BG833" s="224">
        <f>IF(N833="zákl. přenesená",J833,0)</f>
        <v>0</v>
      </c>
      <c r="BH833" s="224">
        <f>IF(N833="sníž. přenesená",J833,0)</f>
        <v>0</v>
      </c>
      <c r="BI833" s="224">
        <f>IF(N833="nulová",J833,0)</f>
        <v>0</v>
      </c>
      <c r="BJ833" s="17" t="s">
        <v>80</v>
      </c>
      <c r="BK833" s="224">
        <f>ROUND(I833*H833,2)</f>
        <v>0</v>
      </c>
      <c r="BL833" s="17" t="s">
        <v>741</v>
      </c>
      <c r="BM833" s="223" t="s">
        <v>1569</v>
      </c>
    </row>
    <row r="834" s="2" customFormat="1">
      <c r="A834" s="38"/>
      <c r="B834" s="39"/>
      <c r="C834" s="40"/>
      <c r="D834" s="225" t="s">
        <v>212</v>
      </c>
      <c r="E834" s="40"/>
      <c r="F834" s="226" t="s">
        <v>1568</v>
      </c>
      <c r="G834" s="40"/>
      <c r="H834" s="40"/>
      <c r="I834" s="227"/>
      <c r="J834" s="40"/>
      <c r="K834" s="40"/>
      <c r="L834" s="44"/>
      <c r="M834" s="228"/>
      <c r="N834" s="229"/>
      <c r="O834" s="84"/>
      <c r="P834" s="84"/>
      <c r="Q834" s="84"/>
      <c r="R834" s="84"/>
      <c r="S834" s="84"/>
      <c r="T834" s="85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T834" s="17" t="s">
        <v>212</v>
      </c>
      <c r="AU834" s="17" t="s">
        <v>82</v>
      </c>
    </row>
    <row r="835" s="2" customFormat="1" ht="24.15" customHeight="1">
      <c r="A835" s="38"/>
      <c r="B835" s="39"/>
      <c r="C835" s="243" t="s">
        <v>1570</v>
      </c>
      <c r="D835" s="243" t="s">
        <v>248</v>
      </c>
      <c r="E835" s="244" t="s">
        <v>1571</v>
      </c>
      <c r="F835" s="245" t="s">
        <v>1572</v>
      </c>
      <c r="G835" s="246" t="s">
        <v>289</v>
      </c>
      <c r="H835" s="247">
        <v>1</v>
      </c>
      <c r="I835" s="248"/>
      <c r="J835" s="249">
        <f>ROUND(I835*H835,2)</f>
        <v>0</v>
      </c>
      <c r="K835" s="245" t="s">
        <v>19</v>
      </c>
      <c r="L835" s="250"/>
      <c r="M835" s="251" t="s">
        <v>19</v>
      </c>
      <c r="N835" s="252" t="s">
        <v>44</v>
      </c>
      <c r="O835" s="84"/>
      <c r="P835" s="221">
        <f>O835*H835</f>
        <v>0</v>
      </c>
      <c r="Q835" s="221">
        <v>0.11005</v>
      </c>
      <c r="R835" s="221">
        <f>Q835*H835</f>
        <v>0.11005</v>
      </c>
      <c r="S835" s="221">
        <v>0</v>
      </c>
      <c r="T835" s="22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23" t="s">
        <v>741</v>
      </c>
      <c r="AT835" s="223" t="s">
        <v>248</v>
      </c>
      <c r="AU835" s="223" t="s">
        <v>82</v>
      </c>
      <c r="AY835" s="17" t="s">
        <v>202</v>
      </c>
      <c r="BE835" s="224">
        <f>IF(N835="základní",J835,0)</f>
        <v>0</v>
      </c>
      <c r="BF835" s="224">
        <f>IF(N835="snížená",J835,0)</f>
        <v>0</v>
      </c>
      <c r="BG835" s="224">
        <f>IF(N835="zákl. přenesená",J835,0)</f>
        <v>0</v>
      </c>
      <c r="BH835" s="224">
        <f>IF(N835="sníž. přenesená",J835,0)</f>
        <v>0</v>
      </c>
      <c r="BI835" s="224">
        <f>IF(N835="nulová",J835,0)</f>
        <v>0</v>
      </c>
      <c r="BJ835" s="17" t="s">
        <v>80</v>
      </c>
      <c r="BK835" s="224">
        <f>ROUND(I835*H835,2)</f>
        <v>0</v>
      </c>
      <c r="BL835" s="17" t="s">
        <v>741</v>
      </c>
      <c r="BM835" s="223" t="s">
        <v>1573</v>
      </c>
    </row>
    <row r="836" s="2" customFormat="1">
      <c r="A836" s="38"/>
      <c r="B836" s="39"/>
      <c r="C836" s="40"/>
      <c r="D836" s="225" t="s">
        <v>212</v>
      </c>
      <c r="E836" s="40"/>
      <c r="F836" s="226" t="s">
        <v>1572</v>
      </c>
      <c r="G836" s="40"/>
      <c r="H836" s="40"/>
      <c r="I836" s="227"/>
      <c r="J836" s="40"/>
      <c r="K836" s="40"/>
      <c r="L836" s="44"/>
      <c r="M836" s="228"/>
      <c r="N836" s="229"/>
      <c r="O836" s="84"/>
      <c r="P836" s="84"/>
      <c r="Q836" s="84"/>
      <c r="R836" s="84"/>
      <c r="S836" s="84"/>
      <c r="T836" s="85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212</v>
      </c>
      <c r="AU836" s="17" t="s">
        <v>82</v>
      </c>
    </row>
    <row r="837" s="2" customFormat="1" ht="24.15" customHeight="1">
      <c r="A837" s="38"/>
      <c r="B837" s="39"/>
      <c r="C837" s="243" t="s">
        <v>1574</v>
      </c>
      <c r="D837" s="243" t="s">
        <v>248</v>
      </c>
      <c r="E837" s="244" t="s">
        <v>1575</v>
      </c>
      <c r="F837" s="245" t="s">
        <v>1576</v>
      </c>
      <c r="G837" s="246" t="s">
        <v>289</v>
      </c>
      <c r="H837" s="247">
        <v>2</v>
      </c>
      <c r="I837" s="248"/>
      <c r="J837" s="249">
        <f>ROUND(I837*H837,2)</f>
        <v>0</v>
      </c>
      <c r="K837" s="245" t="s">
        <v>19</v>
      </c>
      <c r="L837" s="250"/>
      <c r="M837" s="251" t="s">
        <v>19</v>
      </c>
      <c r="N837" s="252" t="s">
        <v>44</v>
      </c>
      <c r="O837" s="84"/>
      <c r="P837" s="221">
        <f>O837*H837</f>
        <v>0</v>
      </c>
      <c r="Q837" s="221">
        <v>0.076730000000000007</v>
      </c>
      <c r="R837" s="221">
        <f>Q837*H837</f>
        <v>0.15346000000000001</v>
      </c>
      <c r="S837" s="221">
        <v>0</v>
      </c>
      <c r="T837" s="222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23" t="s">
        <v>741</v>
      </c>
      <c r="AT837" s="223" t="s">
        <v>248</v>
      </c>
      <c r="AU837" s="223" t="s">
        <v>82</v>
      </c>
      <c r="AY837" s="17" t="s">
        <v>202</v>
      </c>
      <c r="BE837" s="224">
        <f>IF(N837="základní",J837,0)</f>
        <v>0</v>
      </c>
      <c r="BF837" s="224">
        <f>IF(N837="snížená",J837,0)</f>
        <v>0</v>
      </c>
      <c r="BG837" s="224">
        <f>IF(N837="zákl. přenesená",J837,0)</f>
        <v>0</v>
      </c>
      <c r="BH837" s="224">
        <f>IF(N837="sníž. přenesená",J837,0)</f>
        <v>0</v>
      </c>
      <c r="BI837" s="224">
        <f>IF(N837="nulová",J837,0)</f>
        <v>0</v>
      </c>
      <c r="BJ837" s="17" t="s">
        <v>80</v>
      </c>
      <c r="BK837" s="224">
        <f>ROUND(I837*H837,2)</f>
        <v>0</v>
      </c>
      <c r="BL837" s="17" t="s">
        <v>741</v>
      </c>
      <c r="BM837" s="223" t="s">
        <v>1577</v>
      </c>
    </row>
    <row r="838" s="2" customFormat="1">
      <c r="A838" s="38"/>
      <c r="B838" s="39"/>
      <c r="C838" s="40"/>
      <c r="D838" s="225" t="s">
        <v>212</v>
      </c>
      <c r="E838" s="40"/>
      <c r="F838" s="226" t="s">
        <v>1578</v>
      </c>
      <c r="G838" s="40"/>
      <c r="H838" s="40"/>
      <c r="I838" s="227"/>
      <c r="J838" s="40"/>
      <c r="K838" s="40"/>
      <c r="L838" s="44"/>
      <c r="M838" s="228"/>
      <c r="N838" s="229"/>
      <c r="O838" s="84"/>
      <c r="P838" s="84"/>
      <c r="Q838" s="84"/>
      <c r="R838" s="84"/>
      <c r="S838" s="84"/>
      <c r="T838" s="85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T838" s="17" t="s">
        <v>212</v>
      </c>
      <c r="AU838" s="17" t="s">
        <v>82</v>
      </c>
    </row>
    <row r="839" s="2" customFormat="1" ht="24.15" customHeight="1">
      <c r="A839" s="38"/>
      <c r="B839" s="39"/>
      <c r="C839" s="243" t="s">
        <v>1579</v>
      </c>
      <c r="D839" s="243" t="s">
        <v>248</v>
      </c>
      <c r="E839" s="244" t="s">
        <v>1580</v>
      </c>
      <c r="F839" s="245" t="s">
        <v>1581</v>
      </c>
      <c r="G839" s="246" t="s">
        <v>289</v>
      </c>
      <c r="H839" s="247">
        <v>1</v>
      </c>
      <c r="I839" s="248"/>
      <c r="J839" s="249">
        <f>ROUND(I839*H839,2)</f>
        <v>0</v>
      </c>
      <c r="K839" s="245" t="s">
        <v>19</v>
      </c>
      <c r="L839" s="250"/>
      <c r="M839" s="251" t="s">
        <v>19</v>
      </c>
      <c r="N839" s="252" t="s">
        <v>44</v>
      </c>
      <c r="O839" s="84"/>
      <c r="P839" s="221">
        <f>O839*H839</f>
        <v>0</v>
      </c>
      <c r="Q839" s="221">
        <v>0.076730000000000007</v>
      </c>
      <c r="R839" s="221">
        <f>Q839*H839</f>
        <v>0.076730000000000007</v>
      </c>
      <c r="S839" s="221">
        <v>0</v>
      </c>
      <c r="T839" s="222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23" t="s">
        <v>741</v>
      </c>
      <c r="AT839" s="223" t="s">
        <v>248</v>
      </c>
      <c r="AU839" s="223" t="s">
        <v>82</v>
      </c>
      <c r="AY839" s="17" t="s">
        <v>202</v>
      </c>
      <c r="BE839" s="224">
        <f>IF(N839="základní",J839,0)</f>
        <v>0</v>
      </c>
      <c r="BF839" s="224">
        <f>IF(N839="snížená",J839,0)</f>
        <v>0</v>
      </c>
      <c r="BG839" s="224">
        <f>IF(N839="zákl. přenesená",J839,0)</f>
        <v>0</v>
      </c>
      <c r="BH839" s="224">
        <f>IF(N839="sníž. přenesená",J839,0)</f>
        <v>0</v>
      </c>
      <c r="BI839" s="224">
        <f>IF(N839="nulová",J839,0)</f>
        <v>0</v>
      </c>
      <c r="BJ839" s="17" t="s">
        <v>80</v>
      </c>
      <c r="BK839" s="224">
        <f>ROUND(I839*H839,2)</f>
        <v>0</v>
      </c>
      <c r="BL839" s="17" t="s">
        <v>741</v>
      </c>
      <c r="BM839" s="223" t="s">
        <v>1582</v>
      </c>
    </row>
    <row r="840" s="2" customFormat="1">
      <c r="A840" s="38"/>
      <c r="B840" s="39"/>
      <c r="C840" s="40"/>
      <c r="D840" s="225" t="s">
        <v>212</v>
      </c>
      <c r="E840" s="40"/>
      <c r="F840" s="226" t="s">
        <v>1578</v>
      </c>
      <c r="G840" s="40"/>
      <c r="H840" s="40"/>
      <c r="I840" s="227"/>
      <c r="J840" s="40"/>
      <c r="K840" s="40"/>
      <c r="L840" s="44"/>
      <c r="M840" s="228"/>
      <c r="N840" s="229"/>
      <c r="O840" s="84"/>
      <c r="P840" s="84"/>
      <c r="Q840" s="84"/>
      <c r="R840" s="84"/>
      <c r="S840" s="84"/>
      <c r="T840" s="85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212</v>
      </c>
      <c r="AU840" s="17" t="s">
        <v>82</v>
      </c>
    </row>
    <row r="841" s="2" customFormat="1" ht="24.15" customHeight="1">
      <c r="A841" s="38"/>
      <c r="B841" s="39"/>
      <c r="C841" s="243" t="s">
        <v>1583</v>
      </c>
      <c r="D841" s="243" t="s">
        <v>248</v>
      </c>
      <c r="E841" s="244" t="s">
        <v>1584</v>
      </c>
      <c r="F841" s="245" t="s">
        <v>1585</v>
      </c>
      <c r="G841" s="246" t="s">
        <v>289</v>
      </c>
      <c r="H841" s="247">
        <v>1</v>
      </c>
      <c r="I841" s="248"/>
      <c r="J841" s="249">
        <f>ROUND(I841*H841,2)</f>
        <v>0</v>
      </c>
      <c r="K841" s="245" t="s">
        <v>19</v>
      </c>
      <c r="L841" s="250"/>
      <c r="M841" s="251" t="s">
        <v>19</v>
      </c>
      <c r="N841" s="252" t="s">
        <v>44</v>
      </c>
      <c r="O841" s="84"/>
      <c r="P841" s="221">
        <f>O841*H841</f>
        <v>0</v>
      </c>
      <c r="Q841" s="221">
        <v>0.076730000000000007</v>
      </c>
      <c r="R841" s="221">
        <f>Q841*H841</f>
        <v>0.076730000000000007</v>
      </c>
      <c r="S841" s="221">
        <v>0</v>
      </c>
      <c r="T841" s="22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3" t="s">
        <v>741</v>
      </c>
      <c r="AT841" s="223" t="s">
        <v>248</v>
      </c>
      <c r="AU841" s="223" t="s">
        <v>82</v>
      </c>
      <c r="AY841" s="17" t="s">
        <v>202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80</v>
      </c>
      <c r="BK841" s="224">
        <f>ROUND(I841*H841,2)</f>
        <v>0</v>
      </c>
      <c r="BL841" s="17" t="s">
        <v>741</v>
      </c>
      <c r="BM841" s="223" t="s">
        <v>1586</v>
      </c>
    </row>
    <row r="842" s="2" customFormat="1">
      <c r="A842" s="38"/>
      <c r="B842" s="39"/>
      <c r="C842" s="40"/>
      <c r="D842" s="225" t="s">
        <v>212</v>
      </c>
      <c r="E842" s="40"/>
      <c r="F842" s="226" t="s">
        <v>1578</v>
      </c>
      <c r="G842" s="40"/>
      <c r="H842" s="40"/>
      <c r="I842" s="227"/>
      <c r="J842" s="40"/>
      <c r="K842" s="40"/>
      <c r="L842" s="44"/>
      <c r="M842" s="228"/>
      <c r="N842" s="229"/>
      <c r="O842" s="84"/>
      <c r="P842" s="84"/>
      <c r="Q842" s="84"/>
      <c r="R842" s="84"/>
      <c r="S842" s="84"/>
      <c r="T842" s="85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212</v>
      </c>
      <c r="AU842" s="17" t="s">
        <v>82</v>
      </c>
    </row>
    <row r="843" s="2" customFormat="1" ht="24.15" customHeight="1">
      <c r="A843" s="38"/>
      <c r="B843" s="39"/>
      <c r="C843" s="243" t="s">
        <v>1587</v>
      </c>
      <c r="D843" s="243" t="s">
        <v>248</v>
      </c>
      <c r="E843" s="244" t="s">
        <v>1588</v>
      </c>
      <c r="F843" s="245" t="s">
        <v>1589</v>
      </c>
      <c r="G843" s="246" t="s">
        <v>289</v>
      </c>
      <c r="H843" s="247">
        <v>1</v>
      </c>
      <c r="I843" s="248"/>
      <c r="J843" s="249">
        <f>ROUND(I843*H843,2)</f>
        <v>0</v>
      </c>
      <c r="K843" s="245" t="s">
        <v>19</v>
      </c>
      <c r="L843" s="250"/>
      <c r="M843" s="251" t="s">
        <v>19</v>
      </c>
      <c r="N843" s="252" t="s">
        <v>44</v>
      </c>
      <c r="O843" s="84"/>
      <c r="P843" s="221">
        <f>O843*H843</f>
        <v>0</v>
      </c>
      <c r="Q843" s="221">
        <v>0.076730000000000007</v>
      </c>
      <c r="R843" s="221">
        <f>Q843*H843</f>
        <v>0.076730000000000007</v>
      </c>
      <c r="S843" s="221">
        <v>0</v>
      </c>
      <c r="T843" s="222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23" t="s">
        <v>741</v>
      </c>
      <c r="AT843" s="223" t="s">
        <v>248</v>
      </c>
      <c r="AU843" s="223" t="s">
        <v>82</v>
      </c>
      <c r="AY843" s="17" t="s">
        <v>202</v>
      </c>
      <c r="BE843" s="224">
        <f>IF(N843="základní",J843,0)</f>
        <v>0</v>
      </c>
      <c r="BF843" s="224">
        <f>IF(N843="snížená",J843,0)</f>
        <v>0</v>
      </c>
      <c r="BG843" s="224">
        <f>IF(N843="zákl. přenesená",J843,0)</f>
        <v>0</v>
      </c>
      <c r="BH843" s="224">
        <f>IF(N843="sníž. přenesená",J843,0)</f>
        <v>0</v>
      </c>
      <c r="BI843" s="224">
        <f>IF(N843="nulová",J843,0)</f>
        <v>0</v>
      </c>
      <c r="BJ843" s="17" t="s">
        <v>80</v>
      </c>
      <c r="BK843" s="224">
        <f>ROUND(I843*H843,2)</f>
        <v>0</v>
      </c>
      <c r="BL843" s="17" t="s">
        <v>741</v>
      </c>
      <c r="BM843" s="223" t="s">
        <v>1590</v>
      </c>
    </row>
    <row r="844" s="2" customFormat="1">
      <c r="A844" s="38"/>
      <c r="B844" s="39"/>
      <c r="C844" s="40"/>
      <c r="D844" s="225" t="s">
        <v>212</v>
      </c>
      <c r="E844" s="40"/>
      <c r="F844" s="226" t="s">
        <v>1578</v>
      </c>
      <c r="G844" s="40"/>
      <c r="H844" s="40"/>
      <c r="I844" s="227"/>
      <c r="J844" s="40"/>
      <c r="K844" s="40"/>
      <c r="L844" s="44"/>
      <c r="M844" s="228"/>
      <c r="N844" s="229"/>
      <c r="O844" s="84"/>
      <c r="P844" s="84"/>
      <c r="Q844" s="84"/>
      <c r="R844" s="84"/>
      <c r="S844" s="84"/>
      <c r="T844" s="85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212</v>
      </c>
      <c r="AU844" s="17" t="s">
        <v>82</v>
      </c>
    </row>
    <row r="845" s="2" customFormat="1" ht="24.15" customHeight="1">
      <c r="A845" s="38"/>
      <c r="B845" s="39"/>
      <c r="C845" s="243" t="s">
        <v>1591</v>
      </c>
      <c r="D845" s="243" t="s">
        <v>248</v>
      </c>
      <c r="E845" s="244" t="s">
        <v>1592</v>
      </c>
      <c r="F845" s="245" t="s">
        <v>1593</v>
      </c>
      <c r="G845" s="246" t="s">
        <v>289</v>
      </c>
      <c r="H845" s="247">
        <v>1</v>
      </c>
      <c r="I845" s="248"/>
      <c r="J845" s="249">
        <f>ROUND(I845*H845,2)</f>
        <v>0</v>
      </c>
      <c r="K845" s="245" t="s">
        <v>19</v>
      </c>
      <c r="L845" s="250"/>
      <c r="M845" s="251" t="s">
        <v>19</v>
      </c>
      <c r="N845" s="252" t="s">
        <v>44</v>
      </c>
      <c r="O845" s="84"/>
      <c r="P845" s="221">
        <f>O845*H845</f>
        <v>0</v>
      </c>
      <c r="Q845" s="221">
        <v>0.10391</v>
      </c>
      <c r="R845" s="221">
        <f>Q845*H845</f>
        <v>0.10391</v>
      </c>
      <c r="S845" s="221">
        <v>0</v>
      </c>
      <c r="T845" s="222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3" t="s">
        <v>741</v>
      </c>
      <c r="AT845" s="223" t="s">
        <v>248</v>
      </c>
      <c r="AU845" s="223" t="s">
        <v>82</v>
      </c>
      <c r="AY845" s="17" t="s">
        <v>202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80</v>
      </c>
      <c r="BK845" s="224">
        <f>ROUND(I845*H845,2)</f>
        <v>0</v>
      </c>
      <c r="BL845" s="17" t="s">
        <v>741</v>
      </c>
      <c r="BM845" s="223" t="s">
        <v>1594</v>
      </c>
    </row>
    <row r="846" s="2" customFormat="1">
      <c r="A846" s="38"/>
      <c r="B846" s="39"/>
      <c r="C846" s="40"/>
      <c r="D846" s="225" t="s">
        <v>212</v>
      </c>
      <c r="E846" s="40"/>
      <c r="F846" s="226" t="s">
        <v>1593</v>
      </c>
      <c r="G846" s="40"/>
      <c r="H846" s="40"/>
      <c r="I846" s="227"/>
      <c r="J846" s="40"/>
      <c r="K846" s="40"/>
      <c r="L846" s="44"/>
      <c r="M846" s="228"/>
      <c r="N846" s="229"/>
      <c r="O846" s="84"/>
      <c r="P846" s="84"/>
      <c r="Q846" s="84"/>
      <c r="R846" s="84"/>
      <c r="S846" s="84"/>
      <c r="T846" s="85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212</v>
      </c>
      <c r="AU846" s="17" t="s">
        <v>82</v>
      </c>
    </row>
    <row r="847" s="2" customFormat="1" ht="24.15" customHeight="1">
      <c r="A847" s="38"/>
      <c r="B847" s="39"/>
      <c r="C847" s="243" t="s">
        <v>1595</v>
      </c>
      <c r="D847" s="243" t="s">
        <v>248</v>
      </c>
      <c r="E847" s="244" t="s">
        <v>1596</v>
      </c>
      <c r="F847" s="245" t="s">
        <v>1597</v>
      </c>
      <c r="G847" s="246" t="s">
        <v>289</v>
      </c>
      <c r="H847" s="247">
        <v>2</v>
      </c>
      <c r="I847" s="248"/>
      <c r="J847" s="249">
        <f>ROUND(I847*H847,2)</f>
        <v>0</v>
      </c>
      <c r="K847" s="245" t="s">
        <v>19</v>
      </c>
      <c r="L847" s="250"/>
      <c r="M847" s="251" t="s">
        <v>19</v>
      </c>
      <c r="N847" s="252" t="s">
        <v>44</v>
      </c>
      <c r="O847" s="84"/>
      <c r="P847" s="221">
        <f>O847*H847</f>
        <v>0</v>
      </c>
      <c r="Q847" s="221">
        <v>0.070620000000000002</v>
      </c>
      <c r="R847" s="221">
        <f>Q847*H847</f>
        <v>0.14124</v>
      </c>
      <c r="S847" s="221">
        <v>0</v>
      </c>
      <c r="T847" s="222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3" t="s">
        <v>741</v>
      </c>
      <c r="AT847" s="223" t="s">
        <v>248</v>
      </c>
      <c r="AU847" s="223" t="s">
        <v>82</v>
      </c>
      <c r="AY847" s="17" t="s">
        <v>202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7" t="s">
        <v>80</v>
      </c>
      <c r="BK847" s="224">
        <f>ROUND(I847*H847,2)</f>
        <v>0</v>
      </c>
      <c r="BL847" s="17" t="s">
        <v>741</v>
      </c>
      <c r="BM847" s="223" t="s">
        <v>1598</v>
      </c>
    </row>
    <row r="848" s="2" customFormat="1">
      <c r="A848" s="38"/>
      <c r="B848" s="39"/>
      <c r="C848" s="40"/>
      <c r="D848" s="225" t="s">
        <v>212</v>
      </c>
      <c r="E848" s="40"/>
      <c r="F848" s="226" t="s">
        <v>1597</v>
      </c>
      <c r="G848" s="40"/>
      <c r="H848" s="40"/>
      <c r="I848" s="227"/>
      <c r="J848" s="40"/>
      <c r="K848" s="40"/>
      <c r="L848" s="44"/>
      <c r="M848" s="228"/>
      <c r="N848" s="229"/>
      <c r="O848" s="84"/>
      <c r="P848" s="84"/>
      <c r="Q848" s="84"/>
      <c r="R848" s="84"/>
      <c r="S848" s="84"/>
      <c r="T848" s="85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212</v>
      </c>
      <c r="AU848" s="17" t="s">
        <v>82</v>
      </c>
    </row>
    <row r="849" s="2" customFormat="1" ht="24.15" customHeight="1">
      <c r="A849" s="38"/>
      <c r="B849" s="39"/>
      <c r="C849" s="243" t="s">
        <v>1599</v>
      </c>
      <c r="D849" s="243" t="s">
        <v>248</v>
      </c>
      <c r="E849" s="244" t="s">
        <v>1600</v>
      </c>
      <c r="F849" s="245" t="s">
        <v>1601</v>
      </c>
      <c r="G849" s="246" t="s">
        <v>289</v>
      </c>
      <c r="H849" s="247">
        <v>1</v>
      </c>
      <c r="I849" s="248"/>
      <c r="J849" s="249">
        <f>ROUND(I849*H849,2)</f>
        <v>0</v>
      </c>
      <c r="K849" s="245" t="s">
        <v>19</v>
      </c>
      <c r="L849" s="250"/>
      <c r="M849" s="251" t="s">
        <v>19</v>
      </c>
      <c r="N849" s="252" t="s">
        <v>44</v>
      </c>
      <c r="O849" s="84"/>
      <c r="P849" s="221">
        <f>O849*H849</f>
        <v>0</v>
      </c>
      <c r="Q849" s="221">
        <v>0.068870000000000001</v>
      </c>
      <c r="R849" s="221">
        <f>Q849*H849</f>
        <v>0.068870000000000001</v>
      </c>
      <c r="S849" s="221">
        <v>0</v>
      </c>
      <c r="T849" s="222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3" t="s">
        <v>741</v>
      </c>
      <c r="AT849" s="223" t="s">
        <v>248</v>
      </c>
      <c r="AU849" s="223" t="s">
        <v>82</v>
      </c>
      <c r="AY849" s="17" t="s">
        <v>202</v>
      </c>
      <c r="BE849" s="224">
        <f>IF(N849="základní",J849,0)</f>
        <v>0</v>
      </c>
      <c r="BF849" s="224">
        <f>IF(N849="snížená",J849,0)</f>
        <v>0</v>
      </c>
      <c r="BG849" s="224">
        <f>IF(N849="zákl. přenesená",J849,0)</f>
        <v>0</v>
      </c>
      <c r="BH849" s="224">
        <f>IF(N849="sníž. přenesená",J849,0)</f>
        <v>0</v>
      </c>
      <c r="BI849" s="224">
        <f>IF(N849="nulová",J849,0)</f>
        <v>0</v>
      </c>
      <c r="BJ849" s="17" t="s">
        <v>80</v>
      </c>
      <c r="BK849" s="224">
        <f>ROUND(I849*H849,2)</f>
        <v>0</v>
      </c>
      <c r="BL849" s="17" t="s">
        <v>741</v>
      </c>
      <c r="BM849" s="223" t="s">
        <v>1602</v>
      </c>
    </row>
    <row r="850" s="2" customFormat="1">
      <c r="A850" s="38"/>
      <c r="B850" s="39"/>
      <c r="C850" s="40"/>
      <c r="D850" s="225" t="s">
        <v>212</v>
      </c>
      <c r="E850" s="40"/>
      <c r="F850" s="226" t="s">
        <v>1601</v>
      </c>
      <c r="G850" s="40"/>
      <c r="H850" s="40"/>
      <c r="I850" s="227"/>
      <c r="J850" s="40"/>
      <c r="K850" s="40"/>
      <c r="L850" s="44"/>
      <c r="M850" s="228"/>
      <c r="N850" s="229"/>
      <c r="O850" s="84"/>
      <c r="P850" s="84"/>
      <c r="Q850" s="84"/>
      <c r="R850" s="84"/>
      <c r="S850" s="84"/>
      <c r="T850" s="85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212</v>
      </c>
      <c r="AU850" s="17" t="s">
        <v>82</v>
      </c>
    </row>
    <row r="851" s="2" customFormat="1" ht="24.15" customHeight="1">
      <c r="A851" s="38"/>
      <c r="B851" s="39"/>
      <c r="C851" s="243" t="s">
        <v>1603</v>
      </c>
      <c r="D851" s="243" t="s">
        <v>248</v>
      </c>
      <c r="E851" s="244" t="s">
        <v>1604</v>
      </c>
      <c r="F851" s="245" t="s">
        <v>1605</v>
      </c>
      <c r="G851" s="246" t="s">
        <v>289</v>
      </c>
      <c r="H851" s="247">
        <v>1</v>
      </c>
      <c r="I851" s="248"/>
      <c r="J851" s="249">
        <f>ROUND(I851*H851,2)</f>
        <v>0</v>
      </c>
      <c r="K851" s="245" t="s">
        <v>19</v>
      </c>
      <c r="L851" s="250"/>
      <c r="M851" s="251" t="s">
        <v>19</v>
      </c>
      <c r="N851" s="252" t="s">
        <v>44</v>
      </c>
      <c r="O851" s="84"/>
      <c r="P851" s="221">
        <f>O851*H851</f>
        <v>0</v>
      </c>
      <c r="Q851" s="221">
        <v>0.068360000000000004</v>
      </c>
      <c r="R851" s="221">
        <f>Q851*H851</f>
        <v>0.068360000000000004</v>
      </c>
      <c r="S851" s="221">
        <v>0</v>
      </c>
      <c r="T851" s="22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3" t="s">
        <v>741</v>
      </c>
      <c r="AT851" s="223" t="s">
        <v>248</v>
      </c>
      <c r="AU851" s="223" t="s">
        <v>82</v>
      </c>
      <c r="AY851" s="17" t="s">
        <v>202</v>
      </c>
      <c r="BE851" s="224">
        <f>IF(N851="základní",J851,0)</f>
        <v>0</v>
      </c>
      <c r="BF851" s="224">
        <f>IF(N851="snížená",J851,0)</f>
        <v>0</v>
      </c>
      <c r="BG851" s="224">
        <f>IF(N851="zákl. přenesená",J851,0)</f>
        <v>0</v>
      </c>
      <c r="BH851" s="224">
        <f>IF(N851="sníž. přenesená",J851,0)</f>
        <v>0</v>
      </c>
      <c r="BI851" s="224">
        <f>IF(N851="nulová",J851,0)</f>
        <v>0</v>
      </c>
      <c r="BJ851" s="17" t="s">
        <v>80</v>
      </c>
      <c r="BK851" s="224">
        <f>ROUND(I851*H851,2)</f>
        <v>0</v>
      </c>
      <c r="BL851" s="17" t="s">
        <v>741</v>
      </c>
      <c r="BM851" s="223" t="s">
        <v>1606</v>
      </c>
    </row>
    <row r="852" s="2" customFormat="1">
      <c r="A852" s="38"/>
      <c r="B852" s="39"/>
      <c r="C852" s="40"/>
      <c r="D852" s="225" t="s">
        <v>212</v>
      </c>
      <c r="E852" s="40"/>
      <c r="F852" s="226" t="s">
        <v>1605</v>
      </c>
      <c r="G852" s="40"/>
      <c r="H852" s="40"/>
      <c r="I852" s="227"/>
      <c r="J852" s="40"/>
      <c r="K852" s="40"/>
      <c r="L852" s="44"/>
      <c r="M852" s="228"/>
      <c r="N852" s="229"/>
      <c r="O852" s="84"/>
      <c r="P852" s="84"/>
      <c r="Q852" s="84"/>
      <c r="R852" s="84"/>
      <c r="S852" s="84"/>
      <c r="T852" s="85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212</v>
      </c>
      <c r="AU852" s="17" t="s">
        <v>82</v>
      </c>
    </row>
    <row r="853" s="2" customFormat="1" ht="24.15" customHeight="1">
      <c r="A853" s="38"/>
      <c r="B853" s="39"/>
      <c r="C853" s="243" t="s">
        <v>1607</v>
      </c>
      <c r="D853" s="243" t="s">
        <v>248</v>
      </c>
      <c r="E853" s="244" t="s">
        <v>1608</v>
      </c>
      <c r="F853" s="245" t="s">
        <v>1609</v>
      </c>
      <c r="G853" s="246" t="s">
        <v>289</v>
      </c>
      <c r="H853" s="247">
        <v>1</v>
      </c>
      <c r="I853" s="248"/>
      <c r="J853" s="249">
        <f>ROUND(I853*H853,2)</f>
        <v>0</v>
      </c>
      <c r="K853" s="245" t="s">
        <v>19</v>
      </c>
      <c r="L853" s="250"/>
      <c r="M853" s="251" t="s">
        <v>19</v>
      </c>
      <c r="N853" s="252" t="s">
        <v>44</v>
      </c>
      <c r="O853" s="84"/>
      <c r="P853" s="221">
        <f>O853*H853</f>
        <v>0</v>
      </c>
      <c r="Q853" s="221">
        <v>0.068360000000000004</v>
      </c>
      <c r="R853" s="221">
        <f>Q853*H853</f>
        <v>0.068360000000000004</v>
      </c>
      <c r="S853" s="221">
        <v>0</v>
      </c>
      <c r="T853" s="222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23" t="s">
        <v>741</v>
      </c>
      <c r="AT853" s="223" t="s">
        <v>248</v>
      </c>
      <c r="AU853" s="223" t="s">
        <v>82</v>
      </c>
      <c r="AY853" s="17" t="s">
        <v>202</v>
      </c>
      <c r="BE853" s="224">
        <f>IF(N853="základní",J853,0)</f>
        <v>0</v>
      </c>
      <c r="BF853" s="224">
        <f>IF(N853="snížená",J853,0)</f>
        <v>0</v>
      </c>
      <c r="BG853" s="224">
        <f>IF(N853="zákl. přenesená",J853,0)</f>
        <v>0</v>
      </c>
      <c r="BH853" s="224">
        <f>IF(N853="sníž. přenesená",J853,0)</f>
        <v>0</v>
      </c>
      <c r="BI853" s="224">
        <f>IF(N853="nulová",J853,0)</f>
        <v>0</v>
      </c>
      <c r="BJ853" s="17" t="s">
        <v>80</v>
      </c>
      <c r="BK853" s="224">
        <f>ROUND(I853*H853,2)</f>
        <v>0</v>
      </c>
      <c r="BL853" s="17" t="s">
        <v>741</v>
      </c>
      <c r="BM853" s="223" t="s">
        <v>1610</v>
      </c>
    </row>
    <row r="854" s="2" customFormat="1">
      <c r="A854" s="38"/>
      <c r="B854" s="39"/>
      <c r="C854" s="40"/>
      <c r="D854" s="225" t="s">
        <v>212</v>
      </c>
      <c r="E854" s="40"/>
      <c r="F854" s="226" t="s">
        <v>1609</v>
      </c>
      <c r="G854" s="40"/>
      <c r="H854" s="40"/>
      <c r="I854" s="227"/>
      <c r="J854" s="40"/>
      <c r="K854" s="40"/>
      <c r="L854" s="44"/>
      <c r="M854" s="228"/>
      <c r="N854" s="229"/>
      <c r="O854" s="84"/>
      <c r="P854" s="84"/>
      <c r="Q854" s="84"/>
      <c r="R854" s="84"/>
      <c r="S854" s="84"/>
      <c r="T854" s="85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7" t="s">
        <v>212</v>
      </c>
      <c r="AU854" s="17" t="s">
        <v>82</v>
      </c>
    </row>
    <row r="855" s="2" customFormat="1" ht="24.15" customHeight="1">
      <c r="A855" s="38"/>
      <c r="B855" s="39"/>
      <c r="C855" s="243" t="s">
        <v>1611</v>
      </c>
      <c r="D855" s="243" t="s">
        <v>248</v>
      </c>
      <c r="E855" s="244" t="s">
        <v>1612</v>
      </c>
      <c r="F855" s="245" t="s">
        <v>1613</v>
      </c>
      <c r="G855" s="246" t="s">
        <v>289</v>
      </c>
      <c r="H855" s="247">
        <v>1</v>
      </c>
      <c r="I855" s="248"/>
      <c r="J855" s="249">
        <f>ROUND(I855*H855,2)</f>
        <v>0</v>
      </c>
      <c r="K855" s="245" t="s">
        <v>19</v>
      </c>
      <c r="L855" s="250"/>
      <c r="M855" s="251" t="s">
        <v>19</v>
      </c>
      <c r="N855" s="252" t="s">
        <v>44</v>
      </c>
      <c r="O855" s="84"/>
      <c r="P855" s="221">
        <f>O855*H855</f>
        <v>0</v>
      </c>
      <c r="Q855" s="221">
        <v>0.067089999999999997</v>
      </c>
      <c r="R855" s="221">
        <f>Q855*H855</f>
        <v>0.067089999999999997</v>
      </c>
      <c r="S855" s="221">
        <v>0</v>
      </c>
      <c r="T855" s="222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23" t="s">
        <v>741</v>
      </c>
      <c r="AT855" s="223" t="s">
        <v>248</v>
      </c>
      <c r="AU855" s="223" t="s">
        <v>82</v>
      </c>
      <c r="AY855" s="17" t="s">
        <v>202</v>
      </c>
      <c r="BE855" s="224">
        <f>IF(N855="základní",J855,0)</f>
        <v>0</v>
      </c>
      <c r="BF855" s="224">
        <f>IF(N855="snížená",J855,0)</f>
        <v>0</v>
      </c>
      <c r="BG855" s="224">
        <f>IF(N855="zákl. přenesená",J855,0)</f>
        <v>0</v>
      </c>
      <c r="BH855" s="224">
        <f>IF(N855="sníž. přenesená",J855,0)</f>
        <v>0</v>
      </c>
      <c r="BI855" s="224">
        <f>IF(N855="nulová",J855,0)</f>
        <v>0</v>
      </c>
      <c r="BJ855" s="17" t="s">
        <v>80</v>
      </c>
      <c r="BK855" s="224">
        <f>ROUND(I855*H855,2)</f>
        <v>0</v>
      </c>
      <c r="BL855" s="17" t="s">
        <v>741</v>
      </c>
      <c r="BM855" s="223" t="s">
        <v>1614</v>
      </c>
    </row>
    <row r="856" s="2" customFormat="1">
      <c r="A856" s="38"/>
      <c r="B856" s="39"/>
      <c r="C856" s="40"/>
      <c r="D856" s="225" t="s">
        <v>212</v>
      </c>
      <c r="E856" s="40"/>
      <c r="F856" s="226" t="s">
        <v>1613</v>
      </c>
      <c r="G856" s="40"/>
      <c r="H856" s="40"/>
      <c r="I856" s="227"/>
      <c r="J856" s="40"/>
      <c r="K856" s="40"/>
      <c r="L856" s="44"/>
      <c r="M856" s="228"/>
      <c r="N856" s="229"/>
      <c r="O856" s="84"/>
      <c r="P856" s="84"/>
      <c r="Q856" s="84"/>
      <c r="R856" s="84"/>
      <c r="S856" s="84"/>
      <c r="T856" s="85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212</v>
      </c>
      <c r="AU856" s="17" t="s">
        <v>82</v>
      </c>
    </row>
    <row r="857" s="2" customFormat="1" ht="24.15" customHeight="1">
      <c r="A857" s="38"/>
      <c r="B857" s="39"/>
      <c r="C857" s="243" t="s">
        <v>1615</v>
      </c>
      <c r="D857" s="243" t="s">
        <v>248</v>
      </c>
      <c r="E857" s="244" t="s">
        <v>1616</v>
      </c>
      <c r="F857" s="245" t="s">
        <v>1617</v>
      </c>
      <c r="G857" s="246" t="s">
        <v>289</v>
      </c>
      <c r="H857" s="247">
        <v>1</v>
      </c>
      <c r="I857" s="248"/>
      <c r="J857" s="249">
        <f>ROUND(I857*H857,2)</f>
        <v>0</v>
      </c>
      <c r="K857" s="245" t="s">
        <v>19</v>
      </c>
      <c r="L857" s="250"/>
      <c r="M857" s="251" t="s">
        <v>19</v>
      </c>
      <c r="N857" s="252" t="s">
        <v>44</v>
      </c>
      <c r="O857" s="84"/>
      <c r="P857" s="221">
        <f>O857*H857</f>
        <v>0</v>
      </c>
      <c r="Q857" s="221">
        <v>0.067089999999999997</v>
      </c>
      <c r="R857" s="221">
        <f>Q857*H857</f>
        <v>0.067089999999999997</v>
      </c>
      <c r="S857" s="221">
        <v>0</v>
      </c>
      <c r="T857" s="22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3" t="s">
        <v>741</v>
      </c>
      <c r="AT857" s="223" t="s">
        <v>248</v>
      </c>
      <c r="AU857" s="223" t="s">
        <v>82</v>
      </c>
      <c r="AY857" s="17" t="s">
        <v>202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80</v>
      </c>
      <c r="BK857" s="224">
        <f>ROUND(I857*H857,2)</f>
        <v>0</v>
      </c>
      <c r="BL857" s="17" t="s">
        <v>741</v>
      </c>
      <c r="BM857" s="223" t="s">
        <v>1618</v>
      </c>
    </row>
    <row r="858" s="2" customFormat="1">
      <c r="A858" s="38"/>
      <c r="B858" s="39"/>
      <c r="C858" s="40"/>
      <c r="D858" s="225" t="s">
        <v>212</v>
      </c>
      <c r="E858" s="40"/>
      <c r="F858" s="226" t="s">
        <v>1613</v>
      </c>
      <c r="G858" s="40"/>
      <c r="H858" s="40"/>
      <c r="I858" s="227"/>
      <c r="J858" s="40"/>
      <c r="K858" s="40"/>
      <c r="L858" s="44"/>
      <c r="M858" s="228"/>
      <c r="N858" s="229"/>
      <c r="O858" s="84"/>
      <c r="P858" s="84"/>
      <c r="Q858" s="84"/>
      <c r="R858" s="84"/>
      <c r="S858" s="84"/>
      <c r="T858" s="85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212</v>
      </c>
      <c r="AU858" s="17" t="s">
        <v>82</v>
      </c>
    </row>
    <row r="859" s="2" customFormat="1" ht="24.15" customHeight="1">
      <c r="A859" s="38"/>
      <c r="B859" s="39"/>
      <c r="C859" s="243" t="s">
        <v>1619</v>
      </c>
      <c r="D859" s="243" t="s">
        <v>248</v>
      </c>
      <c r="E859" s="244" t="s">
        <v>1620</v>
      </c>
      <c r="F859" s="245" t="s">
        <v>1621</v>
      </c>
      <c r="G859" s="246" t="s">
        <v>289</v>
      </c>
      <c r="H859" s="247">
        <v>1</v>
      </c>
      <c r="I859" s="248"/>
      <c r="J859" s="249">
        <f>ROUND(I859*H859,2)</f>
        <v>0</v>
      </c>
      <c r="K859" s="245" t="s">
        <v>19</v>
      </c>
      <c r="L859" s="250"/>
      <c r="M859" s="251" t="s">
        <v>19</v>
      </c>
      <c r="N859" s="252" t="s">
        <v>44</v>
      </c>
      <c r="O859" s="84"/>
      <c r="P859" s="221">
        <f>O859*H859</f>
        <v>0</v>
      </c>
      <c r="Q859" s="221">
        <v>0.058740000000000001</v>
      </c>
      <c r="R859" s="221">
        <f>Q859*H859</f>
        <v>0.058740000000000001</v>
      </c>
      <c r="S859" s="221">
        <v>0</v>
      </c>
      <c r="T859" s="222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23" t="s">
        <v>741</v>
      </c>
      <c r="AT859" s="223" t="s">
        <v>248</v>
      </c>
      <c r="AU859" s="223" t="s">
        <v>82</v>
      </c>
      <c r="AY859" s="17" t="s">
        <v>202</v>
      </c>
      <c r="BE859" s="224">
        <f>IF(N859="základní",J859,0)</f>
        <v>0</v>
      </c>
      <c r="BF859" s="224">
        <f>IF(N859="snížená",J859,0)</f>
        <v>0</v>
      </c>
      <c r="BG859" s="224">
        <f>IF(N859="zákl. přenesená",J859,0)</f>
        <v>0</v>
      </c>
      <c r="BH859" s="224">
        <f>IF(N859="sníž. přenesená",J859,0)</f>
        <v>0</v>
      </c>
      <c r="BI859" s="224">
        <f>IF(N859="nulová",J859,0)</f>
        <v>0</v>
      </c>
      <c r="BJ859" s="17" t="s">
        <v>80</v>
      </c>
      <c r="BK859" s="224">
        <f>ROUND(I859*H859,2)</f>
        <v>0</v>
      </c>
      <c r="BL859" s="17" t="s">
        <v>741</v>
      </c>
      <c r="BM859" s="223" t="s">
        <v>1622</v>
      </c>
    </row>
    <row r="860" s="2" customFormat="1">
      <c r="A860" s="38"/>
      <c r="B860" s="39"/>
      <c r="C860" s="40"/>
      <c r="D860" s="225" t="s">
        <v>212</v>
      </c>
      <c r="E860" s="40"/>
      <c r="F860" s="226" t="s">
        <v>1621</v>
      </c>
      <c r="G860" s="40"/>
      <c r="H860" s="40"/>
      <c r="I860" s="227"/>
      <c r="J860" s="40"/>
      <c r="K860" s="40"/>
      <c r="L860" s="44"/>
      <c r="M860" s="228"/>
      <c r="N860" s="229"/>
      <c r="O860" s="84"/>
      <c r="P860" s="84"/>
      <c r="Q860" s="84"/>
      <c r="R860" s="84"/>
      <c r="S860" s="84"/>
      <c r="T860" s="85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212</v>
      </c>
      <c r="AU860" s="17" t="s">
        <v>82</v>
      </c>
    </row>
    <row r="861" s="2" customFormat="1" ht="24.15" customHeight="1">
      <c r="A861" s="38"/>
      <c r="B861" s="39"/>
      <c r="C861" s="243" t="s">
        <v>1623</v>
      </c>
      <c r="D861" s="243" t="s">
        <v>248</v>
      </c>
      <c r="E861" s="244" t="s">
        <v>1624</v>
      </c>
      <c r="F861" s="245" t="s">
        <v>1625</v>
      </c>
      <c r="G861" s="246" t="s">
        <v>289</v>
      </c>
      <c r="H861" s="247">
        <v>1</v>
      </c>
      <c r="I861" s="248"/>
      <c r="J861" s="249">
        <f>ROUND(I861*H861,2)</f>
        <v>0</v>
      </c>
      <c r="K861" s="245" t="s">
        <v>19</v>
      </c>
      <c r="L861" s="250"/>
      <c r="M861" s="251" t="s">
        <v>19</v>
      </c>
      <c r="N861" s="252" t="s">
        <v>44</v>
      </c>
      <c r="O861" s="84"/>
      <c r="P861" s="221">
        <f>O861*H861</f>
        <v>0</v>
      </c>
      <c r="Q861" s="221">
        <v>0.055259999999999997</v>
      </c>
      <c r="R861" s="221">
        <f>Q861*H861</f>
        <v>0.055259999999999997</v>
      </c>
      <c r="S861" s="221">
        <v>0</v>
      </c>
      <c r="T861" s="222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3" t="s">
        <v>741</v>
      </c>
      <c r="AT861" s="223" t="s">
        <v>248</v>
      </c>
      <c r="AU861" s="223" t="s">
        <v>82</v>
      </c>
      <c r="AY861" s="17" t="s">
        <v>202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80</v>
      </c>
      <c r="BK861" s="224">
        <f>ROUND(I861*H861,2)</f>
        <v>0</v>
      </c>
      <c r="BL861" s="17" t="s">
        <v>741</v>
      </c>
      <c r="BM861" s="223" t="s">
        <v>1626</v>
      </c>
    </row>
    <row r="862" s="2" customFormat="1">
      <c r="A862" s="38"/>
      <c r="B862" s="39"/>
      <c r="C862" s="40"/>
      <c r="D862" s="225" t="s">
        <v>212</v>
      </c>
      <c r="E862" s="40"/>
      <c r="F862" s="226" t="s">
        <v>1625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212</v>
      </c>
      <c r="AU862" s="17" t="s">
        <v>82</v>
      </c>
    </row>
    <row r="863" s="2" customFormat="1" ht="16.5" customHeight="1">
      <c r="A863" s="38"/>
      <c r="B863" s="39"/>
      <c r="C863" s="243" t="s">
        <v>1627</v>
      </c>
      <c r="D863" s="243" t="s">
        <v>248</v>
      </c>
      <c r="E863" s="244" t="s">
        <v>1628</v>
      </c>
      <c r="F863" s="245" t="s">
        <v>1629</v>
      </c>
      <c r="G863" s="246" t="s">
        <v>289</v>
      </c>
      <c r="H863" s="247">
        <v>2</v>
      </c>
      <c r="I863" s="248"/>
      <c r="J863" s="249">
        <f>ROUND(I863*H863,2)</f>
        <v>0</v>
      </c>
      <c r="K863" s="245" t="s">
        <v>19</v>
      </c>
      <c r="L863" s="250"/>
      <c r="M863" s="251" t="s">
        <v>19</v>
      </c>
      <c r="N863" s="252" t="s">
        <v>44</v>
      </c>
      <c r="O863" s="84"/>
      <c r="P863" s="221">
        <f>O863*H863</f>
        <v>0</v>
      </c>
      <c r="Q863" s="221">
        <v>0.069000000000000006</v>
      </c>
      <c r="R863" s="221">
        <f>Q863*H863</f>
        <v>0.13800000000000001</v>
      </c>
      <c r="S863" s="221">
        <v>0</v>
      </c>
      <c r="T863" s="222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23" t="s">
        <v>251</v>
      </c>
      <c r="AT863" s="223" t="s">
        <v>248</v>
      </c>
      <c r="AU863" s="223" t="s">
        <v>82</v>
      </c>
      <c r="AY863" s="17" t="s">
        <v>202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7" t="s">
        <v>80</v>
      </c>
      <c r="BK863" s="224">
        <f>ROUND(I863*H863,2)</f>
        <v>0</v>
      </c>
      <c r="BL863" s="17" t="s">
        <v>239</v>
      </c>
      <c r="BM863" s="223" t="s">
        <v>1630</v>
      </c>
    </row>
    <row r="864" s="2" customFormat="1">
      <c r="A864" s="38"/>
      <c r="B864" s="39"/>
      <c r="C864" s="40"/>
      <c r="D864" s="225" t="s">
        <v>212</v>
      </c>
      <c r="E864" s="40"/>
      <c r="F864" s="226" t="s">
        <v>1629</v>
      </c>
      <c r="G864" s="40"/>
      <c r="H864" s="40"/>
      <c r="I864" s="227"/>
      <c r="J864" s="40"/>
      <c r="K864" s="40"/>
      <c r="L864" s="44"/>
      <c r="M864" s="228"/>
      <c r="N864" s="229"/>
      <c r="O864" s="84"/>
      <c r="P864" s="84"/>
      <c r="Q864" s="84"/>
      <c r="R864" s="84"/>
      <c r="S864" s="84"/>
      <c r="T864" s="85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212</v>
      </c>
      <c r="AU864" s="17" t="s">
        <v>82</v>
      </c>
    </row>
    <row r="865" s="2" customFormat="1" ht="16.5" customHeight="1">
      <c r="A865" s="38"/>
      <c r="B865" s="39"/>
      <c r="C865" s="212" t="s">
        <v>1631</v>
      </c>
      <c r="D865" s="212" t="s">
        <v>205</v>
      </c>
      <c r="E865" s="213" t="s">
        <v>1632</v>
      </c>
      <c r="F865" s="214" t="s">
        <v>1633</v>
      </c>
      <c r="G865" s="215" t="s">
        <v>289</v>
      </c>
      <c r="H865" s="216">
        <v>40</v>
      </c>
      <c r="I865" s="217"/>
      <c r="J865" s="218">
        <f>ROUND(I865*H865,2)</f>
        <v>0</v>
      </c>
      <c r="K865" s="214" t="s">
        <v>19</v>
      </c>
      <c r="L865" s="44"/>
      <c r="M865" s="219" t="s">
        <v>19</v>
      </c>
      <c r="N865" s="220" t="s">
        <v>44</v>
      </c>
      <c r="O865" s="84"/>
      <c r="P865" s="221">
        <f>O865*H865</f>
        <v>0</v>
      </c>
      <c r="Q865" s="221">
        <v>0.0012600000000000001</v>
      </c>
      <c r="R865" s="221">
        <f>Q865*H865</f>
        <v>0.0504</v>
      </c>
      <c r="S865" s="221">
        <v>0</v>
      </c>
      <c r="T865" s="22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23" t="s">
        <v>233</v>
      </c>
      <c r="AT865" s="223" t="s">
        <v>205</v>
      </c>
      <c r="AU865" s="223" t="s">
        <v>82</v>
      </c>
      <c r="AY865" s="17" t="s">
        <v>202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80</v>
      </c>
      <c r="BK865" s="224">
        <f>ROUND(I865*H865,2)</f>
        <v>0</v>
      </c>
      <c r="BL865" s="17" t="s">
        <v>233</v>
      </c>
      <c r="BM865" s="223" t="s">
        <v>1634</v>
      </c>
    </row>
    <row r="866" s="2" customFormat="1">
      <c r="A866" s="38"/>
      <c r="B866" s="39"/>
      <c r="C866" s="40"/>
      <c r="D866" s="225" t="s">
        <v>212</v>
      </c>
      <c r="E866" s="40"/>
      <c r="F866" s="226" t="s">
        <v>1635</v>
      </c>
      <c r="G866" s="40"/>
      <c r="H866" s="40"/>
      <c r="I866" s="227"/>
      <c r="J866" s="40"/>
      <c r="K866" s="40"/>
      <c r="L866" s="44"/>
      <c r="M866" s="228"/>
      <c r="N866" s="229"/>
      <c r="O866" s="84"/>
      <c r="P866" s="84"/>
      <c r="Q866" s="84"/>
      <c r="R866" s="84"/>
      <c r="S866" s="84"/>
      <c r="T866" s="85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212</v>
      </c>
      <c r="AU866" s="17" t="s">
        <v>82</v>
      </c>
    </row>
    <row r="867" s="2" customFormat="1">
      <c r="A867" s="38"/>
      <c r="B867" s="39"/>
      <c r="C867" s="40"/>
      <c r="D867" s="225" t="s">
        <v>525</v>
      </c>
      <c r="E867" s="40"/>
      <c r="F867" s="253" t="s">
        <v>1636</v>
      </c>
      <c r="G867" s="40"/>
      <c r="H867" s="40"/>
      <c r="I867" s="227"/>
      <c r="J867" s="40"/>
      <c r="K867" s="40"/>
      <c r="L867" s="44"/>
      <c r="M867" s="228"/>
      <c r="N867" s="229"/>
      <c r="O867" s="84"/>
      <c r="P867" s="84"/>
      <c r="Q867" s="84"/>
      <c r="R867" s="84"/>
      <c r="S867" s="84"/>
      <c r="T867" s="85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7" t="s">
        <v>525</v>
      </c>
      <c r="AU867" s="17" t="s">
        <v>82</v>
      </c>
    </row>
    <row r="868" s="2" customFormat="1" ht="16.5" customHeight="1">
      <c r="A868" s="38"/>
      <c r="B868" s="39"/>
      <c r="C868" s="212" t="s">
        <v>1637</v>
      </c>
      <c r="D868" s="212" t="s">
        <v>205</v>
      </c>
      <c r="E868" s="213" t="s">
        <v>1638</v>
      </c>
      <c r="F868" s="214" t="s">
        <v>1639</v>
      </c>
      <c r="G868" s="215" t="s">
        <v>289</v>
      </c>
      <c r="H868" s="216">
        <v>10</v>
      </c>
      <c r="I868" s="217"/>
      <c r="J868" s="218">
        <f>ROUND(I868*H868,2)</f>
        <v>0</v>
      </c>
      <c r="K868" s="214" t="s">
        <v>19</v>
      </c>
      <c r="L868" s="44"/>
      <c r="M868" s="219" t="s">
        <v>19</v>
      </c>
      <c r="N868" s="220" t="s">
        <v>44</v>
      </c>
      <c r="O868" s="84"/>
      <c r="P868" s="221">
        <f>O868*H868</f>
        <v>0</v>
      </c>
      <c r="Q868" s="221">
        <v>0.0012999999999999999</v>
      </c>
      <c r="R868" s="221">
        <f>Q868*H868</f>
        <v>0.012999999999999999</v>
      </c>
      <c r="S868" s="221">
        <v>0</v>
      </c>
      <c r="T868" s="22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23" t="s">
        <v>210</v>
      </c>
      <c r="AT868" s="223" t="s">
        <v>205</v>
      </c>
      <c r="AU868" s="223" t="s">
        <v>82</v>
      </c>
      <c r="AY868" s="17" t="s">
        <v>202</v>
      </c>
      <c r="BE868" s="224">
        <f>IF(N868="základní",J868,0)</f>
        <v>0</v>
      </c>
      <c r="BF868" s="224">
        <f>IF(N868="snížená",J868,0)</f>
        <v>0</v>
      </c>
      <c r="BG868" s="224">
        <f>IF(N868="zákl. přenesená",J868,0)</f>
        <v>0</v>
      </c>
      <c r="BH868" s="224">
        <f>IF(N868="sníž. přenesená",J868,0)</f>
        <v>0</v>
      </c>
      <c r="BI868" s="224">
        <f>IF(N868="nulová",J868,0)</f>
        <v>0</v>
      </c>
      <c r="BJ868" s="17" t="s">
        <v>80</v>
      </c>
      <c r="BK868" s="224">
        <f>ROUND(I868*H868,2)</f>
        <v>0</v>
      </c>
      <c r="BL868" s="17" t="s">
        <v>210</v>
      </c>
      <c r="BM868" s="223" t="s">
        <v>1640</v>
      </c>
    </row>
    <row r="869" s="2" customFormat="1">
      <c r="A869" s="38"/>
      <c r="B869" s="39"/>
      <c r="C869" s="40"/>
      <c r="D869" s="225" t="s">
        <v>212</v>
      </c>
      <c r="E869" s="40"/>
      <c r="F869" s="226" t="s">
        <v>1641</v>
      </c>
      <c r="G869" s="40"/>
      <c r="H869" s="40"/>
      <c r="I869" s="227"/>
      <c r="J869" s="40"/>
      <c r="K869" s="40"/>
      <c r="L869" s="44"/>
      <c r="M869" s="228"/>
      <c r="N869" s="229"/>
      <c r="O869" s="84"/>
      <c r="P869" s="84"/>
      <c r="Q869" s="84"/>
      <c r="R869" s="84"/>
      <c r="S869" s="84"/>
      <c r="T869" s="85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7" t="s">
        <v>212</v>
      </c>
      <c r="AU869" s="17" t="s">
        <v>82</v>
      </c>
    </row>
    <row r="870" s="2" customFormat="1">
      <c r="A870" s="38"/>
      <c r="B870" s="39"/>
      <c r="C870" s="40"/>
      <c r="D870" s="225" t="s">
        <v>525</v>
      </c>
      <c r="E870" s="40"/>
      <c r="F870" s="253" t="s">
        <v>1636</v>
      </c>
      <c r="G870" s="40"/>
      <c r="H870" s="40"/>
      <c r="I870" s="227"/>
      <c r="J870" s="40"/>
      <c r="K870" s="40"/>
      <c r="L870" s="44"/>
      <c r="M870" s="228"/>
      <c r="N870" s="229"/>
      <c r="O870" s="84"/>
      <c r="P870" s="84"/>
      <c r="Q870" s="84"/>
      <c r="R870" s="84"/>
      <c r="S870" s="84"/>
      <c r="T870" s="85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525</v>
      </c>
      <c r="AU870" s="17" t="s">
        <v>82</v>
      </c>
    </row>
    <row r="871" s="2" customFormat="1" ht="16.5" customHeight="1">
      <c r="A871" s="38"/>
      <c r="B871" s="39"/>
      <c r="C871" s="212" t="s">
        <v>1642</v>
      </c>
      <c r="D871" s="212" t="s">
        <v>205</v>
      </c>
      <c r="E871" s="213" t="s">
        <v>1643</v>
      </c>
      <c r="F871" s="214" t="s">
        <v>1644</v>
      </c>
      <c r="G871" s="215" t="s">
        <v>275</v>
      </c>
      <c r="H871" s="216">
        <v>3110.4000000000001</v>
      </c>
      <c r="I871" s="217"/>
      <c r="J871" s="218">
        <f>ROUND(I871*H871,2)</f>
        <v>0</v>
      </c>
      <c r="K871" s="214" t="s">
        <v>209</v>
      </c>
      <c r="L871" s="44"/>
      <c r="M871" s="219" t="s">
        <v>19</v>
      </c>
      <c r="N871" s="220" t="s">
        <v>44</v>
      </c>
      <c r="O871" s="84"/>
      <c r="P871" s="221">
        <f>O871*H871</f>
        <v>0</v>
      </c>
      <c r="Q871" s="221">
        <v>0.00058</v>
      </c>
      <c r="R871" s="221">
        <f>Q871*H871</f>
        <v>1.8040320000000001</v>
      </c>
      <c r="S871" s="221">
        <v>0</v>
      </c>
      <c r="T871" s="222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3" t="s">
        <v>233</v>
      </c>
      <c r="AT871" s="223" t="s">
        <v>205</v>
      </c>
      <c r="AU871" s="223" t="s">
        <v>82</v>
      </c>
      <c r="AY871" s="17" t="s">
        <v>202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7" t="s">
        <v>80</v>
      </c>
      <c r="BK871" s="224">
        <f>ROUND(I871*H871,2)</f>
        <v>0</v>
      </c>
      <c r="BL871" s="17" t="s">
        <v>233</v>
      </c>
      <c r="BM871" s="223" t="s">
        <v>1645</v>
      </c>
    </row>
    <row r="872" s="2" customFormat="1">
      <c r="A872" s="38"/>
      <c r="B872" s="39"/>
      <c r="C872" s="40"/>
      <c r="D872" s="225" t="s">
        <v>212</v>
      </c>
      <c r="E872" s="40"/>
      <c r="F872" s="226" t="s">
        <v>1646</v>
      </c>
      <c r="G872" s="40"/>
      <c r="H872" s="40"/>
      <c r="I872" s="227"/>
      <c r="J872" s="40"/>
      <c r="K872" s="40"/>
      <c r="L872" s="44"/>
      <c r="M872" s="228"/>
      <c r="N872" s="229"/>
      <c r="O872" s="84"/>
      <c r="P872" s="84"/>
      <c r="Q872" s="84"/>
      <c r="R872" s="84"/>
      <c r="S872" s="84"/>
      <c r="T872" s="85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212</v>
      </c>
      <c r="AU872" s="17" t="s">
        <v>82</v>
      </c>
    </row>
    <row r="873" s="2" customFormat="1">
      <c r="A873" s="38"/>
      <c r="B873" s="39"/>
      <c r="C873" s="40"/>
      <c r="D873" s="230" t="s">
        <v>214</v>
      </c>
      <c r="E873" s="40"/>
      <c r="F873" s="231" t="s">
        <v>1647</v>
      </c>
      <c r="G873" s="40"/>
      <c r="H873" s="40"/>
      <c r="I873" s="227"/>
      <c r="J873" s="40"/>
      <c r="K873" s="40"/>
      <c r="L873" s="44"/>
      <c r="M873" s="228"/>
      <c r="N873" s="229"/>
      <c r="O873" s="84"/>
      <c r="P873" s="84"/>
      <c r="Q873" s="84"/>
      <c r="R873" s="84"/>
      <c r="S873" s="84"/>
      <c r="T873" s="85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214</v>
      </c>
      <c r="AU873" s="17" t="s">
        <v>82</v>
      </c>
    </row>
    <row r="874" s="2" customFormat="1">
      <c r="A874" s="38"/>
      <c r="B874" s="39"/>
      <c r="C874" s="40"/>
      <c r="D874" s="225" t="s">
        <v>525</v>
      </c>
      <c r="E874" s="40"/>
      <c r="F874" s="253" t="s">
        <v>1648</v>
      </c>
      <c r="G874" s="40"/>
      <c r="H874" s="40"/>
      <c r="I874" s="227"/>
      <c r="J874" s="40"/>
      <c r="K874" s="40"/>
      <c r="L874" s="44"/>
      <c r="M874" s="228"/>
      <c r="N874" s="229"/>
      <c r="O874" s="84"/>
      <c r="P874" s="84"/>
      <c r="Q874" s="84"/>
      <c r="R874" s="84"/>
      <c r="S874" s="84"/>
      <c r="T874" s="85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525</v>
      </c>
      <c r="AU874" s="17" t="s">
        <v>82</v>
      </c>
    </row>
    <row r="875" s="13" customFormat="1">
      <c r="A875" s="13"/>
      <c r="B875" s="232"/>
      <c r="C875" s="233"/>
      <c r="D875" s="225" t="s">
        <v>224</v>
      </c>
      <c r="E875" s="234" t="s">
        <v>19</v>
      </c>
      <c r="F875" s="235" t="s">
        <v>1649</v>
      </c>
      <c r="G875" s="233"/>
      <c r="H875" s="236">
        <v>2592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2" t="s">
        <v>224</v>
      </c>
      <c r="AU875" s="242" t="s">
        <v>82</v>
      </c>
      <c r="AV875" s="13" t="s">
        <v>82</v>
      </c>
      <c r="AW875" s="13" t="s">
        <v>35</v>
      </c>
      <c r="AX875" s="13" t="s">
        <v>80</v>
      </c>
      <c r="AY875" s="242" t="s">
        <v>202</v>
      </c>
    </row>
    <row r="876" s="13" customFormat="1">
      <c r="A876" s="13"/>
      <c r="B876" s="232"/>
      <c r="C876" s="233"/>
      <c r="D876" s="225" t="s">
        <v>224</v>
      </c>
      <c r="E876" s="233"/>
      <c r="F876" s="235" t="s">
        <v>1650</v>
      </c>
      <c r="G876" s="233"/>
      <c r="H876" s="236">
        <v>3110.4000000000001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224</v>
      </c>
      <c r="AU876" s="242" t="s">
        <v>82</v>
      </c>
      <c r="AV876" s="13" t="s">
        <v>82</v>
      </c>
      <c r="AW876" s="13" t="s">
        <v>4</v>
      </c>
      <c r="AX876" s="13" t="s">
        <v>80</v>
      </c>
      <c r="AY876" s="242" t="s">
        <v>202</v>
      </c>
    </row>
    <row r="877" s="2" customFormat="1" ht="24.15" customHeight="1">
      <c r="A877" s="38"/>
      <c r="B877" s="39"/>
      <c r="C877" s="243" t="s">
        <v>1651</v>
      </c>
      <c r="D877" s="243" t="s">
        <v>248</v>
      </c>
      <c r="E877" s="244" t="s">
        <v>1652</v>
      </c>
      <c r="F877" s="245" t="s">
        <v>1653</v>
      </c>
      <c r="G877" s="246" t="s">
        <v>1330</v>
      </c>
      <c r="H877" s="247">
        <v>300</v>
      </c>
      <c r="I877" s="248"/>
      <c r="J877" s="249">
        <f>ROUND(I877*H877,2)</f>
        <v>0</v>
      </c>
      <c r="K877" s="245" t="s">
        <v>19</v>
      </c>
      <c r="L877" s="250"/>
      <c r="M877" s="251" t="s">
        <v>19</v>
      </c>
      <c r="N877" s="252" t="s">
        <v>44</v>
      </c>
      <c r="O877" s="84"/>
      <c r="P877" s="221">
        <f>O877*H877</f>
        <v>0</v>
      </c>
      <c r="Q877" s="221">
        <v>0.0082000000000000007</v>
      </c>
      <c r="R877" s="221">
        <f>Q877*H877</f>
        <v>2.4600000000000004</v>
      </c>
      <c r="S877" s="221">
        <v>0</v>
      </c>
      <c r="T877" s="222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23" t="s">
        <v>741</v>
      </c>
      <c r="AT877" s="223" t="s">
        <v>248</v>
      </c>
      <c r="AU877" s="223" t="s">
        <v>82</v>
      </c>
      <c r="AY877" s="17" t="s">
        <v>202</v>
      </c>
      <c r="BE877" s="224">
        <f>IF(N877="základní",J877,0)</f>
        <v>0</v>
      </c>
      <c r="BF877" s="224">
        <f>IF(N877="snížená",J877,0)</f>
        <v>0</v>
      </c>
      <c r="BG877" s="224">
        <f>IF(N877="zákl. přenesená",J877,0)</f>
        <v>0</v>
      </c>
      <c r="BH877" s="224">
        <f>IF(N877="sníž. přenesená",J877,0)</f>
        <v>0</v>
      </c>
      <c r="BI877" s="224">
        <f>IF(N877="nulová",J877,0)</f>
        <v>0</v>
      </c>
      <c r="BJ877" s="17" t="s">
        <v>80</v>
      </c>
      <c r="BK877" s="224">
        <f>ROUND(I877*H877,2)</f>
        <v>0</v>
      </c>
      <c r="BL877" s="17" t="s">
        <v>741</v>
      </c>
      <c r="BM877" s="223" t="s">
        <v>1654</v>
      </c>
    </row>
    <row r="878" s="2" customFormat="1">
      <c r="A878" s="38"/>
      <c r="B878" s="39"/>
      <c r="C878" s="40"/>
      <c r="D878" s="225" t="s">
        <v>212</v>
      </c>
      <c r="E878" s="40"/>
      <c r="F878" s="226" t="s">
        <v>1653</v>
      </c>
      <c r="G878" s="40"/>
      <c r="H878" s="40"/>
      <c r="I878" s="227"/>
      <c r="J878" s="40"/>
      <c r="K878" s="40"/>
      <c r="L878" s="44"/>
      <c r="M878" s="228"/>
      <c r="N878" s="229"/>
      <c r="O878" s="84"/>
      <c r="P878" s="84"/>
      <c r="Q878" s="84"/>
      <c r="R878" s="84"/>
      <c r="S878" s="84"/>
      <c r="T878" s="85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T878" s="17" t="s">
        <v>212</v>
      </c>
      <c r="AU878" s="17" t="s">
        <v>82</v>
      </c>
    </row>
    <row r="879" s="2" customFormat="1" ht="24.15" customHeight="1">
      <c r="A879" s="38"/>
      <c r="B879" s="39"/>
      <c r="C879" s="243" t="s">
        <v>1655</v>
      </c>
      <c r="D879" s="243" t="s">
        <v>248</v>
      </c>
      <c r="E879" s="244" t="s">
        <v>1656</v>
      </c>
      <c r="F879" s="245" t="s">
        <v>1657</v>
      </c>
      <c r="G879" s="246" t="s">
        <v>1330</v>
      </c>
      <c r="H879" s="247">
        <v>100</v>
      </c>
      <c r="I879" s="248"/>
      <c r="J879" s="249">
        <f>ROUND(I879*H879,2)</f>
        <v>0</v>
      </c>
      <c r="K879" s="245" t="s">
        <v>19</v>
      </c>
      <c r="L879" s="250"/>
      <c r="M879" s="251" t="s">
        <v>19</v>
      </c>
      <c r="N879" s="252" t="s">
        <v>44</v>
      </c>
      <c r="O879" s="84"/>
      <c r="P879" s="221">
        <f>O879*H879</f>
        <v>0</v>
      </c>
      <c r="Q879" s="221">
        <v>0.0075300000000000002</v>
      </c>
      <c r="R879" s="221">
        <f>Q879*H879</f>
        <v>0.753</v>
      </c>
      <c r="S879" s="221">
        <v>0</v>
      </c>
      <c r="T879" s="222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23" t="s">
        <v>741</v>
      </c>
      <c r="AT879" s="223" t="s">
        <v>248</v>
      </c>
      <c r="AU879" s="223" t="s">
        <v>82</v>
      </c>
      <c r="AY879" s="17" t="s">
        <v>202</v>
      </c>
      <c r="BE879" s="224">
        <f>IF(N879="základní",J879,0)</f>
        <v>0</v>
      </c>
      <c r="BF879" s="224">
        <f>IF(N879="snížená",J879,0)</f>
        <v>0</v>
      </c>
      <c r="BG879" s="224">
        <f>IF(N879="zákl. přenesená",J879,0)</f>
        <v>0</v>
      </c>
      <c r="BH879" s="224">
        <f>IF(N879="sníž. přenesená",J879,0)</f>
        <v>0</v>
      </c>
      <c r="BI879" s="224">
        <f>IF(N879="nulová",J879,0)</f>
        <v>0</v>
      </c>
      <c r="BJ879" s="17" t="s">
        <v>80</v>
      </c>
      <c r="BK879" s="224">
        <f>ROUND(I879*H879,2)</f>
        <v>0</v>
      </c>
      <c r="BL879" s="17" t="s">
        <v>741</v>
      </c>
      <c r="BM879" s="223" t="s">
        <v>1658</v>
      </c>
    </row>
    <row r="880" s="2" customFormat="1">
      <c r="A880" s="38"/>
      <c r="B880" s="39"/>
      <c r="C880" s="40"/>
      <c r="D880" s="225" t="s">
        <v>212</v>
      </c>
      <c r="E880" s="40"/>
      <c r="F880" s="226" t="s">
        <v>1657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212</v>
      </c>
      <c r="AU880" s="17" t="s">
        <v>82</v>
      </c>
    </row>
    <row r="881" s="2" customFormat="1" ht="24.15" customHeight="1">
      <c r="A881" s="38"/>
      <c r="B881" s="39"/>
      <c r="C881" s="243" t="s">
        <v>1659</v>
      </c>
      <c r="D881" s="243" t="s">
        <v>248</v>
      </c>
      <c r="E881" s="244" t="s">
        <v>1660</v>
      </c>
      <c r="F881" s="245" t="s">
        <v>1661</v>
      </c>
      <c r="G881" s="246" t="s">
        <v>1330</v>
      </c>
      <c r="H881" s="247">
        <v>85</v>
      </c>
      <c r="I881" s="248"/>
      <c r="J881" s="249">
        <f>ROUND(I881*H881,2)</f>
        <v>0</v>
      </c>
      <c r="K881" s="245" t="s">
        <v>19</v>
      </c>
      <c r="L881" s="250"/>
      <c r="M881" s="251" t="s">
        <v>19</v>
      </c>
      <c r="N881" s="252" t="s">
        <v>44</v>
      </c>
      <c r="O881" s="84"/>
      <c r="P881" s="221">
        <f>O881*H881</f>
        <v>0</v>
      </c>
      <c r="Q881" s="221">
        <v>0.0060000000000000001</v>
      </c>
      <c r="R881" s="221">
        <f>Q881*H881</f>
        <v>0.51000000000000001</v>
      </c>
      <c r="S881" s="221">
        <v>0</v>
      </c>
      <c r="T881" s="222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23" t="s">
        <v>741</v>
      </c>
      <c r="AT881" s="223" t="s">
        <v>248</v>
      </c>
      <c r="AU881" s="223" t="s">
        <v>82</v>
      </c>
      <c r="AY881" s="17" t="s">
        <v>202</v>
      </c>
      <c r="BE881" s="224">
        <f>IF(N881="základní",J881,0)</f>
        <v>0</v>
      </c>
      <c r="BF881" s="224">
        <f>IF(N881="snížená",J881,0)</f>
        <v>0</v>
      </c>
      <c r="BG881" s="224">
        <f>IF(N881="zákl. přenesená",J881,0)</f>
        <v>0</v>
      </c>
      <c r="BH881" s="224">
        <f>IF(N881="sníž. přenesená",J881,0)</f>
        <v>0</v>
      </c>
      <c r="BI881" s="224">
        <f>IF(N881="nulová",J881,0)</f>
        <v>0</v>
      </c>
      <c r="BJ881" s="17" t="s">
        <v>80</v>
      </c>
      <c r="BK881" s="224">
        <f>ROUND(I881*H881,2)</f>
        <v>0</v>
      </c>
      <c r="BL881" s="17" t="s">
        <v>741</v>
      </c>
      <c r="BM881" s="223" t="s">
        <v>1662</v>
      </c>
    </row>
    <row r="882" s="2" customFormat="1">
      <c r="A882" s="38"/>
      <c r="B882" s="39"/>
      <c r="C882" s="40"/>
      <c r="D882" s="225" t="s">
        <v>212</v>
      </c>
      <c r="E882" s="40"/>
      <c r="F882" s="226" t="s">
        <v>1661</v>
      </c>
      <c r="G882" s="40"/>
      <c r="H882" s="40"/>
      <c r="I882" s="227"/>
      <c r="J882" s="40"/>
      <c r="K882" s="40"/>
      <c r="L882" s="44"/>
      <c r="M882" s="228"/>
      <c r="N882" s="229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212</v>
      </c>
      <c r="AU882" s="17" t="s">
        <v>82</v>
      </c>
    </row>
    <row r="883" s="2" customFormat="1" ht="24.15" customHeight="1">
      <c r="A883" s="38"/>
      <c r="B883" s="39"/>
      <c r="C883" s="243" t="s">
        <v>1663</v>
      </c>
      <c r="D883" s="243" t="s">
        <v>248</v>
      </c>
      <c r="E883" s="244" t="s">
        <v>1664</v>
      </c>
      <c r="F883" s="245" t="s">
        <v>1665</v>
      </c>
      <c r="G883" s="246" t="s">
        <v>1330</v>
      </c>
      <c r="H883" s="247">
        <v>85</v>
      </c>
      <c r="I883" s="248"/>
      <c r="J883" s="249">
        <f>ROUND(I883*H883,2)</f>
        <v>0</v>
      </c>
      <c r="K883" s="245" t="s">
        <v>19</v>
      </c>
      <c r="L883" s="250"/>
      <c r="M883" s="251" t="s">
        <v>19</v>
      </c>
      <c r="N883" s="252" t="s">
        <v>44</v>
      </c>
      <c r="O883" s="84"/>
      <c r="P883" s="221">
        <f>O883*H883</f>
        <v>0</v>
      </c>
      <c r="Q883" s="221">
        <v>0.0047000000000000002</v>
      </c>
      <c r="R883" s="221">
        <f>Q883*H883</f>
        <v>0.39950000000000002</v>
      </c>
      <c r="S883" s="221">
        <v>0</v>
      </c>
      <c r="T883" s="22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23" t="s">
        <v>741</v>
      </c>
      <c r="AT883" s="223" t="s">
        <v>248</v>
      </c>
      <c r="AU883" s="223" t="s">
        <v>82</v>
      </c>
      <c r="AY883" s="17" t="s">
        <v>202</v>
      </c>
      <c r="BE883" s="224">
        <f>IF(N883="základní",J883,0)</f>
        <v>0</v>
      </c>
      <c r="BF883" s="224">
        <f>IF(N883="snížená",J883,0)</f>
        <v>0</v>
      </c>
      <c r="BG883" s="224">
        <f>IF(N883="zákl. přenesená",J883,0)</f>
        <v>0</v>
      </c>
      <c r="BH883" s="224">
        <f>IF(N883="sníž. přenesená",J883,0)</f>
        <v>0</v>
      </c>
      <c r="BI883" s="224">
        <f>IF(N883="nulová",J883,0)</f>
        <v>0</v>
      </c>
      <c r="BJ883" s="17" t="s">
        <v>80</v>
      </c>
      <c r="BK883" s="224">
        <f>ROUND(I883*H883,2)</f>
        <v>0</v>
      </c>
      <c r="BL883" s="17" t="s">
        <v>741</v>
      </c>
      <c r="BM883" s="223" t="s">
        <v>1666</v>
      </c>
    </row>
    <row r="884" s="2" customFormat="1">
      <c r="A884" s="38"/>
      <c r="B884" s="39"/>
      <c r="C884" s="40"/>
      <c r="D884" s="225" t="s">
        <v>212</v>
      </c>
      <c r="E884" s="40"/>
      <c r="F884" s="226" t="s">
        <v>1665</v>
      </c>
      <c r="G884" s="40"/>
      <c r="H884" s="40"/>
      <c r="I884" s="227"/>
      <c r="J884" s="40"/>
      <c r="K884" s="40"/>
      <c r="L884" s="44"/>
      <c r="M884" s="228"/>
      <c r="N884" s="229"/>
      <c r="O884" s="84"/>
      <c r="P884" s="84"/>
      <c r="Q884" s="84"/>
      <c r="R884" s="84"/>
      <c r="S884" s="84"/>
      <c r="T884" s="85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7" t="s">
        <v>212</v>
      </c>
      <c r="AU884" s="17" t="s">
        <v>82</v>
      </c>
    </row>
    <row r="885" s="2" customFormat="1" ht="24.15" customHeight="1">
      <c r="A885" s="38"/>
      <c r="B885" s="39"/>
      <c r="C885" s="243" t="s">
        <v>1667</v>
      </c>
      <c r="D885" s="243" t="s">
        <v>248</v>
      </c>
      <c r="E885" s="244" t="s">
        <v>1668</v>
      </c>
      <c r="F885" s="245" t="s">
        <v>1669</v>
      </c>
      <c r="G885" s="246" t="s">
        <v>1330</v>
      </c>
      <c r="H885" s="247">
        <v>2</v>
      </c>
      <c r="I885" s="248"/>
      <c r="J885" s="249">
        <f>ROUND(I885*H885,2)</f>
        <v>0</v>
      </c>
      <c r="K885" s="245" t="s">
        <v>19</v>
      </c>
      <c r="L885" s="250"/>
      <c r="M885" s="251" t="s">
        <v>19</v>
      </c>
      <c r="N885" s="252" t="s">
        <v>44</v>
      </c>
      <c r="O885" s="84"/>
      <c r="P885" s="221">
        <f>O885*H885</f>
        <v>0</v>
      </c>
      <c r="Q885" s="221">
        <v>0.0047000000000000002</v>
      </c>
      <c r="R885" s="221">
        <f>Q885*H885</f>
        <v>0.0094000000000000004</v>
      </c>
      <c r="S885" s="221">
        <v>0</v>
      </c>
      <c r="T885" s="222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23" t="s">
        <v>741</v>
      </c>
      <c r="AT885" s="223" t="s">
        <v>248</v>
      </c>
      <c r="AU885" s="223" t="s">
        <v>82</v>
      </c>
      <c r="AY885" s="17" t="s">
        <v>202</v>
      </c>
      <c r="BE885" s="224">
        <f>IF(N885="základní",J885,0)</f>
        <v>0</v>
      </c>
      <c r="BF885" s="224">
        <f>IF(N885="snížená",J885,0)</f>
        <v>0</v>
      </c>
      <c r="BG885" s="224">
        <f>IF(N885="zákl. přenesená",J885,0)</f>
        <v>0</v>
      </c>
      <c r="BH885" s="224">
        <f>IF(N885="sníž. přenesená",J885,0)</f>
        <v>0</v>
      </c>
      <c r="BI885" s="224">
        <f>IF(N885="nulová",J885,0)</f>
        <v>0</v>
      </c>
      <c r="BJ885" s="17" t="s">
        <v>80</v>
      </c>
      <c r="BK885" s="224">
        <f>ROUND(I885*H885,2)</f>
        <v>0</v>
      </c>
      <c r="BL885" s="17" t="s">
        <v>741</v>
      </c>
      <c r="BM885" s="223" t="s">
        <v>1670</v>
      </c>
    </row>
    <row r="886" s="2" customFormat="1">
      <c r="A886" s="38"/>
      <c r="B886" s="39"/>
      <c r="C886" s="40"/>
      <c r="D886" s="225" t="s">
        <v>212</v>
      </c>
      <c r="E886" s="40"/>
      <c r="F886" s="226" t="s">
        <v>1669</v>
      </c>
      <c r="G886" s="40"/>
      <c r="H886" s="40"/>
      <c r="I886" s="227"/>
      <c r="J886" s="40"/>
      <c r="K886" s="40"/>
      <c r="L886" s="44"/>
      <c r="M886" s="228"/>
      <c r="N886" s="229"/>
      <c r="O886" s="84"/>
      <c r="P886" s="84"/>
      <c r="Q886" s="84"/>
      <c r="R886" s="84"/>
      <c r="S886" s="84"/>
      <c r="T886" s="85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212</v>
      </c>
      <c r="AU886" s="17" t="s">
        <v>82</v>
      </c>
    </row>
    <row r="887" s="2" customFormat="1" ht="24.15" customHeight="1">
      <c r="A887" s="38"/>
      <c r="B887" s="39"/>
      <c r="C887" s="243" t="s">
        <v>1671</v>
      </c>
      <c r="D887" s="243" t="s">
        <v>248</v>
      </c>
      <c r="E887" s="244" t="s">
        <v>1672</v>
      </c>
      <c r="F887" s="245" t="s">
        <v>1673</v>
      </c>
      <c r="G887" s="246" t="s">
        <v>1330</v>
      </c>
      <c r="H887" s="247">
        <v>25</v>
      </c>
      <c r="I887" s="248"/>
      <c r="J887" s="249">
        <f>ROUND(I887*H887,2)</f>
        <v>0</v>
      </c>
      <c r="K887" s="245" t="s">
        <v>19</v>
      </c>
      <c r="L887" s="250"/>
      <c r="M887" s="251" t="s">
        <v>19</v>
      </c>
      <c r="N887" s="252" t="s">
        <v>44</v>
      </c>
      <c r="O887" s="84"/>
      <c r="P887" s="221">
        <f>O887*H887</f>
        <v>0</v>
      </c>
      <c r="Q887" s="221">
        <v>0.0025000000000000001</v>
      </c>
      <c r="R887" s="221">
        <f>Q887*H887</f>
        <v>0.0625</v>
      </c>
      <c r="S887" s="221">
        <v>0</v>
      </c>
      <c r="T887" s="222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23" t="s">
        <v>741</v>
      </c>
      <c r="AT887" s="223" t="s">
        <v>248</v>
      </c>
      <c r="AU887" s="223" t="s">
        <v>82</v>
      </c>
      <c r="AY887" s="17" t="s">
        <v>202</v>
      </c>
      <c r="BE887" s="224">
        <f>IF(N887="základní",J887,0)</f>
        <v>0</v>
      </c>
      <c r="BF887" s="224">
        <f>IF(N887="snížená",J887,0)</f>
        <v>0</v>
      </c>
      <c r="BG887" s="224">
        <f>IF(N887="zákl. přenesená",J887,0)</f>
        <v>0</v>
      </c>
      <c r="BH887" s="224">
        <f>IF(N887="sníž. přenesená",J887,0)</f>
        <v>0</v>
      </c>
      <c r="BI887" s="224">
        <f>IF(N887="nulová",J887,0)</f>
        <v>0</v>
      </c>
      <c r="BJ887" s="17" t="s">
        <v>80</v>
      </c>
      <c r="BK887" s="224">
        <f>ROUND(I887*H887,2)</f>
        <v>0</v>
      </c>
      <c r="BL887" s="17" t="s">
        <v>741</v>
      </c>
      <c r="BM887" s="223" t="s">
        <v>1674</v>
      </c>
    </row>
    <row r="888" s="2" customFormat="1">
      <c r="A888" s="38"/>
      <c r="B888" s="39"/>
      <c r="C888" s="40"/>
      <c r="D888" s="225" t="s">
        <v>212</v>
      </c>
      <c r="E888" s="40"/>
      <c r="F888" s="226" t="s">
        <v>1673</v>
      </c>
      <c r="G888" s="40"/>
      <c r="H888" s="40"/>
      <c r="I888" s="227"/>
      <c r="J888" s="40"/>
      <c r="K888" s="40"/>
      <c r="L888" s="44"/>
      <c r="M888" s="228"/>
      <c r="N888" s="229"/>
      <c r="O888" s="84"/>
      <c r="P888" s="84"/>
      <c r="Q888" s="84"/>
      <c r="R888" s="84"/>
      <c r="S888" s="84"/>
      <c r="T888" s="85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7" t="s">
        <v>212</v>
      </c>
      <c r="AU888" s="17" t="s">
        <v>82</v>
      </c>
    </row>
    <row r="889" s="2" customFormat="1" ht="24.15" customHeight="1">
      <c r="A889" s="38"/>
      <c r="B889" s="39"/>
      <c r="C889" s="243" t="s">
        <v>1675</v>
      </c>
      <c r="D889" s="243" t="s">
        <v>248</v>
      </c>
      <c r="E889" s="244" t="s">
        <v>1676</v>
      </c>
      <c r="F889" s="245" t="s">
        <v>1677</v>
      </c>
      <c r="G889" s="246" t="s">
        <v>1330</v>
      </c>
      <c r="H889" s="247">
        <v>25</v>
      </c>
      <c r="I889" s="248"/>
      <c r="J889" s="249">
        <f>ROUND(I889*H889,2)</f>
        <v>0</v>
      </c>
      <c r="K889" s="245" t="s">
        <v>19</v>
      </c>
      <c r="L889" s="250"/>
      <c r="M889" s="251" t="s">
        <v>19</v>
      </c>
      <c r="N889" s="252" t="s">
        <v>44</v>
      </c>
      <c r="O889" s="84"/>
      <c r="P889" s="221">
        <f>O889*H889</f>
        <v>0</v>
      </c>
      <c r="Q889" s="221">
        <v>0.0020200000000000001</v>
      </c>
      <c r="R889" s="221">
        <f>Q889*H889</f>
        <v>0.050500000000000003</v>
      </c>
      <c r="S889" s="221">
        <v>0</v>
      </c>
      <c r="T889" s="222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23" t="s">
        <v>741</v>
      </c>
      <c r="AT889" s="223" t="s">
        <v>248</v>
      </c>
      <c r="AU889" s="223" t="s">
        <v>82</v>
      </c>
      <c r="AY889" s="17" t="s">
        <v>202</v>
      </c>
      <c r="BE889" s="224">
        <f>IF(N889="základní",J889,0)</f>
        <v>0</v>
      </c>
      <c r="BF889" s="224">
        <f>IF(N889="snížená",J889,0)</f>
        <v>0</v>
      </c>
      <c r="BG889" s="224">
        <f>IF(N889="zákl. přenesená",J889,0)</f>
        <v>0</v>
      </c>
      <c r="BH889" s="224">
        <f>IF(N889="sníž. přenesená",J889,0)</f>
        <v>0</v>
      </c>
      <c r="BI889" s="224">
        <f>IF(N889="nulová",J889,0)</f>
        <v>0</v>
      </c>
      <c r="BJ889" s="17" t="s">
        <v>80</v>
      </c>
      <c r="BK889" s="224">
        <f>ROUND(I889*H889,2)</f>
        <v>0</v>
      </c>
      <c r="BL889" s="17" t="s">
        <v>741</v>
      </c>
      <c r="BM889" s="223" t="s">
        <v>1678</v>
      </c>
    </row>
    <row r="890" s="2" customFormat="1">
      <c r="A890" s="38"/>
      <c r="B890" s="39"/>
      <c r="C890" s="40"/>
      <c r="D890" s="225" t="s">
        <v>212</v>
      </c>
      <c r="E890" s="40"/>
      <c r="F890" s="226" t="s">
        <v>1677</v>
      </c>
      <c r="G890" s="40"/>
      <c r="H890" s="40"/>
      <c r="I890" s="227"/>
      <c r="J890" s="40"/>
      <c r="K890" s="40"/>
      <c r="L890" s="44"/>
      <c r="M890" s="228"/>
      <c r="N890" s="229"/>
      <c r="O890" s="84"/>
      <c r="P890" s="84"/>
      <c r="Q890" s="84"/>
      <c r="R890" s="84"/>
      <c r="S890" s="84"/>
      <c r="T890" s="85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212</v>
      </c>
      <c r="AU890" s="17" t="s">
        <v>82</v>
      </c>
    </row>
    <row r="891" s="2" customFormat="1" ht="24.15" customHeight="1">
      <c r="A891" s="38"/>
      <c r="B891" s="39"/>
      <c r="C891" s="243" t="s">
        <v>1679</v>
      </c>
      <c r="D891" s="243" t="s">
        <v>248</v>
      </c>
      <c r="E891" s="244" t="s">
        <v>1680</v>
      </c>
      <c r="F891" s="245" t="s">
        <v>1681</v>
      </c>
      <c r="G891" s="246" t="s">
        <v>1330</v>
      </c>
      <c r="H891" s="247">
        <v>70</v>
      </c>
      <c r="I891" s="248"/>
      <c r="J891" s="249">
        <f>ROUND(I891*H891,2)</f>
        <v>0</v>
      </c>
      <c r="K891" s="245" t="s">
        <v>19</v>
      </c>
      <c r="L891" s="250"/>
      <c r="M891" s="251" t="s">
        <v>19</v>
      </c>
      <c r="N891" s="252" t="s">
        <v>44</v>
      </c>
      <c r="O891" s="84"/>
      <c r="P891" s="221">
        <f>O891*H891</f>
        <v>0</v>
      </c>
      <c r="Q891" s="221">
        <v>0.00155</v>
      </c>
      <c r="R891" s="221">
        <f>Q891*H891</f>
        <v>0.1085</v>
      </c>
      <c r="S891" s="221">
        <v>0</v>
      </c>
      <c r="T891" s="222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23" t="s">
        <v>741</v>
      </c>
      <c r="AT891" s="223" t="s">
        <v>248</v>
      </c>
      <c r="AU891" s="223" t="s">
        <v>82</v>
      </c>
      <c r="AY891" s="17" t="s">
        <v>202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7" t="s">
        <v>80</v>
      </c>
      <c r="BK891" s="224">
        <f>ROUND(I891*H891,2)</f>
        <v>0</v>
      </c>
      <c r="BL891" s="17" t="s">
        <v>741</v>
      </c>
      <c r="BM891" s="223" t="s">
        <v>1682</v>
      </c>
    </row>
    <row r="892" s="2" customFormat="1">
      <c r="A892" s="38"/>
      <c r="B892" s="39"/>
      <c r="C892" s="40"/>
      <c r="D892" s="225" t="s">
        <v>212</v>
      </c>
      <c r="E892" s="40"/>
      <c r="F892" s="226" t="s">
        <v>1681</v>
      </c>
      <c r="G892" s="40"/>
      <c r="H892" s="40"/>
      <c r="I892" s="227"/>
      <c r="J892" s="40"/>
      <c r="K892" s="40"/>
      <c r="L892" s="44"/>
      <c r="M892" s="228"/>
      <c r="N892" s="229"/>
      <c r="O892" s="84"/>
      <c r="P892" s="84"/>
      <c r="Q892" s="84"/>
      <c r="R892" s="84"/>
      <c r="S892" s="84"/>
      <c r="T892" s="85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212</v>
      </c>
      <c r="AU892" s="17" t="s">
        <v>82</v>
      </c>
    </row>
    <row r="893" s="2" customFormat="1" ht="24.15" customHeight="1">
      <c r="A893" s="38"/>
      <c r="B893" s="39"/>
      <c r="C893" s="243" t="s">
        <v>1683</v>
      </c>
      <c r="D893" s="243" t="s">
        <v>248</v>
      </c>
      <c r="E893" s="244" t="s">
        <v>1684</v>
      </c>
      <c r="F893" s="245" t="s">
        <v>1685</v>
      </c>
      <c r="G893" s="246" t="s">
        <v>1330</v>
      </c>
      <c r="H893" s="247">
        <v>8</v>
      </c>
      <c r="I893" s="248"/>
      <c r="J893" s="249">
        <f>ROUND(I893*H893,2)</f>
        <v>0</v>
      </c>
      <c r="K893" s="245" t="s">
        <v>19</v>
      </c>
      <c r="L893" s="250"/>
      <c r="M893" s="251" t="s">
        <v>19</v>
      </c>
      <c r="N893" s="252" t="s">
        <v>44</v>
      </c>
      <c r="O893" s="84"/>
      <c r="P893" s="221">
        <f>O893*H893</f>
        <v>0</v>
      </c>
      <c r="Q893" s="221">
        <v>0.0014300000000000001</v>
      </c>
      <c r="R893" s="221">
        <f>Q893*H893</f>
        <v>0.011440000000000001</v>
      </c>
      <c r="S893" s="221">
        <v>0</v>
      </c>
      <c r="T893" s="222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23" t="s">
        <v>741</v>
      </c>
      <c r="AT893" s="223" t="s">
        <v>248</v>
      </c>
      <c r="AU893" s="223" t="s">
        <v>82</v>
      </c>
      <c r="AY893" s="17" t="s">
        <v>202</v>
      </c>
      <c r="BE893" s="224">
        <f>IF(N893="základní",J893,0)</f>
        <v>0</v>
      </c>
      <c r="BF893" s="224">
        <f>IF(N893="snížená",J893,0)</f>
        <v>0</v>
      </c>
      <c r="BG893" s="224">
        <f>IF(N893="zákl. přenesená",J893,0)</f>
        <v>0</v>
      </c>
      <c r="BH893" s="224">
        <f>IF(N893="sníž. přenesená",J893,0)</f>
        <v>0</v>
      </c>
      <c r="BI893" s="224">
        <f>IF(N893="nulová",J893,0)</f>
        <v>0</v>
      </c>
      <c r="BJ893" s="17" t="s">
        <v>80</v>
      </c>
      <c r="BK893" s="224">
        <f>ROUND(I893*H893,2)</f>
        <v>0</v>
      </c>
      <c r="BL893" s="17" t="s">
        <v>741</v>
      </c>
      <c r="BM893" s="223" t="s">
        <v>1686</v>
      </c>
    </row>
    <row r="894" s="2" customFormat="1">
      <c r="A894" s="38"/>
      <c r="B894" s="39"/>
      <c r="C894" s="40"/>
      <c r="D894" s="225" t="s">
        <v>212</v>
      </c>
      <c r="E894" s="40"/>
      <c r="F894" s="226" t="s">
        <v>1685</v>
      </c>
      <c r="G894" s="40"/>
      <c r="H894" s="40"/>
      <c r="I894" s="227"/>
      <c r="J894" s="40"/>
      <c r="K894" s="40"/>
      <c r="L894" s="44"/>
      <c r="M894" s="228"/>
      <c r="N894" s="229"/>
      <c r="O894" s="84"/>
      <c r="P894" s="84"/>
      <c r="Q894" s="84"/>
      <c r="R894" s="84"/>
      <c r="S894" s="84"/>
      <c r="T894" s="85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T894" s="17" t="s">
        <v>212</v>
      </c>
      <c r="AU894" s="17" t="s">
        <v>82</v>
      </c>
    </row>
    <row r="895" s="2" customFormat="1" ht="24.15" customHeight="1">
      <c r="A895" s="38"/>
      <c r="B895" s="39"/>
      <c r="C895" s="243" t="s">
        <v>1687</v>
      </c>
      <c r="D895" s="243" t="s">
        <v>248</v>
      </c>
      <c r="E895" s="244" t="s">
        <v>1688</v>
      </c>
      <c r="F895" s="245" t="s">
        <v>1689</v>
      </c>
      <c r="G895" s="246" t="s">
        <v>1330</v>
      </c>
      <c r="H895" s="247">
        <v>45</v>
      </c>
      <c r="I895" s="248"/>
      <c r="J895" s="249">
        <f>ROUND(I895*H895,2)</f>
        <v>0</v>
      </c>
      <c r="K895" s="245" t="s">
        <v>19</v>
      </c>
      <c r="L895" s="250"/>
      <c r="M895" s="251" t="s">
        <v>19</v>
      </c>
      <c r="N895" s="252" t="s">
        <v>44</v>
      </c>
      <c r="O895" s="84"/>
      <c r="P895" s="221">
        <f>O895*H895</f>
        <v>0</v>
      </c>
      <c r="Q895" s="221">
        <v>0.0014300000000000001</v>
      </c>
      <c r="R895" s="221">
        <f>Q895*H895</f>
        <v>0.064350000000000004</v>
      </c>
      <c r="S895" s="221">
        <v>0</v>
      </c>
      <c r="T895" s="222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23" t="s">
        <v>741</v>
      </c>
      <c r="AT895" s="223" t="s">
        <v>248</v>
      </c>
      <c r="AU895" s="223" t="s">
        <v>82</v>
      </c>
      <c r="AY895" s="17" t="s">
        <v>202</v>
      </c>
      <c r="BE895" s="224">
        <f>IF(N895="základní",J895,0)</f>
        <v>0</v>
      </c>
      <c r="BF895" s="224">
        <f>IF(N895="snížená",J895,0)</f>
        <v>0</v>
      </c>
      <c r="BG895" s="224">
        <f>IF(N895="zákl. přenesená",J895,0)</f>
        <v>0</v>
      </c>
      <c r="BH895" s="224">
        <f>IF(N895="sníž. přenesená",J895,0)</f>
        <v>0</v>
      </c>
      <c r="BI895" s="224">
        <f>IF(N895="nulová",J895,0)</f>
        <v>0</v>
      </c>
      <c r="BJ895" s="17" t="s">
        <v>80</v>
      </c>
      <c r="BK895" s="224">
        <f>ROUND(I895*H895,2)</f>
        <v>0</v>
      </c>
      <c r="BL895" s="17" t="s">
        <v>741</v>
      </c>
      <c r="BM895" s="223" t="s">
        <v>1690</v>
      </c>
    </row>
    <row r="896" s="2" customFormat="1">
      <c r="A896" s="38"/>
      <c r="B896" s="39"/>
      <c r="C896" s="40"/>
      <c r="D896" s="225" t="s">
        <v>212</v>
      </c>
      <c r="E896" s="40"/>
      <c r="F896" s="226" t="s">
        <v>1689</v>
      </c>
      <c r="G896" s="40"/>
      <c r="H896" s="40"/>
      <c r="I896" s="227"/>
      <c r="J896" s="40"/>
      <c r="K896" s="40"/>
      <c r="L896" s="44"/>
      <c r="M896" s="228"/>
      <c r="N896" s="229"/>
      <c r="O896" s="84"/>
      <c r="P896" s="84"/>
      <c r="Q896" s="84"/>
      <c r="R896" s="84"/>
      <c r="S896" s="84"/>
      <c r="T896" s="85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T896" s="17" t="s">
        <v>212</v>
      </c>
      <c r="AU896" s="17" t="s">
        <v>82</v>
      </c>
    </row>
    <row r="897" s="2" customFormat="1" ht="24.15" customHeight="1">
      <c r="A897" s="38"/>
      <c r="B897" s="39"/>
      <c r="C897" s="243" t="s">
        <v>1691</v>
      </c>
      <c r="D897" s="243" t="s">
        <v>248</v>
      </c>
      <c r="E897" s="244" t="s">
        <v>1692</v>
      </c>
      <c r="F897" s="245" t="s">
        <v>1693</v>
      </c>
      <c r="G897" s="246" t="s">
        <v>1330</v>
      </c>
      <c r="H897" s="247">
        <v>15</v>
      </c>
      <c r="I897" s="248"/>
      <c r="J897" s="249">
        <f>ROUND(I897*H897,2)</f>
        <v>0</v>
      </c>
      <c r="K897" s="245" t="s">
        <v>19</v>
      </c>
      <c r="L897" s="250"/>
      <c r="M897" s="251" t="s">
        <v>19</v>
      </c>
      <c r="N897" s="252" t="s">
        <v>44</v>
      </c>
      <c r="O897" s="84"/>
      <c r="P897" s="221">
        <f>O897*H897</f>
        <v>0</v>
      </c>
      <c r="Q897" s="221">
        <v>0.00132</v>
      </c>
      <c r="R897" s="221">
        <f>Q897*H897</f>
        <v>0.019799999999999998</v>
      </c>
      <c r="S897" s="221">
        <v>0</v>
      </c>
      <c r="T897" s="22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23" t="s">
        <v>741</v>
      </c>
      <c r="AT897" s="223" t="s">
        <v>248</v>
      </c>
      <c r="AU897" s="223" t="s">
        <v>82</v>
      </c>
      <c r="AY897" s="17" t="s">
        <v>202</v>
      </c>
      <c r="BE897" s="224">
        <f>IF(N897="základní",J897,0)</f>
        <v>0</v>
      </c>
      <c r="BF897" s="224">
        <f>IF(N897="snížená",J897,0)</f>
        <v>0</v>
      </c>
      <c r="BG897" s="224">
        <f>IF(N897="zákl. přenesená",J897,0)</f>
        <v>0</v>
      </c>
      <c r="BH897" s="224">
        <f>IF(N897="sníž. přenesená",J897,0)</f>
        <v>0</v>
      </c>
      <c r="BI897" s="224">
        <f>IF(N897="nulová",J897,0)</f>
        <v>0</v>
      </c>
      <c r="BJ897" s="17" t="s">
        <v>80</v>
      </c>
      <c r="BK897" s="224">
        <f>ROUND(I897*H897,2)</f>
        <v>0</v>
      </c>
      <c r="BL897" s="17" t="s">
        <v>741</v>
      </c>
      <c r="BM897" s="223" t="s">
        <v>1694</v>
      </c>
    </row>
    <row r="898" s="2" customFormat="1">
      <c r="A898" s="38"/>
      <c r="B898" s="39"/>
      <c r="C898" s="40"/>
      <c r="D898" s="225" t="s">
        <v>212</v>
      </c>
      <c r="E898" s="40"/>
      <c r="F898" s="226" t="s">
        <v>1693</v>
      </c>
      <c r="G898" s="40"/>
      <c r="H898" s="40"/>
      <c r="I898" s="227"/>
      <c r="J898" s="40"/>
      <c r="K898" s="40"/>
      <c r="L898" s="44"/>
      <c r="M898" s="228"/>
      <c r="N898" s="229"/>
      <c r="O898" s="84"/>
      <c r="P898" s="84"/>
      <c r="Q898" s="84"/>
      <c r="R898" s="84"/>
      <c r="S898" s="84"/>
      <c r="T898" s="85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212</v>
      </c>
      <c r="AU898" s="17" t="s">
        <v>82</v>
      </c>
    </row>
    <row r="899" s="2" customFormat="1" ht="24.15" customHeight="1">
      <c r="A899" s="38"/>
      <c r="B899" s="39"/>
      <c r="C899" s="243" t="s">
        <v>1695</v>
      </c>
      <c r="D899" s="243" t="s">
        <v>248</v>
      </c>
      <c r="E899" s="244" t="s">
        <v>1696</v>
      </c>
      <c r="F899" s="245" t="s">
        <v>1697</v>
      </c>
      <c r="G899" s="246" t="s">
        <v>1330</v>
      </c>
      <c r="H899" s="247">
        <v>300</v>
      </c>
      <c r="I899" s="248"/>
      <c r="J899" s="249">
        <f>ROUND(I899*H899,2)</f>
        <v>0</v>
      </c>
      <c r="K899" s="245" t="s">
        <v>19</v>
      </c>
      <c r="L899" s="250"/>
      <c r="M899" s="251" t="s">
        <v>19</v>
      </c>
      <c r="N899" s="252" t="s">
        <v>44</v>
      </c>
      <c r="O899" s="84"/>
      <c r="P899" s="221">
        <f>O899*H899</f>
        <v>0</v>
      </c>
      <c r="Q899" s="221">
        <v>0.0085000000000000006</v>
      </c>
      <c r="R899" s="221">
        <f>Q899*H899</f>
        <v>2.5500000000000003</v>
      </c>
      <c r="S899" s="221">
        <v>0</v>
      </c>
      <c r="T899" s="222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23" t="s">
        <v>741</v>
      </c>
      <c r="AT899" s="223" t="s">
        <v>248</v>
      </c>
      <c r="AU899" s="223" t="s">
        <v>82</v>
      </c>
      <c r="AY899" s="17" t="s">
        <v>202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80</v>
      </c>
      <c r="BK899" s="224">
        <f>ROUND(I899*H899,2)</f>
        <v>0</v>
      </c>
      <c r="BL899" s="17" t="s">
        <v>741</v>
      </c>
      <c r="BM899" s="223" t="s">
        <v>1698</v>
      </c>
    </row>
    <row r="900" s="2" customFormat="1">
      <c r="A900" s="38"/>
      <c r="B900" s="39"/>
      <c r="C900" s="40"/>
      <c r="D900" s="225" t="s">
        <v>212</v>
      </c>
      <c r="E900" s="40"/>
      <c r="F900" s="226" t="s">
        <v>1697</v>
      </c>
      <c r="G900" s="40"/>
      <c r="H900" s="40"/>
      <c r="I900" s="227"/>
      <c r="J900" s="40"/>
      <c r="K900" s="40"/>
      <c r="L900" s="44"/>
      <c r="M900" s="228"/>
      <c r="N900" s="229"/>
      <c r="O900" s="84"/>
      <c r="P900" s="84"/>
      <c r="Q900" s="84"/>
      <c r="R900" s="84"/>
      <c r="S900" s="84"/>
      <c r="T900" s="85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17" t="s">
        <v>212</v>
      </c>
      <c r="AU900" s="17" t="s">
        <v>82</v>
      </c>
    </row>
    <row r="901" s="2" customFormat="1" ht="24.15" customHeight="1">
      <c r="A901" s="38"/>
      <c r="B901" s="39"/>
      <c r="C901" s="243" t="s">
        <v>1699</v>
      </c>
      <c r="D901" s="243" t="s">
        <v>248</v>
      </c>
      <c r="E901" s="244" t="s">
        <v>1700</v>
      </c>
      <c r="F901" s="245" t="s">
        <v>1701</v>
      </c>
      <c r="G901" s="246" t="s">
        <v>1330</v>
      </c>
      <c r="H901" s="247">
        <v>100</v>
      </c>
      <c r="I901" s="248"/>
      <c r="J901" s="249">
        <f>ROUND(I901*H901,2)</f>
        <v>0</v>
      </c>
      <c r="K901" s="245" t="s">
        <v>19</v>
      </c>
      <c r="L901" s="250"/>
      <c r="M901" s="251" t="s">
        <v>19</v>
      </c>
      <c r="N901" s="252" t="s">
        <v>44</v>
      </c>
      <c r="O901" s="84"/>
      <c r="P901" s="221">
        <f>O901*H901</f>
        <v>0</v>
      </c>
      <c r="Q901" s="221">
        <v>0.0082000000000000007</v>
      </c>
      <c r="R901" s="221">
        <f>Q901*H901</f>
        <v>0.82000000000000006</v>
      </c>
      <c r="S901" s="221">
        <v>0</v>
      </c>
      <c r="T901" s="22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23" t="s">
        <v>741</v>
      </c>
      <c r="AT901" s="223" t="s">
        <v>248</v>
      </c>
      <c r="AU901" s="223" t="s">
        <v>82</v>
      </c>
      <c r="AY901" s="17" t="s">
        <v>202</v>
      </c>
      <c r="BE901" s="224">
        <f>IF(N901="základní",J901,0)</f>
        <v>0</v>
      </c>
      <c r="BF901" s="224">
        <f>IF(N901="snížená",J901,0)</f>
        <v>0</v>
      </c>
      <c r="BG901" s="224">
        <f>IF(N901="zákl. přenesená",J901,0)</f>
        <v>0</v>
      </c>
      <c r="BH901" s="224">
        <f>IF(N901="sníž. přenesená",J901,0)</f>
        <v>0</v>
      </c>
      <c r="BI901" s="224">
        <f>IF(N901="nulová",J901,0)</f>
        <v>0</v>
      </c>
      <c r="BJ901" s="17" t="s">
        <v>80</v>
      </c>
      <c r="BK901" s="224">
        <f>ROUND(I901*H901,2)</f>
        <v>0</v>
      </c>
      <c r="BL901" s="17" t="s">
        <v>741</v>
      </c>
      <c r="BM901" s="223" t="s">
        <v>1702</v>
      </c>
    </row>
    <row r="902" s="2" customFormat="1">
      <c r="A902" s="38"/>
      <c r="B902" s="39"/>
      <c r="C902" s="40"/>
      <c r="D902" s="225" t="s">
        <v>212</v>
      </c>
      <c r="E902" s="40"/>
      <c r="F902" s="226" t="s">
        <v>1701</v>
      </c>
      <c r="G902" s="40"/>
      <c r="H902" s="40"/>
      <c r="I902" s="227"/>
      <c r="J902" s="40"/>
      <c r="K902" s="40"/>
      <c r="L902" s="44"/>
      <c r="M902" s="228"/>
      <c r="N902" s="229"/>
      <c r="O902" s="84"/>
      <c r="P902" s="84"/>
      <c r="Q902" s="84"/>
      <c r="R902" s="84"/>
      <c r="S902" s="84"/>
      <c r="T902" s="85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T902" s="17" t="s">
        <v>212</v>
      </c>
      <c r="AU902" s="17" t="s">
        <v>82</v>
      </c>
    </row>
    <row r="903" s="2" customFormat="1" ht="24.15" customHeight="1">
      <c r="A903" s="38"/>
      <c r="B903" s="39"/>
      <c r="C903" s="243" t="s">
        <v>1703</v>
      </c>
      <c r="D903" s="243" t="s">
        <v>248</v>
      </c>
      <c r="E903" s="244" t="s">
        <v>1704</v>
      </c>
      <c r="F903" s="245" t="s">
        <v>1705</v>
      </c>
      <c r="G903" s="246" t="s">
        <v>1330</v>
      </c>
      <c r="H903" s="247">
        <v>85</v>
      </c>
      <c r="I903" s="248"/>
      <c r="J903" s="249">
        <f>ROUND(I903*H903,2)</f>
        <v>0</v>
      </c>
      <c r="K903" s="245" t="s">
        <v>19</v>
      </c>
      <c r="L903" s="250"/>
      <c r="M903" s="251" t="s">
        <v>19</v>
      </c>
      <c r="N903" s="252" t="s">
        <v>44</v>
      </c>
      <c r="O903" s="84"/>
      <c r="P903" s="221">
        <f>O903*H903</f>
        <v>0</v>
      </c>
      <c r="Q903" s="221">
        <v>0.0065599999999999999</v>
      </c>
      <c r="R903" s="221">
        <f>Q903*H903</f>
        <v>0.55759999999999998</v>
      </c>
      <c r="S903" s="221">
        <v>0</v>
      </c>
      <c r="T903" s="222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23" t="s">
        <v>741</v>
      </c>
      <c r="AT903" s="223" t="s">
        <v>248</v>
      </c>
      <c r="AU903" s="223" t="s">
        <v>82</v>
      </c>
      <c r="AY903" s="17" t="s">
        <v>202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80</v>
      </c>
      <c r="BK903" s="224">
        <f>ROUND(I903*H903,2)</f>
        <v>0</v>
      </c>
      <c r="BL903" s="17" t="s">
        <v>741</v>
      </c>
      <c r="BM903" s="223" t="s">
        <v>1706</v>
      </c>
    </row>
    <row r="904" s="2" customFormat="1">
      <c r="A904" s="38"/>
      <c r="B904" s="39"/>
      <c r="C904" s="40"/>
      <c r="D904" s="225" t="s">
        <v>212</v>
      </c>
      <c r="E904" s="40"/>
      <c r="F904" s="226" t="s">
        <v>1705</v>
      </c>
      <c r="G904" s="40"/>
      <c r="H904" s="40"/>
      <c r="I904" s="227"/>
      <c r="J904" s="40"/>
      <c r="K904" s="40"/>
      <c r="L904" s="44"/>
      <c r="M904" s="228"/>
      <c r="N904" s="229"/>
      <c r="O904" s="84"/>
      <c r="P904" s="84"/>
      <c r="Q904" s="84"/>
      <c r="R904" s="84"/>
      <c r="S904" s="84"/>
      <c r="T904" s="85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7" t="s">
        <v>212</v>
      </c>
      <c r="AU904" s="17" t="s">
        <v>82</v>
      </c>
    </row>
    <row r="905" s="2" customFormat="1" ht="24.15" customHeight="1">
      <c r="A905" s="38"/>
      <c r="B905" s="39"/>
      <c r="C905" s="243" t="s">
        <v>1707</v>
      </c>
      <c r="D905" s="243" t="s">
        <v>248</v>
      </c>
      <c r="E905" s="244" t="s">
        <v>1708</v>
      </c>
      <c r="F905" s="245" t="s">
        <v>1709</v>
      </c>
      <c r="G905" s="246" t="s">
        <v>1330</v>
      </c>
      <c r="H905" s="247">
        <v>85</v>
      </c>
      <c r="I905" s="248"/>
      <c r="J905" s="249">
        <f>ROUND(I905*H905,2)</f>
        <v>0</v>
      </c>
      <c r="K905" s="245" t="s">
        <v>19</v>
      </c>
      <c r="L905" s="250"/>
      <c r="M905" s="251" t="s">
        <v>19</v>
      </c>
      <c r="N905" s="252" t="s">
        <v>44</v>
      </c>
      <c r="O905" s="84"/>
      <c r="P905" s="221">
        <f>O905*H905</f>
        <v>0</v>
      </c>
      <c r="Q905" s="221">
        <v>0.00513</v>
      </c>
      <c r="R905" s="221">
        <f>Q905*H905</f>
        <v>0.43604999999999999</v>
      </c>
      <c r="S905" s="221">
        <v>0</v>
      </c>
      <c r="T905" s="222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23" t="s">
        <v>741</v>
      </c>
      <c r="AT905" s="223" t="s">
        <v>248</v>
      </c>
      <c r="AU905" s="223" t="s">
        <v>82</v>
      </c>
      <c r="AY905" s="17" t="s">
        <v>202</v>
      </c>
      <c r="BE905" s="224">
        <f>IF(N905="základní",J905,0)</f>
        <v>0</v>
      </c>
      <c r="BF905" s="224">
        <f>IF(N905="snížená",J905,0)</f>
        <v>0</v>
      </c>
      <c r="BG905" s="224">
        <f>IF(N905="zákl. přenesená",J905,0)</f>
        <v>0</v>
      </c>
      <c r="BH905" s="224">
        <f>IF(N905="sníž. přenesená",J905,0)</f>
        <v>0</v>
      </c>
      <c r="BI905" s="224">
        <f>IF(N905="nulová",J905,0)</f>
        <v>0</v>
      </c>
      <c r="BJ905" s="17" t="s">
        <v>80</v>
      </c>
      <c r="BK905" s="224">
        <f>ROUND(I905*H905,2)</f>
        <v>0</v>
      </c>
      <c r="BL905" s="17" t="s">
        <v>741</v>
      </c>
      <c r="BM905" s="223" t="s">
        <v>1710</v>
      </c>
    </row>
    <row r="906" s="2" customFormat="1">
      <c r="A906" s="38"/>
      <c r="B906" s="39"/>
      <c r="C906" s="40"/>
      <c r="D906" s="225" t="s">
        <v>212</v>
      </c>
      <c r="E906" s="40"/>
      <c r="F906" s="226" t="s">
        <v>1709</v>
      </c>
      <c r="G906" s="40"/>
      <c r="H906" s="40"/>
      <c r="I906" s="227"/>
      <c r="J906" s="40"/>
      <c r="K906" s="40"/>
      <c r="L906" s="44"/>
      <c r="M906" s="228"/>
      <c r="N906" s="229"/>
      <c r="O906" s="84"/>
      <c r="P906" s="84"/>
      <c r="Q906" s="84"/>
      <c r="R906" s="84"/>
      <c r="S906" s="84"/>
      <c r="T906" s="85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T906" s="17" t="s">
        <v>212</v>
      </c>
      <c r="AU906" s="17" t="s">
        <v>82</v>
      </c>
    </row>
    <row r="907" s="2" customFormat="1" ht="24.15" customHeight="1">
      <c r="A907" s="38"/>
      <c r="B907" s="39"/>
      <c r="C907" s="243" t="s">
        <v>1711</v>
      </c>
      <c r="D907" s="243" t="s">
        <v>248</v>
      </c>
      <c r="E907" s="244" t="s">
        <v>1712</v>
      </c>
      <c r="F907" s="245" t="s">
        <v>1713</v>
      </c>
      <c r="G907" s="246" t="s">
        <v>1330</v>
      </c>
      <c r="H907" s="247">
        <v>25</v>
      </c>
      <c r="I907" s="248"/>
      <c r="J907" s="249">
        <f>ROUND(I907*H907,2)</f>
        <v>0</v>
      </c>
      <c r="K907" s="245" t="s">
        <v>19</v>
      </c>
      <c r="L907" s="250"/>
      <c r="M907" s="251" t="s">
        <v>19</v>
      </c>
      <c r="N907" s="252" t="s">
        <v>44</v>
      </c>
      <c r="O907" s="84"/>
      <c r="P907" s="221">
        <f>O907*H907</f>
        <v>0</v>
      </c>
      <c r="Q907" s="221">
        <v>0.0042199999999999998</v>
      </c>
      <c r="R907" s="221">
        <f>Q907*H907</f>
        <v>0.1055</v>
      </c>
      <c r="S907" s="221">
        <v>0</v>
      </c>
      <c r="T907" s="222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23" t="s">
        <v>741</v>
      </c>
      <c r="AT907" s="223" t="s">
        <v>248</v>
      </c>
      <c r="AU907" s="223" t="s">
        <v>82</v>
      </c>
      <c r="AY907" s="17" t="s">
        <v>202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80</v>
      </c>
      <c r="BK907" s="224">
        <f>ROUND(I907*H907,2)</f>
        <v>0</v>
      </c>
      <c r="BL907" s="17" t="s">
        <v>741</v>
      </c>
      <c r="BM907" s="223" t="s">
        <v>1714</v>
      </c>
    </row>
    <row r="908" s="2" customFormat="1">
      <c r="A908" s="38"/>
      <c r="B908" s="39"/>
      <c r="C908" s="40"/>
      <c r="D908" s="225" t="s">
        <v>212</v>
      </c>
      <c r="E908" s="40"/>
      <c r="F908" s="226" t="s">
        <v>1713</v>
      </c>
      <c r="G908" s="40"/>
      <c r="H908" s="40"/>
      <c r="I908" s="227"/>
      <c r="J908" s="40"/>
      <c r="K908" s="40"/>
      <c r="L908" s="44"/>
      <c r="M908" s="228"/>
      <c r="N908" s="229"/>
      <c r="O908" s="84"/>
      <c r="P908" s="84"/>
      <c r="Q908" s="84"/>
      <c r="R908" s="84"/>
      <c r="S908" s="84"/>
      <c r="T908" s="85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T908" s="17" t="s">
        <v>212</v>
      </c>
      <c r="AU908" s="17" t="s">
        <v>82</v>
      </c>
    </row>
    <row r="909" s="2" customFormat="1" ht="24.15" customHeight="1">
      <c r="A909" s="38"/>
      <c r="B909" s="39"/>
      <c r="C909" s="243" t="s">
        <v>1715</v>
      </c>
      <c r="D909" s="243" t="s">
        <v>248</v>
      </c>
      <c r="E909" s="244" t="s">
        <v>1716</v>
      </c>
      <c r="F909" s="245" t="s">
        <v>1717</v>
      </c>
      <c r="G909" s="246" t="s">
        <v>1330</v>
      </c>
      <c r="H909" s="247">
        <v>25</v>
      </c>
      <c r="I909" s="248"/>
      <c r="J909" s="249">
        <f>ROUND(I909*H909,2)</f>
        <v>0</v>
      </c>
      <c r="K909" s="245" t="s">
        <v>19</v>
      </c>
      <c r="L909" s="250"/>
      <c r="M909" s="251" t="s">
        <v>19</v>
      </c>
      <c r="N909" s="252" t="s">
        <v>44</v>
      </c>
      <c r="O909" s="84"/>
      <c r="P909" s="221">
        <f>O909*H909</f>
        <v>0</v>
      </c>
      <c r="Q909" s="221">
        <v>0.0023</v>
      </c>
      <c r="R909" s="221">
        <f>Q909*H909</f>
        <v>0.057499999999999996</v>
      </c>
      <c r="S909" s="221">
        <v>0</v>
      </c>
      <c r="T909" s="222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23" t="s">
        <v>741</v>
      </c>
      <c r="AT909" s="223" t="s">
        <v>248</v>
      </c>
      <c r="AU909" s="223" t="s">
        <v>82</v>
      </c>
      <c r="AY909" s="17" t="s">
        <v>202</v>
      </c>
      <c r="BE909" s="224">
        <f>IF(N909="základní",J909,0)</f>
        <v>0</v>
      </c>
      <c r="BF909" s="224">
        <f>IF(N909="snížená",J909,0)</f>
        <v>0</v>
      </c>
      <c r="BG909" s="224">
        <f>IF(N909="zákl. přenesená",J909,0)</f>
        <v>0</v>
      </c>
      <c r="BH909" s="224">
        <f>IF(N909="sníž. přenesená",J909,0)</f>
        <v>0</v>
      </c>
      <c r="BI909" s="224">
        <f>IF(N909="nulová",J909,0)</f>
        <v>0</v>
      </c>
      <c r="BJ909" s="17" t="s">
        <v>80</v>
      </c>
      <c r="BK909" s="224">
        <f>ROUND(I909*H909,2)</f>
        <v>0</v>
      </c>
      <c r="BL909" s="17" t="s">
        <v>741</v>
      </c>
      <c r="BM909" s="223" t="s">
        <v>1718</v>
      </c>
    </row>
    <row r="910" s="2" customFormat="1">
      <c r="A910" s="38"/>
      <c r="B910" s="39"/>
      <c r="C910" s="40"/>
      <c r="D910" s="225" t="s">
        <v>212</v>
      </c>
      <c r="E910" s="40"/>
      <c r="F910" s="226" t="s">
        <v>1717</v>
      </c>
      <c r="G910" s="40"/>
      <c r="H910" s="40"/>
      <c r="I910" s="227"/>
      <c r="J910" s="40"/>
      <c r="K910" s="40"/>
      <c r="L910" s="44"/>
      <c r="M910" s="228"/>
      <c r="N910" s="229"/>
      <c r="O910" s="84"/>
      <c r="P910" s="84"/>
      <c r="Q910" s="84"/>
      <c r="R910" s="84"/>
      <c r="S910" s="84"/>
      <c r="T910" s="85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T910" s="17" t="s">
        <v>212</v>
      </c>
      <c r="AU910" s="17" t="s">
        <v>82</v>
      </c>
    </row>
    <row r="911" s="2" customFormat="1" ht="24.15" customHeight="1">
      <c r="A911" s="38"/>
      <c r="B911" s="39"/>
      <c r="C911" s="243" t="s">
        <v>1719</v>
      </c>
      <c r="D911" s="243" t="s">
        <v>248</v>
      </c>
      <c r="E911" s="244" t="s">
        <v>1720</v>
      </c>
      <c r="F911" s="245" t="s">
        <v>1721</v>
      </c>
      <c r="G911" s="246" t="s">
        <v>1330</v>
      </c>
      <c r="H911" s="247">
        <v>70</v>
      </c>
      <c r="I911" s="248"/>
      <c r="J911" s="249">
        <f>ROUND(I911*H911,2)</f>
        <v>0</v>
      </c>
      <c r="K911" s="245" t="s">
        <v>19</v>
      </c>
      <c r="L911" s="250"/>
      <c r="M911" s="251" t="s">
        <v>19</v>
      </c>
      <c r="N911" s="252" t="s">
        <v>44</v>
      </c>
      <c r="O911" s="84"/>
      <c r="P911" s="221">
        <f>O911*H911</f>
        <v>0</v>
      </c>
      <c r="Q911" s="221">
        <v>0.0020200000000000001</v>
      </c>
      <c r="R911" s="221">
        <f>Q911*H911</f>
        <v>0.1414</v>
      </c>
      <c r="S911" s="221">
        <v>0</v>
      </c>
      <c r="T911" s="222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23" t="s">
        <v>741</v>
      </c>
      <c r="AT911" s="223" t="s">
        <v>248</v>
      </c>
      <c r="AU911" s="223" t="s">
        <v>82</v>
      </c>
      <c r="AY911" s="17" t="s">
        <v>202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80</v>
      </c>
      <c r="BK911" s="224">
        <f>ROUND(I911*H911,2)</f>
        <v>0</v>
      </c>
      <c r="BL911" s="17" t="s">
        <v>741</v>
      </c>
      <c r="BM911" s="223" t="s">
        <v>1722</v>
      </c>
    </row>
    <row r="912" s="2" customFormat="1">
      <c r="A912" s="38"/>
      <c r="B912" s="39"/>
      <c r="C912" s="40"/>
      <c r="D912" s="225" t="s">
        <v>212</v>
      </c>
      <c r="E912" s="40"/>
      <c r="F912" s="226" t="s">
        <v>1721</v>
      </c>
      <c r="G912" s="40"/>
      <c r="H912" s="40"/>
      <c r="I912" s="227"/>
      <c r="J912" s="40"/>
      <c r="K912" s="40"/>
      <c r="L912" s="44"/>
      <c r="M912" s="228"/>
      <c r="N912" s="229"/>
      <c r="O912" s="84"/>
      <c r="P912" s="84"/>
      <c r="Q912" s="84"/>
      <c r="R912" s="84"/>
      <c r="S912" s="84"/>
      <c r="T912" s="85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T912" s="17" t="s">
        <v>212</v>
      </c>
      <c r="AU912" s="17" t="s">
        <v>82</v>
      </c>
    </row>
    <row r="913" s="2" customFormat="1" ht="24.15" customHeight="1">
      <c r="A913" s="38"/>
      <c r="B913" s="39"/>
      <c r="C913" s="243" t="s">
        <v>1723</v>
      </c>
      <c r="D913" s="243" t="s">
        <v>248</v>
      </c>
      <c r="E913" s="244" t="s">
        <v>1724</v>
      </c>
      <c r="F913" s="245" t="s">
        <v>1725</v>
      </c>
      <c r="G913" s="246" t="s">
        <v>1330</v>
      </c>
      <c r="H913" s="247">
        <v>8</v>
      </c>
      <c r="I913" s="248"/>
      <c r="J913" s="249">
        <f>ROUND(I913*H913,2)</f>
        <v>0</v>
      </c>
      <c r="K913" s="245" t="s">
        <v>19</v>
      </c>
      <c r="L913" s="250"/>
      <c r="M913" s="251" t="s">
        <v>19</v>
      </c>
      <c r="N913" s="252" t="s">
        <v>44</v>
      </c>
      <c r="O913" s="84"/>
      <c r="P913" s="221">
        <f>O913*H913</f>
        <v>0</v>
      </c>
      <c r="Q913" s="221">
        <v>0.00155</v>
      </c>
      <c r="R913" s="221">
        <f>Q913*H913</f>
        <v>0.0124</v>
      </c>
      <c r="S913" s="221">
        <v>0</v>
      </c>
      <c r="T913" s="22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23" t="s">
        <v>741</v>
      </c>
      <c r="AT913" s="223" t="s">
        <v>248</v>
      </c>
      <c r="AU913" s="223" t="s">
        <v>82</v>
      </c>
      <c r="AY913" s="17" t="s">
        <v>202</v>
      </c>
      <c r="BE913" s="224">
        <f>IF(N913="základní",J913,0)</f>
        <v>0</v>
      </c>
      <c r="BF913" s="224">
        <f>IF(N913="snížená",J913,0)</f>
        <v>0</v>
      </c>
      <c r="BG913" s="224">
        <f>IF(N913="zákl. přenesená",J913,0)</f>
        <v>0</v>
      </c>
      <c r="BH913" s="224">
        <f>IF(N913="sníž. přenesená",J913,0)</f>
        <v>0</v>
      </c>
      <c r="BI913" s="224">
        <f>IF(N913="nulová",J913,0)</f>
        <v>0</v>
      </c>
      <c r="BJ913" s="17" t="s">
        <v>80</v>
      </c>
      <c r="BK913" s="224">
        <f>ROUND(I913*H913,2)</f>
        <v>0</v>
      </c>
      <c r="BL913" s="17" t="s">
        <v>741</v>
      </c>
      <c r="BM913" s="223" t="s">
        <v>1726</v>
      </c>
    </row>
    <row r="914" s="2" customFormat="1">
      <c r="A914" s="38"/>
      <c r="B914" s="39"/>
      <c r="C914" s="40"/>
      <c r="D914" s="225" t="s">
        <v>212</v>
      </c>
      <c r="E914" s="40"/>
      <c r="F914" s="226" t="s">
        <v>1725</v>
      </c>
      <c r="G914" s="40"/>
      <c r="H914" s="40"/>
      <c r="I914" s="227"/>
      <c r="J914" s="40"/>
      <c r="K914" s="40"/>
      <c r="L914" s="44"/>
      <c r="M914" s="228"/>
      <c r="N914" s="229"/>
      <c r="O914" s="84"/>
      <c r="P914" s="84"/>
      <c r="Q914" s="84"/>
      <c r="R914" s="84"/>
      <c r="S914" s="84"/>
      <c r="T914" s="85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212</v>
      </c>
      <c r="AU914" s="17" t="s">
        <v>82</v>
      </c>
    </row>
    <row r="915" s="2" customFormat="1" ht="24.15" customHeight="1">
      <c r="A915" s="38"/>
      <c r="B915" s="39"/>
      <c r="C915" s="243" t="s">
        <v>1727</v>
      </c>
      <c r="D915" s="243" t="s">
        <v>248</v>
      </c>
      <c r="E915" s="244" t="s">
        <v>1728</v>
      </c>
      <c r="F915" s="245" t="s">
        <v>1729</v>
      </c>
      <c r="G915" s="246" t="s">
        <v>1330</v>
      </c>
      <c r="H915" s="247">
        <v>45</v>
      </c>
      <c r="I915" s="248"/>
      <c r="J915" s="249">
        <f>ROUND(I915*H915,2)</f>
        <v>0</v>
      </c>
      <c r="K915" s="245" t="s">
        <v>19</v>
      </c>
      <c r="L915" s="250"/>
      <c r="M915" s="251" t="s">
        <v>19</v>
      </c>
      <c r="N915" s="252" t="s">
        <v>44</v>
      </c>
      <c r="O915" s="84"/>
      <c r="P915" s="221">
        <f>O915*H915</f>
        <v>0</v>
      </c>
      <c r="Q915" s="221">
        <v>0.00155</v>
      </c>
      <c r="R915" s="221">
        <f>Q915*H915</f>
        <v>0.069749999999999993</v>
      </c>
      <c r="S915" s="221">
        <v>0</v>
      </c>
      <c r="T915" s="222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23" t="s">
        <v>741</v>
      </c>
      <c r="AT915" s="223" t="s">
        <v>248</v>
      </c>
      <c r="AU915" s="223" t="s">
        <v>82</v>
      </c>
      <c r="AY915" s="17" t="s">
        <v>202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17" t="s">
        <v>80</v>
      </c>
      <c r="BK915" s="224">
        <f>ROUND(I915*H915,2)</f>
        <v>0</v>
      </c>
      <c r="BL915" s="17" t="s">
        <v>741</v>
      </c>
      <c r="BM915" s="223" t="s">
        <v>1730</v>
      </c>
    </row>
    <row r="916" s="2" customFormat="1">
      <c r="A916" s="38"/>
      <c r="B916" s="39"/>
      <c r="C916" s="40"/>
      <c r="D916" s="225" t="s">
        <v>212</v>
      </c>
      <c r="E916" s="40"/>
      <c r="F916" s="226" t="s">
        <v>1729</v>
      </c>
      <c r="G916" s="40"/>
      <c r="H916" s="40"/>
      <c r="I916" s="227"/>
      <c r="J916" s="40"/>
      <c r="K916" s="40"/>
      <c r="L916" s="44"/>
      <c r="M916" s="228"/>
      <c r="N916" s="229"/>
      <c r="O916" s="84"/>
      <c r="P916" s="84"/>
      <c r="Q916" s="84"/>
      <c r="R916" s="84"/>
      <c r="S916" s="84"/>
      <c r="T916" s="85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T916" s="17" t="s">
        <v>212</v>
      </c>
      <c r="AU916" s="17" t="s">
        <v>82</v>
      </c>
    </row>
    <row r="917" s="2" customFormat="1" ht="24.15" customHeight="1">
      <c r="A917" s="38"/>
      <c r="B917" s="39"/>
      <c r="C917" s="243" t="s">
        <v>1731</v>
      </c>
      <c r="D917" s="243" t="s">
        <v>248</v>
      </c>
      <c r="E917" s="244" t="s">
        <v>1732</v>
      </c>
      <c r="F917" s="245" t="s">
        <v>1733</v>
      </c>
      <c r="G917" s="246" t="s">
        <v>1330</v>
      </c>
      <c r="H917" s="247">
        <v>15</v>
      </c>
      <c r="I917" s="248"/>
      <c r="J917" s="249">
        <f>ROUND(I917*H917,2)</f>
        <v>0</v>
      </c>
      <c r="K917" s="245" t="s">
        <v>19</v>
      </c>
      <c r="L917" s="250"/>
      <c r="M917" s="251" t="s">
        <v>19</v>
      </c>
      <c r="N917" s="252" t="s">
        <v>44</v>
      </c>
      <c r="O917" s="84"/>
      <c r="P917" s="221">
        <f>O917*H917</f>
        <v>0</v>
      </c>
      <c r="Q917" s="221">
        <v>0.0014300000000000001</v>
      </c>
      <c r="R917" s="221">
        <f>Q917*H917</f>
        <v>0.02145</v>
      </c>
      <c r="S917" s="221">
        <v>0</v>
      </c>
      <c r="T917" s="22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23" t="s">
        <v>741</v>
      </c>
      <c r="AT917" s="223" t="s">
        <v>248</v>
      </c>
      <c r="AU917" s="223" t="s">
        <v>82</v>
      </c>
      <c r="AY917" s="17" t="s">
        <v>202</v>
      </c>
      <c r="BE917" s="224">
        <f>IF(N917="základní",J917,0)</f>
        <v>0</v>
      </c>
      <c r="BF917" s="224">
        <f>IF(N917="snížená",J917,0)</f>
        <v>0</v>
      </c>
      <c r="BG917" s="224">
        <f>IF(N917="zákl. přenesená",J917,0)</f>
        <v>0</v>
      </c>
      <c r="BH917" s="224">
        <f>IF(N917="sníž. přenesená",J917,0)</f>
        <v>0</v>
      </c>
      <c r="BI917" s="224">
        <f>IF(N917="nulová",J917,0)</f>
        <v>0</v>
      </c>
      <c r="BJ917" s="17" t="s">
        <v>80</v>
      </c>
      <c r="BK917" s="224">
        <f>ROUND(I917*H917,2)</f>
        <v>0</v>
      </c>
      <c r="BL917" s="17" t="s">
        <v>741</v>
      </c>
      <c r="BM917" s="223" t="s">
        <v>1734</v>
      </c>
    </row>
    <row r="918" s="2" customFormat="1">
      <c r="A918" s="38"/>
      <c r="B918" s="39"/>
      <c r="C918" s="40"/>
      <c r="D918" s="225" t="s">
        <v>212</v>
      </c>
      <c r="E918" s="40"/>
      <c r="F918" s="226" t="s">
        <v>1733</v>
      </c>
      <c r="G918" s="40"/>
      <c r="H918" s="40"/>
      <c r="I918" s="227"/>
      <c r="J918" s="40"/>
      <c r="K918" s="40"/>
      <c r="L918" s="44"/>
      <c r="M918" s="228"/>
      <c r="N918" s="229"/>
      <c r="O918" s="84"/>
      <c r="P918" s="84"/>
      <c r="Q918" s="84"/>
      <c r="R918" s="84"/>
      <c r="S918" s="84"/>
      <c r="T918" s="85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T918" s="17" t="s">
        <v>212</v>
      </c>
      <c r="AU918" s="17" t="s">
        <v>82</v>
      </c>
    </row>
    <row r="919" s="2" customFormat="1" ht="24.15" customHeight="1">
      <c r="A919" s="38"/>
      <c r="B919" s="39"/>
      <c r="C919" s="243" t="s">
        <v>1735</v>
      </c>
      <c r="D919" s="243" t="s">
        <v>248</v>
      </c>
      <c r="E919" s="244" t="s">
        <v>1736</v>
      </c>
      <c r="F919" s="245" t="s">
        <v>1737</v>
      </c>
      <c r="G919" s="246" t="s">
        <v>1330</v>
      </c>
      <c r="H919" s="247">
        <v>230</v>
      </c>
      <c r="I919" s="248"/>
      <c r="J919" s="249">
        <f>ROUND(I919*H919,2)</f>
        <v>0</v>
      </c>
      <c r="K919" s="245" t="s">
        <v>19</v>
      </c>
      <c r="L919" s="250"/>
      <c r="M919" s="251" t="s">
        <v>19</v>
      </c>
      <c r="N919" s="252" t="s">
        <v>44</v>
      </c>
      <c r="O919" s="84"/>
      <c r="P919" s="221">
        <f>O919*H919</f>
        <v>0</v>
      </c>
      <c r="Q919" s="221">
        <v>0.0042199999999999998</v>
      </c>
      <c r="R919" s="221">
        <f>Q919*H919</f>
        <v>0.97059999999999991</v>
      </c>
      <c r="S919" s="221">
        <v>0</v>
      </c>
      <c r="T919" s="22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23" t="s">
        <v>1051</v>
      </c>
      <c r="AT919" s="223" t="s">
        <v>248</v>
      </c>
      <c r="AU919" s="223" t="s">
        <v>82</v>
      </c>
      <c r="AY919" s="17" t="s">
        <v>202</v>
      </c>
      <c r="BE919" s="224">
        <f>IF(N919="základní",J919,0)</f>
        <v>0</v>
      </c>
      <c r="BF919" s="224">
        <f>IF(N919="snížená",J919,0)</f>
        <v>0</v>
      </c>
      <c r="BG919" s="224">
        <f>IF(N919="zákl. přenesená",J919,0)</f>
        <v>0</v>
      </c>
      <c r="BH919" s="224">
        <f>IF(N919="sníž. přenesená",J919,0)</f>
        <v>0</v>
      </c>
      <c r="BI919" s="224">
        <f>IF(N919="nulová",J919,0)</f>
        <v>0</v>
      </c>
      <c r="BJ919" s="17" t="s">
        <v>80</v>
      </c>
      <c r="BK919" s="224">
        <f>ROUND(I919*H919,2)</f>
        <v>0</v>
      </c>
      <c r="BL919" s="17" t="s">
        <v>233</v>
      </c>
      <c r="BM919" s="223" t="s">
        <v>1738</v>
      </c>
    </row>
    <row r="920" s="2" customFormat="1">
      <c r="A920" s="38"/>
      <c r="B920" s="39"/>
      <c r="C920" s="40"/>
      <c r="D920" s="225" t="s">
        <v>212</v>
      </c>
      <c r="E920" s="40"/>
      <c r="F920" s="226" t="s">
        <v>1737</v>
      </c>
      <c r="G920" s="40"/>
      <c r="H920" s="40"/>
      <c r="I920" s="227"/>
      <c r="J920" s="40"/>
      <c r="K920" s="40"/>
      <c r="L920" s="44"/>
      <c r="M920" s="228"/>
      <c r="N920" s="229"/>
      <c r="O920" s="84"/>
      <c r="P920" s="84"/>
      <c r="Q920" s="84"/>
      <c r="R920" s="84"/>
      <c r="S920" s="84"/>
      <c r="T920" s="85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T920" s="17" t="s">
        <v>212</v>
      </c>
      <c r="AU920" s="17" t="s">
        <v>82</v>
      </c>
    </row>
    <row r="921" s="2" customFormat="1" ht="24.15" customHeight="1">
      <c r="A921" s="38"/>
      <c r="B921" s="39"/>
      <c r="C921" s="243" t="s">
        <v>1739</v>
      </c>
      <c r="D921" s="243" t="s">
        <v>248</v>
      </c>
      <c r="E921" s="244" t="s">
        <v>1740</v>
      </c>
      <c r="F921" s="245" t="s">
        <v>1741</v>
      </c>
      <c r="G921" s="246" t="s">
        <v>289</v>
      </c>
      <c r="H921" s="247">
        <v>4</v>
      </c>
      <c r="I921" s="248"/>
      <c r="J921" s="249">
        <f>ROUND(I921*H921,2)</f>
        <v>0</v>
      </c>
      <c r="K921" s="245" t="s">
        <v>19</v>
      </c>
      <c r="L921" s="250"/>
      <c r="M921" s="251" t="s">
        <v>19</v>
      </c>
      <c r="N921" s="252" t="s">
        <v>44</v>
      </c>
      <c r="O921" s="84"/>
      <c r="P921" s="221">
        <f>O921*H921</f>
        <v>0</v>
      </c>
      <c r="Q921" s="221">
        <v>0.00050000000000000001</v>
      </c>
      <c r="R921" s="221">
        <f>Q921*H921</f>
        <v>0.002</v>
      </c>
      <c r="S921" s="221">
        <v>0</v>
      </c>
      <c r="T921" s="22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3" t="s">
        <v>1051</v>
      </c>
      <c r="AT921" s="223" t="s">
        <v>248</v>
      </c>
      <c r="AU921" s="223" t="s">
        <v>82</v>
      </c>
      <c r="AY921" s="17" t="s">
        <v>202</v>
      </c>
      <c r="BE921" s="224">
        <f>IF(N921="základní",J921,0)</f>
        <v>0</v>
      </c>
      <c r="BF921" s="224">
        <f>IF(N921="snížená",J921,0)</f>
        <v>0</v>
      </c>
      <c r="BG921" s="224">
        <f>IF(N921="zákl. přenesená",J921,0)</f>
        <v>0</v>
      </c>
      <c r="BH921" s="224">
        <f>IF(N921="sníž. přenesená",J921,0)</f>
        <v>0</v>
      </c>
      <c r="BI921" s="224">
        <f>IF(N921="nulová",J921,0)</f>
        <v>0</v>
      </c>
      <c r="BJ921" s="17" t="s">
        <v>80</v>
      </c>
      <c r="BK921" s="224">
        <f>ROUND(I921*H921,2)</f>
        <v>0</v>
      </c>
      <c r="BL921" s="17" t="s">
        <v>233</v>
      </c>
      <c r="BM921" s="223" t="s">
        <v>1742</v>
      </c>
    </row>
    <row r="922" s="2" customFormat="1">
      <c r="A922" s="38"/>
      <c r="B922" s="39"/>
      <c r="C922" s="40"/>
      <c r="D922" s="225" t="s">
        <v>212</v>
      </c>
      <c r="E922" s="40"/>
      <c r="F922" s="226" t="s">
        <v>1741</v>
      </c>
      <c r="G922" s="40"/>
      <c r="H922" s="40"/>
      <c r="I922" s="227"/>
      <c r="J922" s="40"/>
      <c r="K922" s="40"/>
      <c r="L922" s="44"/>
      <c r="M922" s="228"/>
      <c r="N922" s="229"/>
      <c r="O922" s="84"/>
      <c r="P922" s="84"/>
      <c r="Q922" s="84"/>
      <c r="R922" s="84"/>
      <c r="S922" s="84"/>
      <c r="T922" s="85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T922" s="17" t="s">
        <v>212</v>
      </c>
      <c r="AU922" s="17" t="s">
        <v>82</v>
      </c>
    </row>
    <row r="923" s="2" customFormat="1" ht="24.15" customHeight="1">
      <c r="A923" s="38"/>
      <c r="B923" s="39"/>
      <c r="C923" s="243" t="s">
        <v>1743</v>
      </c>
      <c r="D923" s="243" t="s">
        <v>248</v>
      </c>
      <c r="E923" s="244" t="s">
        <v>1744</v>
      </c>
      <c r="F923" s="245" t="s">
        <v>1745</v>
      </c>
      <c r="G923" s="246" t="s">
        <v>289</v>
      </c>
      <c r="H923" s="247">
        <v>2</v>
      </c>
      <c r="I923" s="248"/>
      <c r="J923" s="249">
        <f>ROUND(I923*H923,2)</f>
        <v>0</v>
      </c>
      <c r="K923" s="245" t="s">
        <v>19</v>
      </c>
      <c r="L923" s="250"/>
      <c r="M923" s="251" t="s">
        <v>19</v>
      </c>
      <c r="N923" s="252" t="s">
        <v>44</v>
      </c>
      <c r="O923" s="84"/>
      <c r="P923" s="221">
        <f>O923*H923</f>
        <v>0</v>
      </c>
      <c r="Q923" s="221">
        <v>0.00027999999999999998</v>
      </c>
      <c r="R923" s="221">
        <f>Q923*H923</f>
        <v>0.00055999999999999995</v>
      </c>
      <c r="S923" s="221">
        <v>0</v>
      </c>
      <c r="T923" s="222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23" t="s">
        <v>1051</v>
      </c>
      <c r="AT923" s="223" t="s">
        <v>248</v>
      </c>
      <c r="AU923" s="223" t="s">
        <v>82</v>
      </c>
      <c r="AY923" s="17" t="s">
        <v>202</v>
      </c>
      <c r="BE923" s="224">
        <f>IF(N923="základní",J923,0)</f>
        <v>0</v>
      </c>
      <c r="BF923" s="224">
        <f>IF(N923="snížená",J923,0)</f>
        <v>0</v>
      </c>
      <c r="BG923" s="224">
        <f>IF(N923="zákl. přenesená",J923,0)</f>
        <v>0</v>
      </c>
      <c r="BH923" s="224">
        <f>IF(N923="sníž. přenesená",J923,0)</f>
        <v>0</v>
      </c>
      <c r="BI923" s="224">
        <f>IF(N923="nulová",J923,0)</f>
        <v>0</v>
      </c>
      <c r="BJ923" s="17" t="s">
        <v>80</v>
      </c>
      <c r="BK923" s="224">
        <f>ROUND(I923*H923,2)</f>
        <v>0</v>
      </c>
      <c r="BL923" s="17" t="s">
        <v>233</v>
      </c>
      <c r="BM923" s="223" t="s">
        <v>1746</v>
      </c>
    </row>
    <row r="924" s="2" customFormat="1">
      <c r="A924" s="38"/>
      <c r="B924" s="39"/>
      <c r="C924" s="40"/>
      <c r="D924" s="225" t="s">
        <v>212</v>
      </c>
      <c r="E924" s="40"/>
      <c r="F924" s="226" t="s">
        <v>1745</v>
      </c>
      <c r="G924" s="40"/>
      <c r="H924" s="40"/>
      <c r="I924" s="227"/>
      <c r="J924" s="40"/>
      <c r="K924" s="40"/>
      <c r="L924" s="44"/>
      <c r="M924" s="228"/>
      <c r="N924" s="229"/>
      <c r="O924" s="84"/>
      <c r="P924" s="84"/>
      <c r="Q924" s="84"/>
      <c r="R924" s="84"/>
      <c r="S924" s="84"/>
      <c r="T924" s="85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T924" s="17" t="s">
        <v>212</v>
      </c>
      <c r="AU924" s="17" t="s">
        <v>82</v>
      </c>
    </row>
    <row r="925" s="2" customFormat="1" ht="24.15" customHeight="1">
      <c r="A925" s="38"/>
      <c r="B925" s="39"/>
      <c r="C925" s="243" t="s">
        <v>1747</v>
      </c>
      <c r="D925" s="243" t="s">
        <v>248</v>
      </c>
      <c r="E925" s="244" t="s">
        <v>1748</v>
      </c>
      <c r="F925" s="245" t="s">
        <v>1749</v>
      </c>
      <c r="G925" s="246" t="s">
        <v>289</v>
      </c>
      <c r="H925" s="247">
        <v>2</v>
      </c>
      <c r="I925" s="248"/>
      <c r="J925" s="249">
        <f>ROUND(I925*H925,2)</f>
        <v>0</v>
      </c>
      <c r="K925" s="245" t="s">
        <v>19</v>
      </c>
      <c r="L925" s="250"/>
      <c r="M925" s="251" t="s">
        <v>19</v>
      </c>
      <c r="N925" s="252" t="s">
        <v>44</v>
      </c>
      <c r="O925" s="84"/>
      <c r="P925" s="221">
        <f>O925*H925</f>
        <v>0</v>
      </c>
      <c r="Q925" s="221">
        <v>0.00022000000000000001</v>
      </c>
      <c r="R925" s="221">
        <f>Q925*H925</f>
        <v>0.00044000000000000002</v>
      </c>
      <c r="S925" s="221">
        <v>0</v>
      </c>
      <c r="T925" s="22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23" t="s">
        <v>1051</v>
      </c>
      <c r="AT925" s="223" t="s">
        <v>248</v>
      </c>
      <c r="AU925" s="223" t="s">
        <v>82</v>
      </c>
      <c r="AY925" s="17" t="s">
        <v>202</v>
      </c>
      <c r="BE925" s="224">
        <f>IF(N925="základní",J925,0)</f>
        <v>0</v>
      </c>
      <c r="BF925" s="224">
        <f>IF(N925="snížená",J925,0)</f>
        <v>0</v>
      </c>
      <c r="BG925" s="224">
        <f>IF(N925="zákl. přenesená",J925,0)</f>
        <v>0</v>
      </c>
      <c r="BH925" s="224">
        <f>IF(N925="sníž. přenesená",J925,0)</f>
        <v>0</v>
      </c>
      <c r="BI925" s="224">
        <f>IF(N925="nulová",J925,0)</f>
        <v>0</v>
      </c>
      <c r="BJ925" s="17" t="s">
        <v>80</v>
      </c>
      <c r="BK925" s="224">
        <f>ROUND(I925*H925,2)</f>
        <v>0</v>
      </c>
      <c r="BL925" s="17" t="s">
        <v>233</v>
      </c>
      <c r="BM925" s="223" t="s">
        <v>1750</v>
      </c>
    </row>
    <row r="926" s="2" customFormat="1">
      <c r="A926" s="38"/>
      <c r="B926" s="39"/>
      <c r="C926" s="40"/>
      <c r="D926" s="225" t="s">
        <v>212</v>
      </c>
      <c r="E926" s="40"/>
      <c r="F926" s="226" t="s">
        <v>1749</v>
      </c>
      <c r="G926" s="40"/>
      <c r="H926" s="40"/>
      <c r="I926" s="227"/>
      <c r="J926" s="40"/>
      <c r="K926" s="40"/>
      <c r="L926" s="44"/>
      <c r="M926" s="228"/>
      <c r="N926" s="229"/>
      <c r="O926" s="84"/>
      <c r="P926" s="84"/>
      <c r="Q926" s="84"/>
      <c r="R926" s="84"/>
      <c r="S926" s="84"/>
      <c r="T926" s="85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T926" s="17" t="s">
        <v>212</v>
      </c>
      <c r="AU926" s="17" t="s">
        <v>82</v>
      </c>
    </row>
    <row r="927" s="2" customFormat="1" ht="24.15" customHeight="1">
      <c r="A927" s="38"/>
      <c r="B927" s="39"/>
      <c r="C927" s="243" t="s">
        <v>1751</v>
      </c>
      <c r="D927" s="243" t="s">
        <v>248</v>
      </c>
      <c r="E927" s="244" t="s">
        <v>1752</v>
      </c>
      <c r="F927" s="245" t="s">
        <v>1753</v>
      </c>
      <c r="G927" s="246" t="s">
        <v>289</v>
      </c>
      <c r="H927" s="247">
        <v>4</v>
      </c>
      <c r="I927" s="248"/>
      <c r="J927" s="249">
        <f>ROUND(I927*H927,2)</f>
        <v>0</v>
      </c>
      <c r="K927" s="245" t="s">
        <v>19</v>
      </c>
      <c r="L927" s="250"/>
      <c r="M927" s="251" t="s">
        <v>19</v>
      </c>
      <c r="N927" s="252" t="s">
        <v>44</v>
      </c>
      <c r="O927" s="84"/>
      <c r="P927" s="221">
        <f>O927*H927</f>
        <v>0</v>
      </c>
      <c r="Q927" s="221">
        <v>0.00059000000000000003</v>
      </c>
      <c r="R927" s="221">
        <f>Q927*H927</f>
        <v>0.0023600000000000001</v>
      </c>
      <c r="S927" s="221">
        <v>0</v>
      </c>
      <c r="T927" s="222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23" t="s">
        <v>1051</v>
      </c>
      <c r="AT927" s="223" t="s">
        <v>248</v>
      </c>
      <c r="AU927" s="223" t="s">
        <v>82</v>
      </c>
      <c r="AY927" s="17" t="s">
        <v>202</v>
      </c>
      <c r="BE927" s="224">
        <f>IF(N927="základní",J927,0)</f>
        <v>0</v>
      </c>
      <c r="BF927" s="224">
        <f>IF(N927="snížená",J927,0)</f>
        <v>0</v>
      </c>
      <c r="BG927" s="224">
        <f>IF(N927="zákl. přenesená",J927,0)</f>
        <v>0</v>
      </c>
      <c r="BH927" s="224">
        <f>IF(N927="sníž. přenesená",J927,0)</f>
        <v>0</v>
      </c>
      <c r="BI927" s="224">
        <f>IF(N927="nulová",J927,0)</f>
        <v>0</v>
      </c>
      <c r="BJ927" s="17" t="s">
        <v>80</v>
      </c>
      <c r="BK927" s="224">
        <f>ROUND(I927*H927,2)</f>
        <v>0</v>
      </c>
      <c r="BL927" s="17" t="s">
        <v>233</v>
      </c>
      <c r="BM927" s="223" t="s">
        <v>1754</v>
      </c>
    </row>
    <row r="928" s="2" customFormat="1">
      <c r="A928" s="38"/>
      <c r="B928" s="39"/>
      <c r="C928" s="40"/>
      <c r="D928" s="225" t="s">
        <v>212</v>
      </c>
      <c r="E928" s="40"/>
      <c r="F928" s="226" t="s">
        <v>1753</v>
      </c>
      <c r="G928" s="40"/>
      <c r="H928" s="40"/>
      <c r="I928" s="227"/>
      <c r="J928" s="40"/>
      <c r="K928" s="40"/>
      <c r="L928" s="44"/>
      <c r="M928" s="228"/>
      <c r="N928" s="229"/>
      <c r="O928" s="84"/>
      <c r="P928" s="84"/>
      <c r="Q928" s="84"/>
      <c r="R928" s="84"/>
      <c r="S928" s="84"/>
      <c r="T928" s="85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T928" s="17" t="s">
        <v>212</v>
      </c>
      <c r="AU928" s="17" t="s">
        <v>82</v>
      </c>
    </row>
    <row r="929" s="2" customFormat="1" ht="24.15" customHeight="1">
      <c r="A929" s="38"/>
      <c r="B929" s="39"/>
      <c r="C929" s="243" t="s">
        <v>1755</v>
      </c>
      <c r="D929" s="243" t="s">
        <v>248</v>
      </c>
      <c r="E929" s="244" t="s">
        <v>1756</v>
      </c>
      <c r="F929" s="245" t="s">
        <v>1757</v>
      </c>
      <c r="G929" s="246" t="s">
        <v>289</v>
      </c>
      <c r="H929" s="247">
        <v>2</v>
      </c>
      <c r="I929" s="248"/>
      <c r="J929" s="249">
        <f>ROUND(I929*H929,2)</f>
        <v>0</v>
      </c>
      <c r="K929" s="245" t="s">
        <v>19</v>
      </c>
      <c r="L929" s="250"/>
      <c r="M929" s="251" t="s">
        <v>19</v>
      </c>
      <c r="N929" s="252" t="s">
        <v>44</v>
      </c>
      <c r="O929" s="84"/>
      <c r="P929" s="221">
        <f>O929*H929</f>
        <v>0</v>
      </c>
      <c r="Q929" s="221">
        <v>0.00055000000000000003</v>
      </c>
      <c r="R929" s="221">
        <f>Q929*H929</f>
        <v>0.0011000000000000001</v>
      </c>
      <c r="S929" s="221">
        <v>0</v>
      </c>
      <c r="T929" s="222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23" t="s">
        <v>1051</v>
      </c>
      <c r="AT929" s="223" t="s">
        <v>248</v>
      </c>
      <c r="AU929" s="223" t="s">
        <v>82</v>
      </c>
      <c r="AY929" s="17" t="s">
        <v>202</v>
      </c>
      <c r="BE929" s="224">
        <f>IF(N929="základní",J929,0)</f>
        <v>0</v>
      </c>
      <c r="BF929" s="224">
        <f>IF(N929="snížená",J929,0)</f>
        <v>0</v>
      </c>
      <c r="BG929" s="224">
        <f>IF(N929="zákl. přenesená",J929,0)</f>
        <v>0</v>
      </c>
      <c r="BH929" s="224">
        <f>IF(N929="sníž. přenesená",J929,0)</f>
        <v>0</v>
      </c>
      <c r="BI929" s="224">
        <f>IF(N929="nulová",J929,0)</f>
        <v>0</v>
      </c>
      <c r="BJ929" s="17" t="s">
        <v>80</v>
      </c>
      <c r="BK929" s="224">
        <f>ROUND(I929*H929,2)</f>
        <v>0</v>
      </c>
      <c r="BL929" s="17" t="s">
        <v>233</v>
      </c>
      <c r="BM929" s="223" t="s">
        <v>1758</v>
      </c>
    </row>
    <row r="930" s="2" customFormat="1">
      <c r="A930" s="38"/>
      <c r="B930" s="39"/>
      <c r="C930" s="40"/>
      <c r="D930" s="225" t="s">
        <v>212</v>
      </c>
      <c r="E930" s="40"/>
      <c r="F930" s="226" t="s">
        <v>1757</v>
      </c>
      <c r="G930" s="40"/>
      <c r="H930" s="40"/>
      <c r="I930" s="227"/>
      <c r="J930" s="40"/>
      <c r="K930" s="40"/>
      <c r="L930" s="44"/>
      <c r="M930" s="228"/>
      <c r="N930" s="229"/>
      <c r="O930" s="84"/>
      <c r="P930" s="84"/>
      <c r="Q930" s="84"/>
      <c r="R930" s="84"/>
      <c r="S930" s="84"/>
      <c r="T930" s="85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T930" s="17" t="s">
        <v>212</v>
      </c>
      <c r="AU930" s="17" t="s">
        <v>82</v>
      </c>
    </row>
    <row r="931" s="2" customFormat="1" ht="24.15" customHeight="1">
      <c r="A931" s="38"/>
      <c r="B931" s="39"/>
      <c r="C931" s="243" t="s">
        <v>1759</v>
      </c>
      <c r="D931" s="243" t="s">
        <v>248</v>
      </c>
      <c r="E931" s="244" t="s">
        <v>1760</v>
      </c>
      <c r="F931" s="245" t="s">
        <v>1761</v>
      </c>
      <c r="G931" s="246" t="s">
        <v>289</v>
      </c>
      <c r="H931" s="247">
        <v>2</v>
      </c>
      <c r="I931" s="248"/>
      <c r="J931" s="249">
        <f>ROUND(I931*H931,2)</f>
        <v>0</v>
      </c>
      <c r="K931" s="245" t="s">
        <v>19</v>
      </c>
      <c r="L931" s="250"/>
      <c r="M931" s="251" t="s">
        <v>19</v>
      </c>
      <c r="N931" s="252" t="s">
        <v>44</v>
      </c>
      <c r="O931" s="84"/>
      <c r="P931" s="221">
        <f>O931*H931</f>
        <v>0</v>
      </c>
      <c r="Q931" s="221">
        <v>0.00040000000000000002</v>
      </c>
      <c r="R931" s="221">
        <f>Q931*H931</f>
        <v>0.00080000000000000004</v>
      </c>
      <c r="S931" s="221">
        <v>0</v>
      </c>
      <c r="T931" s="222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23" t="s">
        <v>1051</v>
      </c>
      <c r="AT931" s="223" t="s">
        <v>248</v>
      </c>
      <c r="AU931" s="223" t="s">
        <v>82</v>
      </c>
      <c r="AY931" s="17" t="s">
        <v>202</v>
      </c>
      <c r="BE931" s="224">
        <f>IF(N931="základní",J931,0)</f>
        <v>0</v>
      </c>
      <c r="BF931" s="224">
        <f>IF(N931="snížená",J931,0)</f>
        <v>0</v>
      </c>
      <c r="BG931" s="224">
        <f>IF(N931="zákl. přenesená",J931,0)</f>
        <v>0</v>
      </c>
      <c r="BH931" s="224">
        <f>IF(N931="sníž. přenesená",J931,0)</f>
        <v>0</v>
      </c>
      <c r="BI931" s="224">
        <f>IF(N931="nulová",J931,0)</f>
        <v>0</v>
      </c>
      <c r="BJ931" s="17" t="s">
        <v>80</v>
      </c>
      <c r="BK931" s="224">
        <f>ROUND(I931*H931,2)</f>
        <v>0</v>
      </c>
      <c r="BL931" s="17" t="s">
        <v>233</v>
      </c>
      <c r="BM931" s="223" t="s">
        <v>1762</v>
      </c>
    </row>
    <row r="932" s="2" customFormat="1">
      <c r="A932" s="38"/>
      <c r="B932" s="39"/>
      <c r="C932" s="40"/>
      <c r="D932" s="225" t="s">
        <v>212</v>
      </c>
      <c r="E932" s="40"/>
      <c r="F932" s="226" t="s">
        <v>1761</v>
      </c>
      <c r="G932" s="40"/>
      <c r="H932" s="40"/>
      <c r="I932" s="227"/>
      <c r="J932" s="40"/>
      <c r="K932" s="40"/>
      <c r="L932" s="44"/>
      <c r="M932" s="228"/>
      <c r="N932" s="229"/>
      <c r="O932" s="84"/>
      <c r="P932" s="84"/>
      <c r="Q932" s="84"/>
      <c r="R932" s="84"/>
      <c r="S932" s="84"/>
      <c r="T932" s="85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7" t="s">
        <v>212</v>
      </c>
      <c r="AU932" s="17" t="s">
        <v>82</v>
      </c>
    </row>
    <row r="933" s="2" customFormat="1" ht="24.15" customHeight="1">
      <c r="A933" s="38"/>
      <c r="B933" s="39"/>
      <c r="C933" s="243" t="s">
        <v>1763</v>
      </c>
      <c r="D933" s="243" t="s">
        <v>248</v>
      </c>
      <c r="E933" s="244" t="s">
        <v>1764</v>
      </c>
      <c r="F933" s="245" t="s">
        <v>1765</v>
      </c>
      <c r="G933" s="246" t="s">
        <v>1330</v>
      </c>
      <c r="H933" s="247">
        <v>46</v>
      </c>
      <c r="I933" s="248"/>
      <c r="J933" s="249">
        <f>ROUND(I933*H933,2)</f>
        <v>0</v>
      </c>
      <c r="K933" s="245" t="s">
        <v>19</v>
      </c>
      <c r="L933" s="250"/>
      <c r="M933" s="251" t="s">
        <v>19</v>
      </c>
      <c r="N933" s="252" t="s">
        <v>44</v>
      </c>
      <c r="O933" s="84"/>
      <c r="P933" s="221">
        <f>O933*H933</f>
        <v>0</v>
      </c>
      <c r="Q933" s="221">
        <v>0.0025000000000000001</v>
      </c>
      <c r="R933" s="221">
        <f>Q933*H933</f>
        <v>0.11500000000000001</v>
      </c>
      <c r="S933" s="221">
        <v>0</v>
      </c>
      <c r="T933" s="22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23" t="s">
        <v>1051</v>
      </c>
      <c r="AT933" s="223" t="s">
        <v>248</v>
      </c>
      <c r="AU933" s="223" t="s">
        <v>82</v>
      </c>
      <c r="AY933" s="17" t="s">
        <v>202</v>
      </c>
      <c r="BE933" s="224">
        <f>IF(N933="základní",J933,0)</f>
        <v>0</v>
      </c>
      <c r="BF933" s="224">
        <f>IF(N933="snížená",J933,0)</f>
        <v>0</v>
      </c>
      <c r="BG933" s="224">
        <f>IF(N933="zákl. přenesená",J933,0)</f>
        <v>0</v>
      </c>
      <c r="BH933" s="224">
        <f>IF(N933="sníž. přenesená",J933,0)</f>
        <v>0</v>
      </c>
      <c r="BI933" s="224">
        <f>IF(N933="nulová",J933,0)</f>
        <v>0</v>
      </c>
      <c r="BJ933" s="17" t="s">
        <v>80</v>
      </c>
      <c r="BK933" s="224">
        <f>ROUND(I933*H933,2)</f>
        <v>0</v>
      </c>
      <c r="BL933" s="17" t="s">
        <v>233</v>
      </c>
      <c r="BM933" s="223" t="s">
        <v>1766</v>
      </c>
    </row>
    <row r="934" s="2" customFormat="1">
      <c r="A934" s="38"/>
      <c r="B934" s="39"/>
      <c r="C934" s="40"/>
      <c r="D934" s="225" t="s">
        <v>212</v>
      </c>
      <c r="E934" s="40"/>
      <c r="F934" s="226" t="s">
        <v>1765</v>
      </c>
      <c r="G934" s="40"/>
      <c r="H934" s="40"/>
      <c r="I934" s="227"/>
      <c r="J934" s="40"/>
      <c r="K934" s="40"/>
      <c r="L934" s="44"/>
      <c r="M934" s="228"/>
      <c r="N934" s="229"/>
      <c r="O934" s="84"/>
      <c r="P934" s="84"/>
      <c r="Q934" s="84"/>
      <c r="R934" s="84"/>
      <c r="S934" s="84"/>
      <c r="T934" s="85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212</v>
      </c>
      <c r="AU934" s="17" t="s">
        <v>82</v>
      </c>
    </row>
    <row r="935" s="2" customFormat="1" ht="24.15" customHeight="1">
      <c r="A935" s="38"/>
      <c r="B935" s="39"/>
      <c r="C935" s="243" t="s">
        <v>1767</v>
      </c>
      <c r="D935" s="243" t="s">
        <v>248</v>
      </c>
      <c r="E935" s="244" t="s">
        <v>1768</v>
      </c>
      <c r="F935" s="245" t="s">
        <v>1769</v>
      </c>
      <c r="G935" s="246" t="s">
        <v>1330</v>
      </c>
      <c r="H935" s="247">
        <v>320</v>
      </c>
      <c r="I935" s="248"/>
      <c r="J935" s="249">
        <f>ROUND(I935*H935,2)</f>
        <v>0</v>
      </c>
      <c r="K935" s="245" t="s">
        <v>19</v>
      </c>
      <c r="L935" s="250"/>
      <c r="M935" s="251" t="s">
        <v>19</v>
      </c>
      <c r="N935" s="252" t="s">
        <v>44</v>
      </c>
      <c r="O935" s="84"/>
      <c r="P935" s="221">
        <f>O935*H935</f>
        <v>0</v>
      </c>
      <c r="Q935" s="221">
        <v>0.00155</v>
      </c>
      <c r="R935" s="221">
        <f>Q935*H935</f>
        <v>0.496</v>
      </c>
      <c r="S935" s="221">
        <v>0</v>
      </c>
      <c r="T935" s="22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23" t="s">
        <v>1051</v>
      </c>
      <c r="AT935" s="223" t="s">
        <v>248</v>
      </c>
      <c r="AU935" s="223" t="s">
        <v>82</v>
      </c>
      <c r="AY935" s="17" t="s">
        <v>202</v>
      </c>
      <c r="BE935" s="224">
        <f>IF(N935="základní",J935,0)</f>
        <v>0</v>
      </c>
      <c r="BF935" s="224">
        <f>IF(N935="snížená",J935,0)</f>
        <v>0</v>
      </c>
      <c r="BG935" s="224">
        <f>IF(N935="zákl. přenesená",J935,0)</f>
        <v>0</v>
      </c>
      <c r="BH935" s="224">
        <f>IF(N935="sníž. přenesená",J935,0)</f>
        <v>0</v>
      </c>
      <c r="BI935" s="224">
        <f>IF(N935="nulová",J935,0)</f>
        <v>0</v>
      </c>
      <c r="BJ935" s="17" t="s">
        <v>80</v>
      </c>
      <c r="BK935" s="224">
        <f>ROUND(I935*H935,2)</f>
        <v>0</v>
      </c>
      <c r="BL935" s="17" t="s">
        <v>233</v>
      </c>
      <c r="BM935" s="223" t="s">
        <v>1770</v>
      </c>
    </row>
    <row r="936" s="2" customFormat="1">
      <c r="A936" s="38"/>
      <c r="B936" s="39"/>
      <c r="C936" s="40"/>
      <c r="D936" s="225" t="s">
        <v>212</v>
      </c>
      <c r="E936" s="40"/>
      <c r="F936" s="226" t="s">
        <v>1769</v>
      </c>
      <c r="G936" s="40"/>
      <c r="H936" s="40"/>
      <c r="I936" s="227"/>
      <c r="J936" s="40"/>
      <c r="K936" s="40"/>
      <c r="L936" s="44"/>
      <c r="M936" s="228"/>
      <c r="N936" s="229"/>
      <c r="O936" s="84"/>
      <c r="P936" s="84"/>
      <c r="Q936" s="84"/>
      <c r="R936" s="84"/>
      <c r="S936" s="84"/>
      <c r="T936" s="85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T936" s="17" t="s">
        <v>212</v>
      </c>
      <c r="AU936" s="17" t="s">
        <v>82</v>
      </c>
    </row>
    <row r="937" s="2" customFormat="1" ht="24.15" customHeight="1">
      <c r="A937" s="38"/>
      <c r="B937" s="39"/>
      <c r="C937" s="243" t="s">
        <v>1771</v>
      </c>
      <c r="D937" s="243" t="s">
        <v>248</v>
      </c>
      <c r="E937" s="244" t="s">
        <v>1772</v>
      </c>
      <c r="F937" s="245" t="s">
        <v>1773</v>
      </c>
      <c r="G937" s="246" t="s">
        <v>289</v>
      </c>
      <c r="H937" s="247">
        <v>1</v>
      </c>
      <c r="I937" s="248"/>
      <c r="J937" s="249">
        <f>ROUND(I937*H937,2)</f>
        <v>0</v>
      </c>
      <c r="K937" s="245" t="s">
        <v>19</v>
      </c>
      <c r="L937" s="250"/>
      <c r="M937" s="251" t="s">
        <v>19</v>
      </c>
      <c r="N937" s="252" t="s">
        <v>44</v>
      </c>
      <c r="O937" s="84"/>
      <c r="P937" s="221">
        <f>O937*H937</f>
        <v>0</v>
      </c>
      <c r="Q937" s="221">
        <v>0.001</v>
      </c>
      <c r="R937" s="221">
        <f>Q937*H937</f>
        <v>0.001</v>
      </c>
      <c r="S937" s="221">
        <v>0</v>
      </c>
      <c r="T937" s="222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23" t="s">
        <v>741</v>
      </c>
      <c r="AT937" s="223" t="s">
        <v>248</v>
      </c>
      <c r="AU937" s="223" t="s">
        <v>82</v>
      </c>
      <c r="AY937" s="17" t="s">
        <v>202</v>
      </c>
      <c r="BE937" s="224">
        <f>IF(N937="základní",J937,0)</f>
        <v>0</v>
      </c>
      <c r="BF937" s="224">
        <f>IF(N937="snížená",J937,0)</f>
        <v>0</v>
      </c>
      <c r="BG937" s="224">
        <f>IF(N937="zákl. přenesená",J937,0)</f>
        <v>0</v>
      </c>
      <c r="BH937" s="224">
        <f>IF(N937="sníž. přenesená",J937,0)</f>
        <v>0</v>
      </c>
      <c r="BI937" s="224">
        <f>IF(N937="nulová",J937,0)</f>
        <v>0</v>
      </c>
      <c r="BJ937" s="17" t="s">
        <v>80</v>
      </c>
      <c r="BK937" s="224">
        <f>ROUND(I937*H937,2)</f>
        <v>0</v>
      </c>
      <c r="BL937" s="17" t="s">
        <v>741</v>
      </c>
      <c r="BM937" s="223" t="s">
        <v>1774</v>
      </c>
    </row>
    <row r="938" s="2" customFormat="1">
      <c r="A938" s="38"/>
      <c r="B938" s="39"/>
      <c r="C938" s="40"/>
      <c r="D938" s="225" t="s">
        <v>212</v>
      </c>
      <c r="E938" s="40"/>
      <c r="F938" s="226" t="s">
        <v>1773</v>
      </c>
      <c r="G938" s="40"/>
      <c r="H938" s="40"/>
      <c r="I938" s="227"/>
      <c r="J938" s="40"/>
      <c r="K938" s="40"/>
      <c r="L938" s="44"/>
      <c r="M938" s="228"/>
      <c r="N938" s="229"/>
      <c r="O938" s="84"/>
      <c r="P938" s="84"/>
      <c r="Q938" s="84"/>
      <c r="R938" s="84"/>
      <c r="S938" s="84"/>
      <c r="T938" s="85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212</v>
      </c>
      <c r="AU938" s="17" t="s">
        <v>82</v>
      </c>
    </row>
    <row r="939" s="2" customFormat="1" ht="24.15" customHeight="1">
      <c r="A939" s="38"/>
      <c r="B939" s="39"/>
      <c r="C939" s="243" t="s">
        <v>1775</v>
      </c>
      <c r="D939" s="243" t="s">
        <v>248</v>
      </c>
      <c r="E939" s="244" t="s">
        <v>1776</v>
      </c>
      <c r="F939" s="245" t="s">
        <v>1777</v>
      </c>
      <c r="G939" s="246" t="s">
        <v>289</v>
      </c>
      <c r="H939" s="247">
        <v>1</v>
      </c>
      <c r="I939" s="248"/>
      <c r="J939" s="249">
        <f>ROUND(I939*H939,2)</f>
        <v>0</v>
      </c>
      <c r="K939" s="245" t="s">
        <v>19</v>
      </c>
      <c r="L939" s="250"/>
      <c r="M939" s="251" t="s">
        <v>19</v>
      </c>
      <c r="N939" s="252" t="s">
        <v>44</v>
      </c>
      <c r="O939" s="84"/>
      <c r="P939" s="221">
        <f>O939*H939</f>
        <v>0</v>
      </c>
      <c r="Q939" s="221">
        <v>0.00050000000000000001</v>
      </c>
      <c r="R939" s="221">
        <f>Q939*H939</f>
        <v>0.00050000000000000001</v>
      </c>
      <c r="S939" s="221">
        <v>0</v>
      </c>
      <c r="T939" s="222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23" t="s">
        <v>741</v>
      </c>
      <c r="AT939" s="223" t="s">
        <v>248</v>
      </c>
      <c r="AU939" s="223" t="s">
        <v>82</v>
      </c>
      <c r="AY939" s="17" t="s">
        <v>202</v>
      </c>
      <c r="BE939" s="224">
        <f>IF(N939="základní",J939,0)</f>
        <v>0</v>
      </c>
      <c r="BF939" s="224">
        <f>IF(N939="snížená",J939,0)</f>
        <v>0</v>
      </c>
      <c r="BG939" s="224">
        <f>IF(N939="zákl. přenesená",J939,0)</f>
        <v>0</v>
      </c>
      <c r="BH939" s="224">
        <f>IF(N939="sníž. přenesená",J939,0)</f>
        <v>0</v>
      </c>
      <c r="BI939" s="224">
        <f>IF(N939="nulová",J939,0)</f>
        <v>0</v>
      </c>
      <c r="BJ939" s="17" t="s">
        <v>80</v>
      </c>
      <c r="BK939" s="224">
        <f>ROUND(I939*H939,2)</f>
        <v>0</v>
      </c>
      <c r="BL939" s="17" t="s">
        <v>741</v>
      </c>
      <c r="BM939" s="223" t="s">
        <v>1778</v>
      </c>
    </row>
    <row r="940" s="2" customFormat="1">
      <c r="A940" s="38"/>
      <c r="B940" s="39"/>
      <c r="C940" s="40"/>
      <c r="D940" s="225" t="s">
        <v>212</v>
      </c>
      <c r="E940" s="40"/>
      <c r="F940" s="226" t="s">
        <v>1777</v>
      </c>
      <c r="G940" s="40"/>
      <c r="H940" s="40"/>
      <c r="I940" s="227"/>
      <c r="J940" s="40"/>
      <c r="K940" s="40"/>
      <c r="L940" s="44"/>
      <c r="M940" s="228"/>
      <c r="N940" s="229"/>
      <c r="O940" s="84"/>
      <c r="P940" s="84"/>
      <c r="Q940" s="84"/>
      <c r="R940" s="84"/>
      <c r="S940" s="84"/>
      <c r="T940" s="85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T940" s="17" t="s">
        <v>212</v>
      </c>
      <c r="AU940" s="17" t="s">
        <v>82</v>
      </c>
    </row>
    <row r="941" s="2" customFormat="1" ht="24.15" customHeight="1">
      <c r="A941" s="38"/>
      <c r="B941" s="39"/>
      <c r="C941" s="243" t="s">
        <v>1779</v>
      </c>
      <c r="D941" s="243" t="s">
        <v>248</v>
      </c>
      <c r="E941" s="244" t="s">
        <v>1780</v>
      </c>
      <c r="F941" s="245" t="s">
        <v>1781</v>
      </c>
      <c r="G941" s="246" t="s">
        <v>289</v>
      </c>
      <c r="H941" s="247">
        <v>1</v>
      </c>
      <c r="I941" s="248"/>
      <c r="J941" s="249">
        <f>ROUND(I941*H941,2)</f>
        <v>0</v>
      </c>
      <c r="K941" s="245" t="s">
        <v>19</v>
      </c>
      <c r="L941" s="250"/>
      <c r="M941" s="251" t="s">
        <v>19</v>
      </c>
      <c r="N941" s="252" t="s">
        <v>44</v>
      </c>
      <c r="O941" s="84"/>
      <c r="P941" s="221">
        <f>O941*H941</f>
        <v>0</v>
      </c>
      <c r="Q941" s="221">
        <v>0.00036999999999999999</v>
      </c>
      <c r="R941" s="221">
        <f>Q941*H941</f>
        <v>0.00036999999999999999</v>
      </c>
      <c r="S941" s="221">
        <v>0</v>
      </c>
      <c r="T941" s="222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23" t="s">
        <v>741</v>
      </c>
      <c r="AT941" s="223" t="s">
        <v>248</v>
      </c>
      <c r="AU941" s="223" t="s">
        <v>82</v>
      </c>
      <c r="AY941" s="17" t="s">
        <v>202</v>
      </c>
      <c r="BE941" s="224">
        <f>IF(N941="základní",J941,0)</f>
        <v>0</v>
      </c>
      <c r="BF941" s="224">
        <f>IF(N941="snížená",J941,0)</f>
        <v>0</v>
      </c>
      <c r="BG941" s="224">
        <f>IF(N941="zákl. přenesená",J941,0)</f>
        <v>0</v>
      </c>
      <c r="BH941" s="224">
        <f>IF(N941="sníž. přenesená",J941,0)</f>
        <v>0</v>
      </c>
      <c r="BI941" s="224">
        <f>IF(N941="nulová",J941,0)</f>
        <v>0</v>
      </c>
      <c r="BJ941" s="17" t="s">
        <v>80</v>
      </c>
      <c r="BK941" s="224">
        <f>ROUND(I941*H941,2)</f>
        <v>0</v>
      </c>
      <c r="BL941" s="17" t="s">
        <v>741</v>
      </c>
      <c r="BM941" s="223" t="s">
        <v>1782</v>
      </c>
    </row>
    <row r="942" s="2" customFormat="1">
      <c r="A942" s="38"/>
      <c r="B942" s="39"/>
      <c r="C942" s="40"/>
      <c r="D942" s="225" t="s">
        <v>212</v>
      </c>
      <c r="E942" s="40"/>
      <c r="F942" s="226" t="s">
        <v>1781</v>
      </c>
      <c r="G942" s="40"/>
      <c r="H942" s="40"/>
      <c r="I942" s="227"/>
      <c r="J942" s="40"/>
      <c r="K942" s="40"/>
      <c r="L942" s="44"/>
      <c r="M942" s="228"/>
      <c r="N942" s="229"/>
      <c r="O942" s="84"/>
      <c r="P942" s="84"/>
      <c r="Q942" s="84"/>
      <c r="R942" s="84"/>
      <c r="S942" s="84"/>
      <c r="T942" s="85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212</v>
      </c>
      <c r="AU942" s="17" t="s">
        <v>82</v>
      </c>
    </row>
    <row r="943" s="2" customFormat="1" ht="24.15" customHeight="1">
      <c r="A943" s="38"/>
      <c r="B943" s="39"/>
      <c r="C943" s="243" t="s">
        <v>1783</v>
      </c>
      <c r="D943" s="243" t="s">
        <v>248</v>
      </c>
      <c r="E943" s="244" t="s">
        <v>1784</v>
      </c>
      <c r="F943" s="245" t="s">
        <v>1785</v>
      </c>
      <c r="G943" s="246" t="s">
        <v>289</v>
      </c>
      <c r="H943" s="247">
        <v>3</v>
      </c>
      <c r="I943" s="248"/>
      <c r="J943" s="249">
        <f>ROUND(I943*H943,2)</f>
        <v>0</v>
      </c>
      <c r="K943" s="245" t="s">
        <v>19</v>
      </c>
      <c r="L943" s="250"/>
      <c r="M943" s="251" t="s">
        <v>19</v>
      </c>
      <c r="N943" s="252" t="s">
        <v>44</v>
      </c>
      <c r="O943" s="84"/>
      <c r="P943" s="221">
        <f>O943*H943</f>
        <v>0</v>
      </c>
      <c r="Q943" s="221">
        <v>0.00027</v>
      </c>
      <c r="R943" s="221">
        <f>Q943*H943</f>
        <v>0.00080999999999999996</v>
      </c>
      <c r="S943" s="221">
        <v>0</v>
      </c>
      <c r="T943" s="222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23" t="s">
        <v>741</v>
      </c>
      <c r="AT943" s="223" t="s">
        <v>248</v>
      </c>
      <c r="AU943" s="223" t="s">
        <v>82</v>
      </c>
      <c r="AY943" s="17" t="s">
        <v>202</v>
      </c>
      <c r="BE943" s="224">
        <f>IF(N943="základní",J943,0)</f>
        <v>0</v>
      </c>
      <c r="BF943" s="224">
        <f>IF(N943="snížená",J943,0)</f>
        <v>0</v>
      </c>
      <c r="BG943" s="224">
        <f>IF(N943="zákl. přenesená",J943,0)</f>
        <v>0</v>
      </c>
      <c r="BH943" s="224">
        <f>IF(N943="sníž. přenesená",J943,0)</f>
        <v>0</v>
      </c>
      <c r="BI943" s="224">
        <f>IF(N943="nulová",J943,0)</f>
        <v>0</v>
      </c>
      <c r="BJ943" s="17" t="s">
        <v>80</v>
      </c>
      <c r="BK943" s="224">
        <f>ROUND(I943*H943,2)</f>
        <v>0</v>
      </c>
      <c r="BL943" s="17" t="s">
        <v>741</v>
      </c>
      <c r="BM943" s="223" t="s">
        <v>1786</v>
      </c>
    </row>
    <row r="944" s="2" customFormat="1">
      <c r="A944" s="38"/>
      <c r="B944" s="39"/>
      <c r="C944" s="40"/>
      <c r="D944" s="225" t="s">
        <v>212</v>
      </c>
      <c r="E944" s="40"/>
      <c r="F944" s="226" t="s">
        <v>1785</v>
      </c>
      <c r="G944" s="40"/>
      <c r="H944" s="40"/>
      <c r="I944" s="227"/>
      <c r="J944" s="40"/>
      <c r="K944" s="40"/>
      <c r="L944" s="44"/>
      <c r="M944" s="228"/>
      <c r="N944" s="229"/>
      <c r="O944" s="84"/>
      <c r="P944" s="84"/>
      <c r="Q944" s="84"/>
      <c r="R944" s="84"/>
      <c r="S944" s="84"/>
      <c r="T944" s="85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212</v>
      </c>
      <c r="AU944" s="17" t="s">
        <v>82</v>
      </c>
    </row>
    <row r="945" s="2" customFormat="1" ht="24.15" customHeight="1">
      <c r="A945" s="38"/>
      <c r="B945" s="39"/>
      <c r="C945" s="243" t="s">
        <v>1787</v>
      </c>
      <c r="D945" s="243" t="s">
        <v>248</v>
      </c>
      <c r="E945" s="244" t="s">
        <v>1788</v>
      </c>
      <c r="F945" s="245" t="s">
        <v>1789</v>
      </c>
      <c r="G945" s="246" t="s">
        <v>289</v>
      </c>
      <c r="H945" s="247">
        <v>2</v>
      </c>
      <c r="I945" s="248"/>
      <c r="J945" s="249">
        <f>ROUND(I945*H945,2)</f>
        <v>0</v>
      </c>
      <c r="K945" s="245" t="s">
        <v>19</v>
      </c>
      <c r="L945" s="250"/>
      <c r="M945" s="251" t="s">
        <v>19</v>
      </c>
      <c r="N945" s="252" t="s">
        <v>44</v>
      </c>
      <c r="O945" s="84"/>
      <c r="P945" s="221">
        <f>O945*H945</f>
        <v>0</v>
      </c>
      <c r="Q945" s="221">
        <v>0.00025000000000000001</v>
      </c>
      <c r="R945" s="221">
        <f>Q945*H945</f>
        <v>0.00050000000000000001</v>
      </c>
      <c r="S945" s="221">
        <v>0</v>
      </c>
      <c r="T945" s="222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23" t="s">
        <v>741</v>
      </c>
      <c r="AT945" s="223" t="s">
        <v>248</v>
      </c>
      <c r="AU945" s="223" t="s">
        <v>82</v>
      </c>
      <c r="AY945" s="17" t="s">
        <v>202</v>
      </c>
      <c r="BE945" s="224">
        <f>IF(N945="základní",J945,0)</f>
        <v>0</v>
      </c>
      <c r="BF945" s="224">
        <f>IF(N945="snížená",J945,0)</f>
        <v>0</v>
      </c>
      <c r="BG945" s="224">
        <f>IF(N945="zákl. přenesená",J945,0)</f>
        <v>0</v>
      </c>
      <c r="BH945" s="224">
        <f>IF(N945="sníž. přenesená",J945,0)</f>
        <v>0</v>
      </c>
      <c r="BI945" s="224">
        <f>IF(N945="nulová",J945,0)</f>
        <v>0</v>
      </c>
      <c r="BJ945" s="17" t="s">
        <v>80</v>
      </c>
      <c r="BK945" s="224">
        <f>ROUND(I945*H945,2)</f>
        <v>0</v>
      </c>
      <c r="BL945" s="17" t="s">
        <v>741</v>
      </c>
      <c r="BM945" s="223" t="s">
        <v>1790</v>
      </c>
    </row>
    <row r="946" s="2" customFormat="1">
      <c r="A946" s="38"/>
      <c r="B946" s="39"/>
      <c r="C946" s="40"/>
      <c r="D946" s="225" t="s">
        <v>212</v>
      </c>
      <c r="E946" s="40"/>
      <c r="F946" s="226" t="s">
        <v>1789</v>
      </c>
      <c r="G946" s="40"/>
      <c r="H946" s="40"/>
      <c r="I946" s="227"/>
      <c r="J946" s="40"/>
      <c r="K946" s="40"/>
      <c r="L946" s="44"/>
      <c r="M946" s="228"/>
      <c r="N946" s="229"/>
      <c r="O946" s="84"/>
      <c r="P946" s="84"/>
      <c r="Q946" s="84"/>
      <c r="R946" s="84"/>
      <c r="S946" s="84"/>
      <c r="T946" s="85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T946" s="17" t="s">
        <v>212</v>
      </c>
      <c r="AU946" s="17" t="s">
        <v>82</v>
      </c>
    </row>
    <row r="947" s="2" customFormat="1" ht="24.15" customHeight="1">
      <c r="A947" s="38"/>
      <c r="B947" s="39"/>
      <c r="C947" s="243" t="s">
        <v>1791</v>
      </c>
      <c r="D947" s="243" t="s">
        <v>248</v>
      </c>
      <c r="E947" s="244" t="s">
        <v>1792</v>
      </c>
      <c r="F947" s="245" t="s">
        <v>1793</v>
      </c>
      <c r="G947" s="246" t="s">
        <v>289</v>
      </c>
      <c r="H947" s="247">
        <v>1</v>
      </c>
      <c r="I947" s="248"/>
      <c r="J947" s="249">
        <f>ROUND(I947*H947,2)</f>
        <v>0</v>
      </c>
      <c r="K947" s="245" t="s">
        <v>19</v>
      </c>
      <c r="L947" s="250"/>
      <c r="M947" s="251" t="s">
        <v>19</v>
      </c>
      <c r="N947" s="252" t="s">
        <v>44</v>
      </c>
      <c r="O947" s="84"/>
      <c r="P947" s="221">
        <f>O947*H947</f>
        <v>0</v>
      </c>
      <c r="Q947" s="221">
        <v>0.00022000000000000001</v>
      </c>
      <c r="R947" s="221">
        <f>Q947*H947</f>
        <v>0.00022000000000000001</v>
      </c>
      <c r="S947" s="221">
        <v>0</v>
      </c>
      <c r="T947" s="22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23" t="s">
        <v>741</v>
      </c>
      <c r="AT947" s="223" t="s">
        <v>248</v>
      </c>
      <c r="AU947" s="223" t="s">
        <v>82</v>
      </c>
      <c r="AY947" s="17" t="s">
        <v>202</v>
      </c>
      <c r="BE947" s="224">
        <f>IF(N947="základní",J947,0)</f>
        <v>0</v>
      </c>
      <c r="BF947" s="224">
        <f>IF(N947="snížená",J947,0)</f>
        <v>0</v>
      </c>
      <c r="BG947" s="224">
        <f>IF(N947="zákl. přenesená",J947,0)</f>
        <v>0</v>
      </c>
      <c r="BH947" s="224">
        <f>IF(N947="sníž. přenesená",J947,0)</f>
        <v>0</v>
      </c>
      <c r="BI947" s="224">
        <f>IF(N947="nulová",J947,0)</f>
        <v>0</v>
      </c>
      <c r="BJ947" s="17" t="s">
        <v>80</v>
      </c>
      <c r="BK947" s="224">
        <f>ROUND(I947*H947,2)</f>
        <v>0</v>
      </c>
      <c r="BL947" s="17" t="s">
        <v>741</v>
      </c>
      <c r="BM947" s="223" t="s">
        <v>1794</v>
      </c>
    </row>
    <row r="948" s="2" customFormat="1">
      <c r="A948" s="38"/>
      <c r="B948" s="39"/>
      <c r="C948" s="40"/>
      <c r="D948" s="225" t="s">
        <v>212</v>
      </c>
      <c r="E948" s="40"/>
      <c r="F948" s="226" t="s">
        <v>1793</v>
      </c>
      <c r="G948" s="40"/>
      <c r="H948" s="40"/>
      <c r="I948" s="227"/>
      <c r="J948" s="40"/>
      <c r="K948" s="40"/>
      <c r="L948" s="44"/>
      <c r="M948" s="228"/>
      <c r="N948" s="229"/>
      <c r="O948" s="84"/>
      <c r="P948" s="84"/>
      <c r="Q948" s="84"/>
      <c r="R948" s="84"/>
      <c r="S948" s="84"/>
      <c r="T948" s="85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212</v>
      </c>
      <c r="AU948" s="17" t="s">
        <v>82</v>
      </c>
    </row>
    <row r="949" s="2" customFormat="1" ht="24.15" customHeight="1">
      <c r="A949" s="38"/>
      <c r="B949" s="39"/>
      <c r="C949" s="243" t="s">
        <v>1795</v>
      </c>
      <c r="D949" s="243" t="s">
        <v>248</v>
      </c>
      <c r="E949" s="244" t="s">
        <v>1796</v>
      </c>
      <c r="F949" s="245" t="s">
        <v>1797</v>
      </c>
      <c r="G949" s="246" t="s">
        <v>289</v>
      </c>
      <c r="H949" s="247">
        <v>2</v>
      </c>
      <c r="I949" s="248"/>
      <c r="J949" s="249">
        <f>ROUND(I949*H949,2)</f>
        <v>0</v>
      </c>
      <c r="K949" s="245" t="s">
        <v>19</v>
      </c>
      <c r="L949" s="250"/>
      <c r="M949" s="251" t="s">
        <v>19</v>
      </c>
      <c r="N949" s="252" t="s">
        <v>44</v>
      </c>
      <c r="O949" s="84"/>
      <c r="P949" s="221">
        <f>O949*H949</f>
        <v>0</v>
      </c>
      <c r="Q949" s="221">
        <v>0.00022000000000000001</v>
      </c>
      <c r="R949" s="221">
        <f>Q949*H949</f>
        <v>0.00044000000000000002</v>
      </c>
      <c r="S949" s="221">
        <v>0</v>
      </c>
      <c r="T949" s="222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3" t="s">
        <v>741</v>
      </c>
      <c r="AT949" s="223" t="s">
        <v>248</v>
      </c>
      <c r="AU949" s="223" t="s">
        <v>82</v>
      </c>
      <c r="AY949" s="17" t="s">
        <v>202</v>
      </c>
      <c r="BE949" s="224">
        <f>IF(N949="základní",J949,0)</f>
        <v>0</v>
      </c>
      <c r="BF949" s="224">
        <f>IF(N949="snížená",J949,0)</f>
        <v>0</v>
      </c>
      <c r="BG949" s="224">
        <f>IF(N949="zákl. přenesená",J949,0)</f>
        <v>0</v>
      </c>
      <c r="BH949" s="224">
        <f>IF(N949="sníž. přenesená",J949,0)</f>
        <v>0</v>
      </c>
      <c r="BI949" s="224">
        <f>IF(N949="nulová",J949,0)</f>
        <v>0</v>
      </c>
      <c r="BJ949" s="17" t="s">
        <v>80</v>
      </c>
      <c r="BK949" s="224">
        <f>ROUND(I949*H949,2)</f>
        <v>0</v>
      </c>
      <c r="BL949" s="17" t="s">
        <v>741</v>
      </c>
      <c r="BM949" s="223" t="s">
        <v>1798</v>
      </c>
    </row>
    <row r="950" s="2" customFormat="1">
      <c r="A950" s="38"/>
      <c r="B950" s="39"/>
      <c r="C950" s="40"/>
      <c r="D950" s="225" t="s">
        <v>212</v>
      </c>
      <c r="E950" s="40"/>
      <c r="F950" s="226" t="s">
        <v>1797</v>
      </c>
      <c r="G950" s="40"/>
      <c r="H950" s="40"/>
      <c r="I950" s="227"/>
      <c r="J950" s="40"/>
      <c r="K950" s="40"/>
      <c r="L950" s="44"/>
      <c r="M950" s="228"/>
      <c r="N950" s="229"/>
      <c r="O950" s="84"/>
      <c r="P950" s="84"/>
      <c r="Q950" s="84"/>
      <c r="R950" s="84"/>
      <c r="S950" s="84"/>
      <c r="T950" s="85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T950" s="17" t="s">
        <v>212</v>
      </c>
      <c r="AU950" s="17" t="s">
        <v>82</v>
      </c>
    </row>
    <row r="951" s="2" customFormat="1" ht="24.15" customHeight="1">
      <c r="A951" s="38"/>
      <c r="B951" s="39"/>
      <c r="C951" s="243" t="s">
        <v>1799</v>
      </c>
      <c r="D951" s="243" t="s">
        <v>248</v>
      </c>
      <c r="E951" s="244" t="s">
        <v>1800</v>
      </c>
      <c r="F951" s="245" t="s">
        <v>1801</v>
      </c>
      <c r="G951" s="246" t="s">
        <v>289</v>
      </c>
      <c r="H951" s="247">
        <v>1</v>
      </c>
      <c r="I951" s="248"/>
      <c r="J951" s="249">
        <f>ROUND(I951*H951,2)</f>
        <v>0</v>
      </c>
      <c r="K951" s="245" t="s">
        <v>19</v>
      </c>
      <c r="L951" s="250"/>
      <c r="M951" s="251" t="s">
        <v>19</v>
      </c>
      <c r="N951" s="252" t="s">
        <v>44</v>
      </c>
      <c r="O951" s="84"/>
      <c r="P951" s="221">
        <f>O951*H951</f>
        <v>0</v>
      </c>
      <c r="Q951" s="221">
        <v>0.00017000000000000001</v>
      </c>
      <c r="R951" s="221">
        <f>Q951*H951</f>
        <v>0.00017000000000000001</v>
      </c>
      <c r="S951" s="221">
        <v>0</v>
      </c>
      <c r="T951" s="222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23" t="s">
        <v>741</v>
      </c>
      <c r="AT951" s="223" t="s">
        <v>248</v>
      </c>
      <c r="AU951" s="223" t="s">
        <v>82</v>
      </c>
      <c r="AY951" s="17" t="s">
        <v>202</v>
      </c>
      <c r="BE951" s="224">
        <f>IF(N951="základní",J951,0)</f>
        <v>0</v>
      </c>
      <c r="BF951" s="224">
        <f>IF(N951="snížená",J951,0)</f>
        <v>0</v>
      </c>
      <c r="BG951" s="224">
        <f>IF(N951="zákl. přenesená",J951,0)</f>
        <v>0</v>
      </c>
      <c r="BH951" s="224">
        <f>IF(N951="sníž. přenesená",J951,0)</f>
        <v>0</v>
      </c>
      <c r="BI951" s="224">
        <f>IF(N951="nulová",J951,0)</f>
        <v>0</v>
      </c>
      <c r="BJ951" s="17" t="s">
        <v>80</v>
      </c>
      <c r="BK951" s="224">
        <f>ROUND(I951*H951,2)</f>
        <v>0</v>
      </c>
      <c r="BL951" s="17" t="s">
        <v>741</v>
      </c>
      <c r="BM951" s="223" t="s">
        <v>1802</v>
      </c>
    </row>
    <row r="952" s="2" customFormat="1">
      <c r="A952" s="38"/>
      <c r="B952" s="39"/>
      <c r="C952" s="40"/>
      <c r="D952" s="225" t="s">
        <v>212</v>
      </c>
      <c r="E952" s="40"/>
      <c r="F952" s="226" t="s">
        <v>1801</v>
      </c>
      <c r="G952" s="40"/>
      <c r="H952" s="40"/>
      <c r="I952" s="227"/>
      <c r="J952" s="40"/>
      <c r="K952" s="40"/>
      <c r="L952" s="44"/>
      <c r="M952" s="228"/>
      <c r="N952" s="229"/>
      <c r="O952" s="84"/>
      <c r="P952" s="84"/>
      <c r="Q952" s="84"/>
      <c r="R952" s="84"/>
      <c r="S952" s="84"/>
      <c r="T952" s="85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T952" s="17" t="s">
        <v>212</v>
      </c>
      <c r="AU952" s="17" t="s">
        <v>82</v>
      </c>
    </row>
    <row r="953" s="2" customFormat="1" ht="24.15" customHeight="1">
      <c r="A953" s="38"/>
      <c r="B953" s="39"/>
      <c r="C953" s="243" t="s">
        <v>1803</v>
      </c>
      <c r="D953" s="243" t="s">
        <v>248</v>
      </c>
      <c r="E953" s="244" t="s">
        <v>1804</v>
      </c>
      <c r="F953" s="245" t="s">
        <v>1805</v>
      </c>
      <c r="G953" s="246" t="s">
        <v>289</v>
      </c>
      <c r="H953" s="247">
        <v>1</v>
      </c>
      <c r="I953" s="248"/>
      <c r="J953" s="249">
        <f>ROUND(I953*H953,2)</f>
        <v>0</v>
      </c>
      <c r="K953" s="245" t="s">
        <v>19</v>
      </c>
      <c r="L953" s="250"/>
      <c r="M953" s="251" t="s">
        <v>19</v>
      </c>
      <c r="N953" s="252" t="s">
        <v>44</v>
      </c>
      <c r="O953" s="84"/>
      <c r="P953" s="221">
        <f>O953*H953</f>
        <v>0</v>
      </c>
      <c r="Q953" s="221">
        <v>0.00080000000000000004</v>
      </c>
      <c r="R953" s="221">
        <f>Q953*H953</f>
        <v>0.00080000000000000004</v>
      </c>
      <c r="S953" s="221">
        <v>0</v>
      </c>
      <c r="T953" s="22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23" t="s">
        <v>741</v>
      </c>
      <c r="AT953" s="223" t="s">
        <v>248</v>
      </c>
      <c r="AU953" s="223" t="s">
        <v>82</v>
      </c>
      <c r="AY953" s="17" t="s">
        <v>202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80</v>
      </c>
      <c r="BK953" s="224">
        <f>ROUND(I953*H953,2)</f>
        <v>0</v>
      </c>
      <c r="BL953" s="17" t="s">
        <v>741</v>
      </c>
      <c r="BM953" s="223" t="s">
        <v>1806</v>
      </c>
    </row>
    <row r="954" s="2" customFormat="1">
      <c r="A954" s="38"/>
      <c r="B954" s="39"/>
      <c r="C954" s="40"/>
      <c r="D954" s="225" t="s">
        <v>212</v>
      </c>
      <c r="E954" s="40"/>
      <c r="F954" s="226" t="s">
        <v>1805</v>
      </c>
      <c r="G954" s="40"/>
      <c r="H954" s="40"/>
      <c r="I954" s="227"/>
      <c r="J954" s="40"/>
      <c r="K954" s="40"/>
      <c r="L954" s="44"/>
      <c r="M954" s="228"/>
      <c r="N954" s="229"/>
      <c r="O954" s="84"/>
      <c r="P954" s="84"/>
      <c r="Q954" s="84"/>
      <c r="R954" s="84"/>
      <c r="S954" s="84"/>
      <c r="T954" s="85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212</v>
      </c>
      <c r="AU954" s="17" t="s">
        <v>82</v>
      </c>
    </row>
    <row r="955" s="2" customFormat="1" ht="24.15" customHeight="1">
      <c r="A955" s="38"/>
      <c r="B955" s="39"/>
      <c r="C955" s="243" t="s">
        <v>1807</v>
      </c>
      <c r="D955" s="243" t="s">
        <v>248</v>
      </c>
      <c r="E955" s="244" t="s">
        <v>1808</v>
      </c>
      <c r="F955" s="245" t="s">
        <v>1809</v>
      </c>
      <c r="G955" s="246" t="s">
        <v>289</v>
      </c>
      <c r="H955" s="247">
        <v>1</v>
      </c>
      <c r="I955" s="248"/>
      <c r="J955" s="249">
        <f>ROUND(I955*H955,2)</f>
        <v>0</v>
      </c>
      <c r="K955" s="245" t="s">
        <v>19</v>
      </c>
      <c r="L955" s="250"/>
      <c r="M955" s="251" t="s">
        <v>19</v>
      </c>
      <c r="N955" s="252" t="s">
        <v>44</v>
      </c>
      <c r="O955" s="84"/>
      <c r="P955" s="221">
        <f>O955*H955</f>
        <v>0</v>
      </c>
      <c r="Q955" s="221">
        <v>0.00044999999999999999</v>
      </c>
      <c r="R955" s="221">
        <f>Q955*H955</f>
        <v>0.00044999999999999999</v>
      </c>
      <c r="S955" s="221">
        <v>0</v>
      </c>
      <c r="T955" s="222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23" t="s">
        <v>741</v>
      </c>
      <c r="AT955" s="223" t="s">
        <v>248</v>
      </c>
      <c r="AU955" s="223" t="s">
        <v>82</v>
      </c>
      <c r="AY955" s="17" t="s">
        <v>202</v>
      </c>
      <c r="BE955" s="224">
        <f>IF(N955="základní",J955,0)</f>
        <v>0</v>
      </c>
      <c r="BF955" s="224">
        <f>IF(N955="snížená",J955,0)</f>
        <v>0</v>
      </c>
      <c r="BG955" s="224">
        <f>IF(N955="zákl. přenesená",J955,0)</f>
        <v>0</v>
      </c>
      <c r="BH955" s="224">
        <f>IF(N955="sníž. přenesená",J955,0)</f>
        <v>0</v>
      </c>
      <c r="BI955" s="224">
        <f>IF(N955="nulová",J955,0)</f>
        <v>0</v>
      </c>
      <c r="BJ955" s="17" t="s">
        <v>80</v>
      </c>
      <c r="BK955" s="224">
        <f>ROUND(I955*H955,2)</f>
        <v>0</v>
      </c>
      <c r="BL955" s="17" t="s">
        <v>741</v>
      </c>
      <c r="BM955" s="223" t="s">
        <v>1810</v>
      </c>
    </row>
    <row r="956" s="2" customFormat="1">
      <c r="A956" s="38"/>
      <c r="B956" s="39"/>
      <c r="C956" s="40"/>
      <c r="D956" s="225" t="s">
        <v>212</v>
      </c>
      <c r="E956" s="40"/>
      <c r="F956" s="226" t="s">
        <v>1809</v>
      </c>
      <c r="G956" s="40"/>
      <c r="H956" s="40"/>
      <c r="I956" s="227"/>
      <c r="J956" s="40"/>
      <c r="K956" s="40"/>
      <c r="L956" s="44"/>
      <c r="M956" s="228"/>
      <c r="N956" s="229"/>
      <c r="O956" s="84"/>
      <c r="P956" s="84"/>
      <c r="Q956" s="84"/>
      <c r="R956" s="84"/>
      <c r="S956" s="84"/>
      <c r="T956" s="85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T956" s="17" t="s">
        <v>212</v>
      </c>
      <c r="AU956" s="17" t="s">
        <v>82</v>
      </c>
    </row>
    <row r="957" s="2" customFormat="1" ht="24.15" customHeight="1">
      <c r="A957" s="38"/>
      <c r="B957" s="39"/>
      <c r="C957" s="243" t="s">
        <v>1811</v>
      </c>
      <c r="D957" s="243" t="s">
        <v>248</v>
      </c>
      <c r="E957" s="244" t="s">
        <v>1812</v>
      </c>
      <c r="F957" s="245" t="s">
        <v>1813</v>
      </c>
      <c r="G957" s="246" t="s">
        <v>289</v>
      </c>
      <c r="H957" s="247">
        <v>1</v>
      </c>
      <c r="I957" s="248"/>
      <c r="J957" s="249">
        <f>ROUND(I957*H957,2)</f>
        <v>0</v>
      </c>
      <c r="K957" s="245" t="s">
        <v>19</v>
      </c>
      <c r="L957" s="250"/>
      <c r="M957" s="251" t="s">
        <v>19</v>
      </c>
      <c r="N957" s="252" t="s">
        <v>44</v>
      </c>
      <c r="O957" s="84"/>
      <c r="P957" s="221">
        <f>O957*H957</f>
        <v>0</v>
      </c>
      <c r="Q957" s="221">
        <v>0.00031</v>
      </c>
      <c r="R957" s="221">
        <f>Q957*H957</f>
        <v>0.00031</v>
      </c>
      <c r="S957" s="221">
        <v>0</v>
      </c>
      <c r="T957" s="222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23" t="s">
        <v>741</v>
      </c>
      <c r="AT957" s="223" t="s">
        <v>248</v>
      </c>
      <c r="AU957" s="223" t="s">
        <v>82</v>
      </c>
      <c r="AY957" s="17" t="s">
        <v>202</v>
      </c>
      <c r="BE957" s="224">
        <f>IF(N957="základní",J957,0)</f>
        <v>0</v>
      </c>
      <c r="BF957" s="224">
        <f>IF(N957="snížená",J957,0)</f>
        <v>0</v>
      </c>
      <c r="BG957" s="224">
        <f>IF(N957="zákl. přenesená",J957,0)</f>
        <v>0</v>
      </c>
      <c r="BH957" s="224">
        <f>IF(N957="sníž. přenesená",J957,0)</f>
        <v>0</v>
      </c>
      <c r="BI957" s="224">
        <f>IF(N957="nulová",J957,0)</f>
        <v>0</v>
      </c>
      <c r="BJ957" s="17" t="s">
        <v>80</v>
      </c>
      <c r="BK957" s="224">
        <f>ROUND(I957*H957,2)</f>
        <v>0</v>
      </c>
      <c r="BL957" s="17" t="s">
        <v>741</v>
      </c>
      <c r="BM957" s="223" t="s">
        <v>1814</v>
      </c>
    </row>
    <row r="958" s="2" customFormat="1">
      <c r="A958" s="38"/>
      <c r="B958" s="39"/>
      <c r="C958" s="40"/>
      <c r="D958" s="225" t="s">
        <v>212</v>
      </c>
      <c r="E958" s="40"/>
      <c r="F958" s="226" t="s">
        <v>1813</v>
      </c>
      <c r="G958" s="40"/>
      <c r="H958" s="40"/>
      <c r="I958" s="227"/>
      <c r="J958" s="40"/>
      <c r="K958" s="40"/>
      <c r="L958" s="44"/>
      <c r="M958" s="228"/>
      <c r="N958" s="229"/>
      <c r="O958" s="84"/>
      <c r="P958" s="84"/>
      <c r="Q958" s="84"/>
      <c r="R958" s="84"/>
      <c r="S958" s="84"/>
      <c r="T958" s="85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T958" s="17" t="s">
        <v>212</v>
      </c>
      <c r="AU958" s="17" t="s">
        <v>82</v>
      </c>
    </row>
    <row r="959" s="2" customFormat="1" ht="24.15" customHeight="1">
      <c r="A959" s="38"/>
      <c r="B959" s="39"/>
      <c r="C959" s="243" t="s">
        <v>1815</v>
      </c>
      <c r="D959" s="243" t="s">
        <v>248</v>
      </c>
      <c r="E959" s="244" t="s">
        <v>1816</v>
      </c>
      <c r="F959" s="245" t="s">
        <v>1817</v>
      </c>
      <c r="G959" s="246" t="s">
        <v>289</v>
      </c>
      <c r="H959" s="247">
        <v>3</v>
      </c>
      <c r="I959" s="248"/>
      <c r="J959" s="249">
        <f>ROUND(I959*H959,2)</f>
        <v>0</v>
      </c>
      <c r="K959" s="245" t="s">
        <v>19</v>
      </c>
      <c r="L959" s="250"/>
      <c r="M959" s="251" t="s">
        <v>19</v>
      </c>
      <c r="N959" s="252" t="s">
        <v>44</v>
      </c>
      <c r="O959" s="84"/>
      <c r="P959" s="221">
        <f>O959*H959</f>
        <v>0</v>
      </c>
      <c r="Q959" s="221">
        <v>0.00025000000000000001</v>
      </c>
      <c r="R959" s="221">
        <f>Q959*H959</f>
        <v>0.00075000000000000002</v>
      </c>
      <c r="S959" s="221">
        <v>0</v>
      </c>
      <c r="T959" s="222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23" t="s">
        <v>741</v>
      </c>
      <c r="AT959" s="223" t="s">
        <v>248</v>
      </c>
      <c r="AU959" s="223" t="s">
        <v>82</v>
      </c>
      <c r="AY959" s="17" t="s">
        <v>202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80</v>
      </c>
      <c r="BK959" s="224">
        <f>ROUND(I959*H959,2)</f>
        <v>0</v>
      </c>
      <c r="BL959" s="17" t="s">
        <v>741</v>
      </c>
      <c r="BM959" s="223" t="s">
        <v>1818</v>
      </c>
    </row>
    <row r="960" s="2" customFormat="1">
      <c r="A960" s="38"/>
      <c r="B960" s="39"/>
      <c r="C960" s="40"/>
      <c r="D960" s="225" t="s">
        <v>212</v>
      </c>
      <c r="E960" s="40"/>
      <c r="F960" s="226" t="s">
        <v>1817</v>
      </c>
      <c r="G960" s="40"/>
      <c r="H960" s="40"/>
      <c r="I960" s="227"/>
      <c r="J960" s="40"/>
      <c r="K960" s="40"/>
      <c r="L960" s="44"/>
      <c r="M960" s="228"/>
      <c r="N960" s="229"/>
      <c r="O960" s="84"/>
      <c r="P960" s="84"/>
      <c r="Q960" s="84"/>
      <c r="R960" s="84"/>
      <c r="S960" s="84"/>
      <c r="T960" s="85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T960" s="17" t="s">
        <v>212</v>
      </c>
      <c r="AU960" s="17" t="s">
        <v>82</v>
      </c>
    </row>
    <row r="961" s="2" customFormat="1" ht="24.15" customHeight="1">
      <c r="A961" s="38"/>
      <c r="B961" s="39"/>
      <c r="C961" s="243" t="s">
        <v>1819</v>
      </c>
      <c r="D961" s="243" t="s">
        <v>248</v>
      </c>
      <c r="E961" s="244" t="s">
        <v>1820</v>
      </c>
      <c r="F961" s="245" t="s">
        <v>1821</v>
      </c>
      <c r="G961" s="246" t="s">
        <v>289</v>
      </c>
      <c r="H961" s="247">
        <v>2</v>
      </c>
      <c r="I961" s="248"/>
      <c r="J961" s="249">
        <f>ROUND(I961*H961,2)</f>
        <v>0</v>
      </c>
      <c r="K961" s="245" t="s">
        <v>19</v>
      </c>
      <c r="L961" s="250"/>
      <c r="M961" s="251" t="s">
        <v>19</v>
      </c>
      <c r="N961" s="252" t="s">
        <v>44</v>
      </c>
      <c r="O961" s="84"/>
      <c r="P961" s="221">
        <f>O961*H961</f>
        <v>0</v>
      </c>
      <c r="Q961" s="221">
        <v>0.00022000000000000001</v>
      </c>
      <c r="R961" s="221">
        <f>Q961*H961</f>
        <v>0.00044000000000000002</v>
      </c>
      <c r="S961" s="221">
        <v>0</v>
      </c>
      <c r="T961" s="22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23" t="s">
        <v>741</v>
      </c>
      <c r="AT961" s="223" t="s">
        <v>248</v>
      </c>
      <c r="AU961" s="223" t="s">
        <v>82</v>
      </c>
      <c r="AY961" s="17" t="s">
        <v>202</v>
      </c>
      <c r="BE961" s="224">
        <f>IF(N961="základní",J961,0)</f>
        <v>0</v>
      </c>
      <c r="BF961" s="224">
        <f>IF(N961="snížená",J961,0)</f>
        <v>0</v>
      </c>
      <c r="BG961" s="224">
        <f>IF(N961="zákl. přenesená",J961,0)</f>
        <v>0</v>
      </c>
      <c r="BH961" s="224">
        <f>IF(N961="sníž. přenesená",J961,0)</f>
        <v>0</v>
      </c>
      <c r="BI961" s="224">
        <f>IF(N961="nulová",J961,0)</f>
        <v>0</v>
      </c>
      <c r="BJ961" s="17" t="s">
        <v>80</v>
      </c>
      <c r="BK961" s="224">
        <f>ROUND(I961*H961,2)</f>
        <v>0</v>
      </c>
      <c r="BL961" s="17" t="s">
        <v>741</v>
      </c>
      <c r="BM961" s="223" t="s">
        <v>1822</v>
      </c>
    </row>
    <row r="962" s="2" customFormat="1">
      <c r="A962" s="38"/>
      <c r="B962" s="39"/>
      <c r="C962" s="40"/>
      <c r="D962" s="225" t="s">
        <v>212</v>
      </c>
      <c r="E962" s="40"/>
      <c r="F962" s="226" t="s">
        <v>1821</v>
      </c>
      <c r="G962" s="40"/>
      <c r="H962" s="40"/>
      <c r="I962" s="227"/>
      <c r="J962" s="40"/>
      <c r="K962" s="40"/>
      <c r="L962" s="44"/>
      <c r="M962" s="228"/>
      <c r="N962" s="229"/>
      <c r="O962" s="84"/>
      <c r="P962" s="84"/>
      <c r="Q962" s="84"/>
      <c r="R962" s="84"/>
      <c r="S962" s="84"/>
      <c r="T962" s="85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212</v>
      </c>
      <c r="AU962" s="17" t="s">
        <v>82</v>
      </c>
    </row>
    <row r="963" s="2" customFormat="1" ht="24.15" customHeight="1">
      <c r="A963" s="38"/>
      <c r="B963" s="39"/>
      <c r="C963" s="243" t="s">
        <v>1823</v>
      </c>
      <c r="D963" s="243" t="s">
        <v>248</v>
      </c>
      <c r="E963" s="244" t="s">
        <v>1824</v>
      </c>
      <c r="F963" s="245" t="s">
        <v>1825</v>
      </c>
      <c r="G963" s="246" t="s">
        <v>289</v>
      </c>
      <c r="H963" s="247">
        <v>1</v>
      </c>
      <c r="I963" s="248"/>
      <c r="J963" s="249">
        <f>ROUND(I963*H963,2)</f>
        <v>0</v>
      </c>
      <c r="K963" s="245" t="s">
        <v>19</v>
      </c>
      <c r="L963" s="250"/>
      <c r="M963" s="251" t="s">
        <v>19</v>
      </c>
      <c r="N963" s="252" t="s">
        <v>44</v>
      </c>
      <c r="O963" s="84"/>
      <c r="P963" s="221">
        <f>O963*H963</f>
        <v>0</v>
      </c>
      <c r="Q963" s="221">
        <v>0.00017000000000000001</v>
      </c>
      <c r="R963" s="221">
        <f>Q963*H963</f>
        <v>0.00017000000000000001</v>
      </c>
      <c r="S963" s="221">
        <v>0</v>
      </c>
      <c r="T963" s="22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23" t="s">
        <v>741</v>
      </c>
      <c r="AT963" s="223" t="s">
        <v>248</v>
      </c>
      <c r="AU963" s="223" t="s">
        <v>82</v>
      </c>
      <c r="AY963" s="17" t="s">
        <v>202</v>
      </c>
      <c r="BE963" s="224">
        <f>IF(N963="základní",J963,0)</f>
        <v>0</v>
      </c>
      <c r="BF963" s="224">
        <f>IF(N963="snížená",J963,0)</f>
        <v>0</v>
      </c>
      <c r="BG963" s="224">
        <f>IF(N963="zákl. přenesená",J963,0)</f>
        <v>0</v>
      </c>
      <c r="BH963" s="224">
        <f>IF(N963="sníž. přenesená",J963,0)</f>
        <v>0</v>
      </c>
      <c r="BI963" s="224">
        <f>IF(N963="nulová",J963,0)</f>
        <v>0</v>
      </c>
      <c r="BJ963" s="17" t="s">
        <v>80</v>
      </c>
      <c r="BK963" s="224">
        <f>ROUND(I963*H963,2)</f>
        <v>0</v>
      </c>
      <c r="BL963" s="17" t="s">
        <v>741</v>
      </c>
      <c r="BM963" s="223" t="s">
        <v>1826</v>
      </c>
    </row>
    <row r="964" s="2" customFormat="1">
      <c r="A964" s="38"/>
      <c r="B964" s="39"/>
      <c r="C964" s="40"/>
      <c r="D964" s="225" t="s">
        <v>212</v>
      </c>
      <c r="E964" s="40"/>
      <c r="F964" s="226" t="s">
        <v>1825</v>
      </c>
      <c r="G964" s="40"/>
      <c r="H964" s="40"/>
      <c r="I964" s="227"/>
      <c r="J964" s="40"/>
      <c r="K964" s="40"/>
      <c r="L964" s="44"/>
      <c r="M964" s="228"/>
      <c r="N964" s="229"/>
      <c r="O964" s="84"/>
      <c r="P964" s="84"/>
      <c r="Q964" s="84"/>
      <c r="R964" s="84"/>
      <c r="S964" s="84"/>
      <c r="T964" s="85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T964" s="17" t="s">
        <v>212</v>
      </c>
      <c r="AU964" s="17" t="s">
        <v>82</v>
      </c>
    </row>
    <row r="965" s="2" customFormat="1" ht="24.15" customHeight="1">
      <c r="A965" s="38"/>
      <c r="B965" s="39"/>
      <c r="C965" s="243" t="s">
        <v>1827</v>
      </c>
      <c r="D965" s="243" t="s">
        <v>248</v>
      </c>
      <c r="E965" s="244" t="s">
        <v>1828</v>
      </c>
      <c r="F965" s="245" t="s">
        <v>1829</v>
      </c>
      <c r="G965" s="246" t="s">
        <v>289</v>
      </c>
      <c r="H965" s="247">
        <v>2</v>
      </c>
      <c r="I965" s="248"/>
      <c r="J965" s="249">
        <f>ROUND(I965*H965,2)</f>
        <v>0</v>
      </c>
      <c r="K965" s="245" t="s">
        <v>19</v>
      </c>
      <c r="L965" s="250"/>
      <c r="M965" s="251" t="s">
        <v>19</v>
      </c>
      <c r="N965" s="252" t="s">
        <v>44</v>
      </c>
      <c r="O965" s="84"/>
      <c r="P965" s="221">
        <f>O965*H965</f>
        <v>0</v>
      </c>
      <c r="Q965" s="221">
        <v>0.00017000000000000001</v>
      </c>
      <c r="R965" s="221">
        <f>Q965*H965</f>
        <v>0.00034000000000000002</v>
      </c>
      <c r="S965" s="221">
        <v>0</v>
      </c>
      <c r="T965" s="222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23" t="s">
        <v>741</v>
      </c>
      <c r="AT965" s="223" t="s">
        <v>248</v>
      </c>
      <c r="AU965" s="223" t="s">
        <v>82</v>
      </c>
      <c r="AY965" s="17" t="s">
        <v>202</v>
      </c>
      <c r="BE965" s="224">
        <f>IF(N965="základní",J965,0)</f>
        <v>0</v>
      </c>
      <c r="BF965" s="224">
        <f>IF(N965="snížená",J965,0)</f>
        <v>0</v>
      </c>
      <c r="BG965" s="224">
        <f>IF(N965="zákl. přenesená",J965,0)</f>
        <v>0</v>
      </c>
      <c r="BH965" s="224">
        <f>IF(N965="sníž. přenesená",J965,0)</f>
        <v>0</v>
      </c>
      <c r="BI965" s="224">
        <f>IF(N965="nulová",J965,0)</f>
        <v>0</v>
      </c>
      <c r="BJ965" s="17" t="s">
        <v>80</v>
      </c>
      <c r="BK965" s="224">
        <f>ROUND(I965*H965,2)</f>
        <v>0</v>
      </c>
      <c r="BL965" s="17" t="s">
        <v>741</v>
      </c>
      <c r="BM965" s="223" t="s">
        <v>1830</v>
      </c>
    </row>
    <row r="966" s="2" customFormat="1">
      <c r="A966" s="38"/>
      <c r="B966" s="39"/>
      <c r="C966" s="40"/>
      <c r="D966" s="225" t="s">
        <v>212</v>
      </c>
      <c r="E966" s="40"/>
      <c r="F966" s="226" t="s">
        <v>1829</v>
      </c>
      <c r="G966" s="40"/>
      <c r="H966" s="40"/>
      <c r="I966" s="227"/>
      <c r="J966" s="40"/>
      <c r="K966" s="40"/>
      <c r="L966" s="44"/>
      <c r="M966" s="228"/>
      <c r="N966" s="229"/>
      <c r="O966" s="84"/>
      <c r="P966" s="84"/>
      <c r="Q966" s="84"/>
      <c r="R966" s="84"/>
      <c r="S966" s="84"/>
      <c r="T966" s="85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T966" s="17" t="s">
        <v>212</v>
      </c>
      <c r="AU966" s="17" t="s">
        <v>82</v>
      </c>
    </row>
    <row r="967" s="2" customFormat="1" ht="24.15" customHeight="1">
      <c r="A967" s="38"/>
      <c r="B967" s="39"/>
      <c r="C967" s="243" t="s">
        <v>1831</v>
      </c>
      <c r="D967" s="243" t="s">
        <v>248</v>
      </c>
      <c r="E967" s="244" t="s">
        <v>1832</v>
      </c>
      <c r="F967" s="245" t="s">
        <v>1833</v>
      </c>
      <c r="G967" s="246" t="s">
        <v>289</v>
      </c>
      <c r="H967" s="247">
        <v>1</v>
      </c>
      <c r="I967" s="248"/>
      <c r="J967" s="249">
        <f>ROUND(I967*H967,2)</f>
        <v>0</v>
      </c>
      <c r="K967" s="245" t="s">
        <v>19</v>
      </c>
      <c r="L967" s="250"/>
      <c r="M967" s="251" t="s">
        <v>19</v>
      </c>
      <c r="N967" s="252" t="s">
        <v>44</v>
      </c>
      <c r="O967" s="84"/>
      <c r="P967" s="221">
        <f>O967*H967</f>
        <v>0</v>
      </c>
      <c r="Q967" s="221">
        <v>0.00016000000000000001</v>
      </c>
      <c r="R967" s="221">
        <f>Q967*H967</f>
        <v>0.00016000000000000001</v>
      </c>
      <c r="S967" s="221">
        <v>0</v>
      </c>
      <c r="T967" s="222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23" t="s">
        <v>741</v>
      </c>
      <c r="AT967" s="223" t="s">
        <v>248</v>
      </c>
      <c r="AU967" s="223" t="s">
        <v>82</v>
      </c>
      <c r="AY967" s="17" t="s">
        <v>202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80</v>
      </c>
      <c r="BK967" s="224">
        <f>ROUND(I967*H967,2)</f>
        <v>0</v>
      </c>
      <c r="BL967" s="17" t="s">
        <v>741</v>
      </c>
      <c r="BM967" s="223" t="s">
        <v>1834</v>
      </c>
    </row>
    <row r="968" s="2" customFormat="1">
      <c r="A968" s="38"/>
      <c r="B968" s="39"/>
      <c r="C968" s="40"/>
      <c r="D968" s="225" t="s">
        <v>212</v>
      </c>
      <c r="E968" s="40"/>
      <c r="F968" s="226" t="s">
        <v>1833</v>
      </c>
      <c r="G968" s="40"/>
      <c r="H968" s="40"/>
      <c r="I968" s="227"/>
      <c r="J968" s="40"/>
      <c r="K968" s="40"/>
      <c r="L968" s="44"/>
      <c r="M968" s="228"/>
      <c r="N968" s="229"/>
      <c r="O968" s="84"/>
      <c r="P968" s="84"/>
      <c r="Q968" s="84"/>
      <c r="R968" s="84"/>
      <c r="S968" s="84"/>
      <c r="T968" s="85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T968" s="17" t="s">
        <v>212</v>
      </c>
      <c r="AU968" s="17" t="s">
        <v>82</v>
      </c>
    </row>
    <row r="969" s="2" customFormat="1" ht="24.15" customHeight="1">
      <c r="A969" s="38"/>
      <c r="B969" s="39"/>
      <c r="C969" s="243" t="s">
        <v>1835</v>
      </c>
      <c r="D969" s="243" t="s">
        <v>248</v>
      </c>
      <c r="E969" s="244" t="s">
        <v>1836</v>
      </c>
      <c r="F969" s="245" t="s">
        <v>1837</v>
      </c>
      <c r="G969" s="246" t="s">
        <v>289</v>
      </c>
      <c r="H969" s="247">
        <v>1</v>
      </c>
      <c r="I969" s="248"/>
      <c r="J969" s="249">
        <f>ROUND(I969*H969,2)</f>
        <v>0</v>
      </c>
      <c r="K969" s="245" t="s">
        <v>19</v>
      </c>
      <c r="L969" s="250"/>
      <c r="M969" s="251" t="s">
        <v>19</v>
      </c>
      <c r="N969" s="252" t="s">
        <v>44</v>
      </c>
      <c r="O969" s="84"/>
      <c r="P969" s="221">
        <f>O969*H969</f>
        <v>0</v>
      </c>
      <c r="Q969" s="221">
        <v>0.0016999999999999999</v>
      </c>
      <c r="R969" s="221">
        <f>Q969*H969</f>
        <v>0.0016999999999999999</v>
      </c>
      <c r="S969" s="221">
        <v>0</v>
      </c>
      <c r="T969" s="222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23" t="s">
        <v>741</v>
      </c>
      <c r="AT969" s="223" t="s">
        <v>248</v>
      </c>
      <c r="AU969" s="223" t="s">
        <v>82</v>
      </c>
      <c r="AY969" s="17" t="s">
        <v>202</v>
      </c>
      <c r="BE969" s="224">
        <f>IF(N969="základní",J969,0)</f>
        <v>0</v>
      </c>
      <c r="BF969" s="224">
        <f>IF(N969="snížená",J969,0)</f>
        <v>0</v>
      </c>
      <c r="BG969" s="224">
        <f>IF(N969="zákl. přenesená",J969,0)</f>
        <v>0</v>
      </c>
      <c r="BH969" s="224">
        <f>IF(N969="sníž. přenesená",J969,0)</f>
        <v>0</v>
      </c>
      <c r="BI969" s="224">
        <f>IF(N969="nulová",J969,0)</f>
        <v>0</v>
      </c>
      <c r="BJ969" s="17" t="s">
        <v>80</v>
      </c>
      <c r="BK969" s="224">
        <f>ROUND(I969*H969,2)</f>
        <v>0</v>
      </c>
      <c r="BL969" s="17" t="s">
        <v>741</v>
      </c>
      <c r="BM969" s="223" t="s">
        <v>1838</v>
      </c>
    </row>
    <row r="970" s="2" customFormat="1">
      <c r="A970" s="38"/>
      <c r="B970" s="39"/>
      <c r="C970" s="40"/>
      <c r="D970" s="225" t="s">
        <v>212</v>
      </c>
      <c r="E970" s="40"/>
      <c r="F970" s="226" t="s">
        <v>1837</v>
      </c>
      <c r="G970" s="40"/>
      <c r="H970" s="40"/>
      <c r="I970" s="227"/>
      <c r="J970" s="40"/>
      <c r="K970" s="40"/>
      <c r="L970" s="44"/>
      <c r="M970" s="228"/>
      <c r="N970" s="229"/>
      <c r="O970" s="84"/>
      <c r="P970" s="84"/>
      <c r="Q970" s="84"/>
      <c r="R970" s="84"/>
      <c r="S970" s="84"/>
      <c r="T970" s="85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T970" s="17" t="s">
        <v>212</v>
      </c>
      <c r="AU970" s="17" t="s">
        <v>82</v>
      </c>
    </row>
    <row r="971" s="2" customFormat="1" ht="24.15" customHeight="1">
      <c r="A971" s="38"/>
      <c r="B971" s="39"/>
      <c r="C971" s="243" t="s">
        <v>1839</v>
      </c>
      <c r="D971" s="243" t="s">
        <v>248</v>
      </c>
      <c r="E971" s="244" t="s">
        <v>1840</v>
      </c>
      <c r="F971" s="245" t="s">
        <v>1841</v>
      </c>
      <c r="G971" s="246" t="s">
        <v>289</v>
      </c>
      <c r="H971" s="247">
        <v>1</v>
      </c>
      <c r="I971" s="248"/>
      <c r="J971" s="249">
        <f>ROUND(I971*H971,2)</f>
        <v>0</v>
      </c>
      <c r="K971" s="245" t="s">
        <v>19</v>
      </c>
      <c r="L971" s="250"/>
      <c r="M971" s="251" t="s">
        <v>19</v>
      </c>
      <c r="N971" s="252" t="s">
        <v>44</v>
      </c>
      <c r="O971" s="84"/>
      <c r="P971" s="221">
        <f>O971*H971</f>
        <v>0</v>
      </c>
      <c r="Q971" s="221">
        <v>0.00072000000000000005</v>
      </c>
      <c r="R971" s="221">
        <f>Q971*H971</f>
        <v>0.00072000000000000005</v>
      </c>
      <c r="S971" s="221">
        <v>0</v>
      </c>
      <c r="T971" s="222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23" t="s">
        <v>741</v>
      </c>
      <c r="AT971" s="223" t="s">
        <v>248</v>
      </c>
      <c r="AU971" s="223" t="s">
        <v>82</v>
      </c>
      <c r="AY971" s="17" t="s">
        <v>202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80</v>
      </c>
      <c r="BK971" s="224">
        <f>ROUND(I971*H971,2)</f>
        <v>0</v>
      </c>
      <c r="BL971" s="17" t="s">
        <v>741</v>
      </c>
      <c r="BM971" s="223" t="s">
        <v>1842</v>
      </c>
    </row>
    <row r="972" s="2" customFormat="1">
      <c r="A972" s="38"/>
      <c r="B972" s="39"/>
      <c r="C972" s="40"/>
      <c r="D972" s="225" t="s">
        <v>212</v>
      </c>
      <c r="E972" s="40"/>
      <c r="F972" s="226" t="s">
        <v>1841</v>
      </c>
      <c r="G972" s="40"/>
      <c r="H972" s="40"/>
      <c r="I972" s="227"/>
      <c r="J972" s="40"/>
      <c r="K972" s="40"/>
      <c r="L972" s="44"/>
      <c r="M972" s="228"/>
      <c r="N972" s="229"/>
      <c r="O972" s="84"/>
      <c r="P972" s="84"/>
      <c r="Q972" s="84"/>
      <c r="R972" s="84"/>
      <c r="S972" s="84"/>
      <c r="T972" s="85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17" t="s">
        <v>212</v>
      </c>
      <c r="AU972" s="17" t="s">
        <v>82</v>
      </c>
    </row>
    <row r="973" s="2" customFormat="1" ht="24.15" customHeight="1">
      <c r="A973" s="38"/>
      <c r="B973" s="39"/>
      <c r="C973" s="243" t="s">
        <v>1843</v>
      </c>
      <c r="D973" s="243" t="s">
        <v>248</v>
      </c>
      <c r="E973" s="244" t="s">
        <v>1844</v>
      </c>
      <c r="F973" s="245" t="s">
        <v>1845</v>
      </c>
      <c r="G973" s="246" t="s">
        <v>289</v>
      </c>
      <c r="H973" s="247">
        <v>1</v>
      </c>
      <c r="I973" s="248"/>
      <c r="J973" s="249">
        <f>ROUND(I973*H973,2)</f>
        <v>0</v>
      </c>
      <c r="K973" s="245" t="s">
        <v>19</v>
      </c>
      <c r="L973" s="250"/>
      <c r="M973" s="251" t="s">
        <v>19</v>
      </c>
      <c r="N973" s="252" t="s">
        <v>44</v>
      </c>
      <c r="O973" s="84"/>
      <c r="P973" s="221">
        <f>O973*H973</f>
        <v>0</v>
      </c>
      <c r="Q973" s="221">
        <v>0.00055000000000000003</v>
      </c>
      <c r="R973" s="221">
        <f>Q973*H973</f>
        <v>0.00055000000000000003</v>
      </c>
      <c r="S973" s="221">
        <v>0</v>
      </c>
      <c r="T973" s="222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23" t="s">
        <v>741</v>
      </c>
      <c r="AT973" s="223" t="s">
        <v>248</v>
      </c>
      <c r="AU973" s="223" t="s">
        <v>82</v>
      </c>
      <c r="AY973" s="17" t="s">
        <v>202</v>
      </c>
      <c r="BE973" s="224">
        <f>IF(N973="základní",J973,0)</f>
        <v>0</v>
      </c>
      <c r="BF973" s="224">
        <f>IF(N973="snížená",J973,0)</f>
        <v>0</v>
      </c>
      <c r="BG973" s="224">
        <f>IF(N973="zákl. přenesená",J973,0)</f>
        <v>0</v>
      </c>
      <c r="BH973" s="224">
        <f>IF(N973="sníž. přenesená",J973,0)</f>
        <v>0</v>
      </c>
      <c r="BI973" s="224">
        <f>IF(N973="nulová",J973,0)</f>
        <v>0</v>
      </c>
      <c r="BJ973" s="17" t="s">
        <v>80</v>
      </c>
      <c r="BK973" s="224">
        <f>ROUND(I973*H973,2)</f>
        <v>0</v>
      </c>
      <c r="BL973" s="17" t="s">
        <v>741</v>
      </c>
      <c r="BM973" s="223" t="s">
        <v>1846</v>
      </c>
    </row>
    <row r="974" s="2" customFormat="1">
      <c r="A974" s="38"/>
      <c r="B974" s="39"/>
      <c r="C974" s="40"/>
      <c r="D974" s="225" t="s">
        <v>212</v>
      </c>
      <c r="E974" s="40"/>
      <c r="F974" s="226" t="s">
        <v>1845</v>
      </c>
      <c r="G974" s="40"/>
      <c r="H974" s="40"/>
      <c r="I974" s="227"/>
      <c r="J974" s="40"/>
      <c r="K974" s="40"/>
      <c r="L974" s="44"/>
      <c r="M974" s="228"/>
      <c r="N974" s="229"/>
      <c r="O974" s="84"/>
      <c r="P974" s="84"/>
      <c r="Q974" s="84"/>
      <c r="R974" s="84"/>
      <c r="S974" s="84"/>
      <c r="T974" s="85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212</v>
      </c>
      <c r="AU974" s="17" t="s">
        <v>82</v>
      </c>
    </row>
    <row r="975" s="2" customFormat="1" ht="24.15" customHeight="1">
      <c r="A975" s="38"/>
      <c r="B975" s="39"/>
      <c r="C975" s="243" t="s">
        <v>1847</v>
      </c>
      <c r="D975" s="243" t="s">
        <v>248</v>
      </c>
      <c r="E975" s="244" t="s">
        <v>1848</v>
      </c>
      <c r="F975" s="245" t="s">
        <v>1849</v>
      </c>
      <c r="G975" s="246" t="s">
        <v>289</v>
      </c>
      <c r="H975" s="247">
        <v>3</v>
      </c>
      <c r="I975" s="248"/>
      <c r="J975" s="249">
        <f>ROUND(I975*H975,2)</f>
        <v>0</v>
      </c>
      <c r="K975" s="245" t="s">
        <v>19</v>
      </c>
      <c r="L975" s="250"/>
      <c r="M975" s="251" t="s">
        <v>19</v>
      </c>
      <c r="N975" s="252" t="s">
        <v>44</v>
      </c>
      <c r="O975" s="84"/>
      <c r="P975" s="221">
        <f>O975*H975</f>
        <v>0</v>
      </c>
      <c r="Q975" s="221">
        <v>0.00044999999999999999</v>
      </c>
      <c r="R975" s="221">
        <f>Q975*H975</f>
        <v>0.0013500000000000001</v>
      </c>
      <c r="S975" s="221">
        <v>0</v>
      </c>
      <c r="T975" s="222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23" t="s">
        <v>741</v>
      </c>
      <c r="AT975" s="223" t="s">
        <v>248</v>
      </c>
      <c r="AU975" s="223" t="s">
        <v>82</v>
      </c>
      <c r="AY975" s="17" t="s">
        <v>202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80</v>
      </c>
      <c r="BK975" s="224">
        <f>ROUND(I975*H975,2)</f>
        <v>0</v>
      </c>
      <c r="BL975" s="17" t="s">
        <v>741</v>
      </c>
      <c r="BM975" s="223" t="s">
        <v>1850</v>
      </c>
    </row>
    <row r="976" s="2" customFormat="1">
      <c r="A976" s="38"/>
      <c r="B976" s="39"/>
      <c r="C976" s="40"/>
      <c r="D976" s="225" t="s">
        <v>212</v>
      </c>
      <c r="E976" s="40"/>
      <c r="F976" s="226" t="s">
        <v>1849</v>
      </c>
      <c r="G976" s="40"/>
      <c r="H976" s="40"/>
      <c r="I976" s="227"/>
      <c r="J976" s="40"/>
      <c r="K976" s="40"/>
      <c r="L976" s="44"/>
      <c r="M976" s="228"/>
      <c r="N976" s="229"/>
      <c r="O976" s="84"/>
      <c r="P976" s="84"/>
      <c r="Q976" s="84"/>
      <c r="R976" s="84"/>
      <c r="S976" s="84"/>
      <c r="T976" s="85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T976" s="17" t="s">
        <v>212</v>
      </c>
      <c r="AU976" s="17" t="s">
        <v>82</v>
      </c>
    </row>
    <row r="977" s="2" customFormat="1" ht="24.15" customHeight="1">
      <c r="A977" s="38"/>
      <c r="B977" s="39"/>
      <c r="C977" s="243" t="s">
        <v>1851</v>
      </c>
      <c r="D977" s="243" t="s">
        <v>248</v>
      </c>
      <c r="E977" s="244" t="s">
        <v>1852</v>
      </c>
      <c r="F977" s="245" t="s">
        <v>1853</v>
      </c>
      <c r="G977" s="246" t="s">
        <v>289</v>
      </c>
      <c r="H977" s="247">
        <v>3</v>
      </c>
      <c r="I977" s="248"/>
      <c r="J977" s="249">
        <f>ROUND(I977*H977,2)</f>
        <v>0</v>
      </c>
      <c r="K977" s="245" t="s">
        <v>19</v>
      </c>
      <c r="L977" s="250"/>
      <c r="M977" s="251" t="s">
        <v>19</v>
      </c>
      <c r="N977" s="252" t="s">
        <v>44</v>
      </c>
      <c r="O977" s="84"/>
      <c r="P977" s="221">
        <f>O977*H977</f>
        <v>0</v>
      </c>
      <c r="Q977" s="221">
        <v>0.00040000000000000002</v>
      </c>
      <c r="R977" s="221">
        <f>Q977*H977</f>
        <v>0.0012000000000000001</v>
      </c>
      <c r="S977" s="221">
        <v>0</v>
      </c>
      <c r="T977" s="222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23" t="s">
        <v>741</v>
      </c>
      <c r="AT977" s="223" t="s">
        <v>248</v>
      </c>
      <c r="AU977" s="223" t="s">
        <v>82</v>
      </c>
      <c r="AY977" s="17" t="s">
        <v>202</v>
      </c>
      <c r="BE977" s="224">
        <f>IF(N977="základní",J977,0)</f>
        <v>0</v>
      </c>
      <c r="BF977" s="224">
        <f>IF(N977="snížená",J977,0)</f>
        <v>0</v>
      </c>
      <c r="BG977" s="224">
        <f>IF(N977="zákl. přenesená",J977,0)</f>
        <v>0</v>
      </c>
      <c r="BH977" s="224">
        <f>IF(N977="sníž. přenesená",J977,0)</f>
        <v>0</v>
      </c>
      <c r="BI977" s="224">
        <f>IF(N977="nulová",J977,0)</f>
        <v>0</v>
      </c>
      <c r="BJ977" s="17" t="s">
        <v>80</v>
      </c>
      <c r="BK977" s="224">
        <f>ROUND(I977*H977,2)</f>
        <v>0</v>
      </c>
      <c r="BL977" s="17" t="s">
        <v>741</v>
      </c>
      <c r="BM977" s="223" t="s">
        <v>1854</v>
      </c>
    </row>
    <row r="978" s="2" customFormat="1">
      <c r="A978" s="38"/>
      <c r="B978" s="39"/>
      <c r="C978" s="40"/>
      <c r="D978" s="225" t="s">
        <v>212</v>
      </c>
      <c r="E978" s="40"/>
      <c r="F978" s="226" t="s">
        <v>1853</v>
      </c>
      <c r="G978" s="40"/>
      <c r="H978" s="40"/>
      <c r="I978" s="227"/>
      <c r="J978" s="40"/>
      <c r="K978" s="40"/>
      <c r="L978" s="44"/>
      <c r="M978" s="228"/>
      <c r="N978" s="229"/>
      <c r="O978" s="84"/>
      <c r="P978" s="84"/>
      <c r="Q978" s="84"/>
      <c r="R978" s="84"/>
      <c r="S978" s="84"/>
      <c r="T978" s="85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T978" s="17" t="s">
        <v>212</v>
      </c>
      <c r="AU978" s="17" t="s">
        <v>82</v>
      </c>
    </row>
    <row r="979" s="2" customFormat="1" ht="24.15" customHeight="1">
      <c r="A979" s="38"/>
      <c r="B979" s="39"/>
      <c r="C979" s="243" t="s">
        <v>1855</v>
      </c>
      <c r="D979" s="243" t="s">
        <v>248</v>
      </c>
      <c r="E979" s="244" t="s">
        <v>1856</v>
      </c>
      <c r="F979" s="245" t="s">
        <v>1857</v>
      </c>
      <c r="G979" s="246" t="s">
        <v>289</v>
      </c>
      <c r="H979" s="247">
        <v>1</v>
      </c>
      <c r="I979" s="248"/>
      <c r="J979" s="249">
        <f>ROUND(I979*H979,2)</f>
        <v>0</v>
      </c>
      <c r="K979" s="245" t="s">
        <v>19</v>
      </c>
      <c r="L979" s="250"/>
      <c r="M979" s="251" t="s">
        <v>19</v>
      </c>
      <c r="N979" s="252" t="s">
        <v>44</v>
      </c>
      <c r="O979" s="84"/>
      <c r="P979" s="221">
        <f>O979*H979</f>
        <v>0</v>
      </c>
      <c r="Q979" s="221">
        <v>0.00036999999999999999</v>
      </c>
      <c r="R979" s="221">
        <f>Q979*H979</f>
        <v>0.00036999999999999999</v>
      </c>
      <c r="S979" s="221">
        <v>0</v>
      </c>
      <c r="T979" s="222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23" t="s">
        <v>741</v>
      </c>
      <c r="AT979" s="223" t="s">
        <v>248</v>
      </c>
      <c r="AU979" s="223" t="s">
        <v>82</v>
      </c>
      <c r="AY979" s="17" t="s">
        <v>202</v>
      </c>
      <c r="BE979" s="224">
        <f>IF(N979="základní",J979,0)</f>
        <v>0</v>
      </c>
      <c r="BF979" s="224">
        <f>IF(N979="snížená",J979,0)</f>
        <v>0</v>
      </c>
      <c r="BG979" s="224">
        <f>IF(N979="zákl. přenesená",J979,0)</f>
        <v>0</v>
      </c>
      <c r="BH979" s="224">
        <f>IF(N979="sníž. přenesená",J979,0)</f>
        <v>0</v>
      </c>
      <c r="BI979" s="224">
        <f>IF(N979="nulová",J979,0)</f>
        <v>0</v>
      </c>
      <c r="BJ979" s="17" t="s">
        <v>80</v>
      </c>
      <c r="BK979" s="224">
        <f>ROUND(I979*H979,2)</f>
        <v>0</v>
      </c>
      <c r="BL979" s="17" t="s">
        <v>741</v>
      </c>
      <c r="BM979" s="223" t="s">
        <v>1858</v>
      </c>
    </row>
    <row r="980" s="2" customFormat="1">
      <c r="A980" s="38"/>
      <c r="B980" s="39"/>
      <c r="C980" s="40"/>
      <c r="D980" s="225" t="s">
        <v>212</v>
      </c>
      <c r="E980" s="40"/>
      <c r="F980" s="226" t="s">
        <v>1857</v>
      </c>
      <c r="G980" s="40"/>
      <c r="H980" s="40"/>
      <c r="I980" s="227"/>
      <c r="J980" s="40"/>
      <c r="K980" s="40"/>
      <c r="L980" s="44"/>
      <c r="M980" s="228"/>
      <c r="N980" s="229"/>
      <c r="O980" s="84"/>
      <c r="P980" s="84"/>
      <c r="Q980" s="84"/>
      <c r="R980" s="84"/>
      <c r="S980" s="84"/>
      <c r="T980" s="85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T980" s="17" t="s">
        <v>212</v>
      </c>
      <c r="AU980" s="17" t="s">
        <v>82</v>
      </c>
    </row>
    <row r="981" s="2" customFormat="1" ht="24.15" customHeight="1">
      <c r="A981" s="38"/>
      <c r="B981" s="39"/>
      <c r="C981" s="243" t="s">
        <v>1859</v>
      </c>
      <c r="D981" s="243" t="s">
        <v>248</v>
      </c>
      <c r="E981" s="244" t="s">
        <v>1860</v>
      </c>
      <c r="F981" s="245" t="s">
        <v>1861</v>
      </c>
      <c r="G981" s="246" t="s">
        <v>289</v>
      </c>
      <c r="H981" s="247">
        <v>1</v>
      </c>
      <c r="I981" s="248"/>
      <c r="J981" s="249">
        <f>ROUND(I981*H981,2)</f>
        <v>0</v>
      </c>
      <c r="K981" s="245" t="s">
        <v>19</v>
      </c>
      <c r="L981" s="250"/>
      <c r="M981" s="251" t="s">
        <v>19</v>
      </c>
      <c r="N981" s="252" t="s">
        <v>44</v>
      </c>
      <c r="O981" s="84"/>
      <c r="P981" s="221">
        <f>O981*H981</f>
        <v>0</v>
      </c>
      <c r="Q981" s="221">
        <v>0.00036999999999999999</v>
      </c>
      <c r="R981" s="221">
        <f>Q981*H981</f>
        <v>0.00036999999999999999</v>
      </c>
      <c r="S981" s="221">
        <v>0</v>
      </c>
      <c r="T981" s="22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23" t="s">
        <v>741</v>
      </c>
      <c r="AT981" s="223" t="s">
        <v>248</v>
      </c>
      <c r="AU981" s="223" t="s">
        <v>82</v>
      </c>
      <c r="AY981" s="17" t="s">
        <v>202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17" t="s">
        <v>80</v>
      </c>
      <c r="BK981" s="224">
        <f>ROUND(I981*H981,2)</f>
        <v>0</v>
      </c>
      <c r="BL981" s="17" t="s">
        <v>741</v>
      </c>
      <c r="BM981" s="223" t="s">
        <v>1862</v>
      </c>
    </row>
    <row r="982" s="2" customFormat="1">
      <c r="A982" s="38"/>
      <c r="B982" s="39"/>
      <c r="C982" s="40"/>
      <c r="D982" s="225" t="s">
        <v>212</v>
      </c>
      <c r="E982" s="40"/>
      <c r="F982" s="226" t="s">
        <v>1861</v>
      </c>
      <c r="G982" s="40"/>
      <c r="H982" s="40"/>
      <c r="I982" s="227"/>
      <c r="J982" s="40"/>
      <c r="K982" s="40"/>
      <c r="L982" s="44"/>
      <c r="M982" s="228"/>
      <c r="N982" s="229"/>
      <c r="O982" s="84"/>
      <c r="P982" s="84"/>
      <c r="Q982" s="84"/>
      <c r="R982" s="84"/>
      <c r="S982" s="84"/>
      <c r="T982" s="85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T982" s="17" t="s">
        <v>212</v>
      </c>
      <c r="AU982" s="17" t="s">
        <v>82</v>
      </c>
    </row>
    <row r="983" s="2" customFormat="1" ht="24.15" customHeight="1">
      <c r="A983" s="38"/>
      <c r="B983" s="39"/>
      <c r="C983" s="243" t="s">
        <v>1863</v>
      </c>
      <c r="D983" s="243" t="s">
        <v>248</v>
      </c>
      <c r="E983" s="244" t="s">
        <v>1864</v>
      </c>
      <c r="F983" s="245" t="s">
        <v>1865</v>
      </c>
      <c r="G983" s="246" t="s">
        <v>289</v>
      </c>
      <c r="H983" s="247">
        <v>1</v>
      </c>
      <c r="I983" s="248"/>
      <c r="J983" s="249">
        <f>ROUND(I983*H983,2)</f>
        <v>0</v>
      </c>
      <c r="K983" s="245" t="s">
        <v>19</v>
      </c>
      <c r="L983" s="250"/>
      <c r="M983" s="251" t="s">
        <v>19</v>
      </c>
      <c r="N983" s="252" t="s">
        <v>44</v>
      </c>
      <c r="O983" s="84"/>
      <c r="P983" s="221">
        <f>O983*H983</f>
        <v>0</v>
      </c>
      <c r="Q983" s="221">
        <v>0.002</v>
      </c>
      <c r="R983" s="221">
        <f>Q983*H983</f>
        <v>0.002</v>
      </c>
      <c r="S983" s="221">
        <v>0</v>
      </c>
      <c r="T983" s="222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23" t="s">
        <v>741</v>
      </c>
      <c r="AT983" s="223" t="s">
        <v>248</v>
      </c>
      <c r="AU983" s="223" t="s">
        <v>82</v>
      </c>
      <c r="AY983" s="17" t="s">
        <v>202</v>
      </c>
      <c r="BE983" s="224">
        <f>IF(N983="základní",J983,0)</f>
        <v>0</v>
      </c>
      <c r="BF983" s="224">
        <f>IF(N983="snížená",J983,0)</f>
        <v>0</v>
      </c>
      <c r="BG983" s="224">
        <f>IF(N983="zákl. přenesená",J983,0)</f>
        <v>0</v>
      </c>
      <c r="BH983" s="224">
        <f>IF(N983="sníž. přenesená",J983,0)</f>
        <v>0</v>
      </c>
      <c r="BI983" s="224">
        <f>IF(N983="nulová",J983,0)</f>
        <v>0</v>
      </c>
      <c r="BJ983" s="17" t="s">
        <v>80</v>
      </c>
      <c r="BK983" s="224">
        <f>ROUND(I983*H983,2)</f>
        <v>0</v>
      </c>
      <c r="BL983" s="17" t="s">
        <v>741</v>
      </c>
      <c r="BM983" s="223" t="s">
        <v>1866</v>
      </c>
    </row>
    <row r="984" s="2" customFormat="1">
      <c r="A984" s="38"/>
      <c r="B984" s="39"/>
      <c r="C984" s="40"/>
      <c r="D984" s="225" t="s">
        <v>212</v>
      </c>
      <c r="E984" s="40"/>
      <c r="F984" s="226" t="s">
        <v>1865</v>
      </c>
      <c r="G984" s="40"/>
      <c r="H984" s="40"/>
      <c r="I984" s="227"/>
      <c r="J984" s="40"/>
      <c r="K984" s="40"/>
      <c r="L984" s="44"/>
      <c r="M984" s="228"/>
      <c r="N984" s="229"/>
      <c r="O984" s="84"/>
      <c r="P984" s="84"/>
      <c r="Q984" s="84"/>
      <c r="R984" s="84"/>
      <c r="S984" s="84"/>
      <c r="T984" s="85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T984" s="17" t="s">
        <v>212</v>
      </c>
      <c r="AU984" s="17" t="s">
        <v>82</v>
      </c>
    </row>
    <row r="985" s="2" customFormat="1" ht="24.15" customHeight="1">
      <c r="A985" s="38"/>
      <c r="B985" s="39"/>
      <c r="C985" s="243" t="s">
        <v>1867</v>
      </c>
      <c r="D985" s="243" t="s">
        <v>248</v>
      </c>
      <c r="E985" s="244" t="s">
        <v>1868</v>
      </c>
      <c r="F985" s="245" t="s">
        <v>1869</v>
      </c>
      <c r="G985" s="246" t="s">
        <v>289</v>
      </c>
      <c r="H985" s="247">
        <v>1</v>
      </c>
      <c r="I985" s="248"/>
      <c r="J985" s="249">
        <f>ROUND(I985*H985,2)</f>
        <v>0</v>
      </c>
      <c r="K985" s="245" t="s">
        <v>19</v>
      </c>
      <c r="L985" s="250"/>
      <c r="M985" s="251" t="s">
        <v>19</v>
      </c>
      <c r="N985" s="252" t="s">
        <v>44</v>
      </c>
      <c r="O985" s="84"/>
      <c r="P985" s="221">
        <f>O985*H985</f>
        <v>0</v>
      </c>
      <c r="Q985" s="221">
        <v>0.001</v>
      </c>
      <c r="R985" s="221">
        <f>Q985*H985</f>
        <v>0.001</v>
      </c>
      <c r="S985" s="221">
        <v>0</v>
      </c>
      <c r="T985" s="222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23" t="s">
        <v>741</v>
      </c>
      <c r="AT985" s="223" t="s">
        <v>248</v>
      </c>
      <c r="AU985" s="223" t="s">
        <v>82</v>
      </c>
      <c r="AY985" s="17" t="s">
        <v>202</v>
      </c>
      <c r="BE985" s="224">
        <f>IF(N985="základní",J985,0)</f>
        <v>0</v>
      </c>
      <c r="BF985" s="224">
        <f>IF(N985="snížená",J985,0)</f>
        <v>0</v>
      </c>
      <c r="BG985" s="224">
        <f>IF(N985="zákl. přenesená",J985,0)</f>
        <v>0</v>
      </c>
      <c r="BH985" s="224">
        <f>IF(N985="sníž. přenesená",J985,0)</f>
        <v>0</v>
      </c>
      <c r="BI985" s="224">
        <f>IF(N985="nulová",J985,0)</f>
        <v>0</v>
      </c>
      <c r="BJ985" s="17" t="s">
        <v>80</v>
      </c>
      <c r="BK985" s="224">
        <f>ROUND(I985*H985,2)</f>
        <v>0</v>
      </c>
      <c r="BL985" s="17" t="s">
        <v>741</v>
      </c>
      <c r="BM985" s="223" t="s">
        <v>1870</v>
      </c>
    </row>
    <row r="986" s="2" customFormat="1">
      <c r="A986" s="38"/>
      <c r="B986" s="39"/>
      <c r="C986" s="40"/>
      <c r="D986" s="225" t="s">
        <v>212</v>
      </c>
      <c r="E986" s="40"/>
      <c r="F986" s="226" t="s">
        <v>1869</v>
      </c>
      <c r="G986" s="40"/>
      <c r="H986" s="40"/>
      <c r="I986" s="227"/>
      <c r="J986" s="40"/>
      <c r="K986" s="40"/>
      <c r="L986" s="44"/>
      <c r="M986" s="228"/>
      <c r="N986" s="229"/>
      <c r="O986" s="84"/>
      <c r="P986" s="84"/>
      <c r="Q986" s="84"/>
      <c r="R986" s="84"/>
      <c r="S986" s="84"/>
      <c r="T986" s="85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212</v>
      </c>
      <c r="AU986" s="17" t="s">
        <v>82</v>
      </c>
    </row>
    <row r="987" s="2" customFormat="1" ht="24.15" customHeight="1">
      <c r="A987" s="38"/>
      <c r="B987" s="39"/>
      <c r="C987" s="243" t="s">
        <v>1871</v>
      </c>
      <c r="D987" s="243" t="s">
        <v>248</v>
      </c>
      <c r="E987" s="244" t="s">
        <v>1872</v>
      </c>
      <c r="F987" s="245" t="s">
        <v>1873</v>
      </c>
      <c r="G987" s="246" t="s">
        <v>289</v>
      </c>
      <c r="H987" s="247">
        <v>1</v>
      </c>
      <c r="I987" s="248"/>
      <c r="J987" s="249">
        <f>ROUND(I987*H987,2)</f>
        <v>0</v>
      </c>
      <c r="K987" s="245" t="s">
        <v>19</v>
      </c>
      <c r="L987" s="250"/>
      <c r="M987" s="251" t="s">
        <v>19</v>
      </c>
      <c r="N987" s="252" t="s">
        <v>44</v>
      </c>
      <c r="O987" s="84"/>
      <c r="P987" s="221">
        <f>O987*H987</f>
        <v>0</v>
      </c>
      <c r="Q987" s="221">
        <v>0.00059000000000000003</v>
      </c>
      <c r="R987" s="221">
        <f>Q987*H987</f>
        <v>0.00059000000000000003</v>
      </c>
      <c r="S987" s="221">
        <v>0</v>
      </c>
      <c r="T987" s="222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23" t="s">
        <v>741</v>
      </c>
      <c r="AT987" s="223" t="s">
        <v>248</v>
      </c>
      <c r="AU987" s="223" t="s">
        <v>82</v>
      </c>
      <c r="AY987" s="17" t="s">
        <v>202</v>
      </c>
      <c r="BE987" s="224">
        <f>IF(N987="základní",J987,0)</f>
        <v>0</v>
      </c>
      <c r="BF987" s="224">
        <f>IF(N987="snížená",J987,0)</f>
        <v>0</v>
      </c>
      <c r="BG987" s="224">
        <f>IF(N987="zákl. přenesená",J987,0)</f>
        <v>0</v>
      </c>
      <c r="BH987" s="224">
        <f>IF(N987="sníž. přenesená",J987,0)</f>
        <v>0</v>
      </c>
      <c r="BI987" s="224">
        <f>IF(N987="nulová",J987,0)</f>
        <v>0</v>
      </c>
      <c r="BJ987" s="17" t="s">
        <v>80</v>
      </c>
      <c r="BK987" s="224">
        <f>ROUND(I987*H987,2)</f>
        <v>0</v>
      </c>
      <c r="BL987" s="17" t="s">
        <v>741</v>
      </c>
      <c r="BM987" s="223" t="s">
        <v>1874</v>
      </c>
    </row>
    <row r="988" s="2" customFormat="1">
      <c r="A988" s="38"/>
      <c r="B988" s="39"/>
      <c r="C988" s="40"/>
      <c r="D988" s="225" t="s">
        <v>212</v>
      </c>
      <c r="E988" s="40"/>
      <c r="F988" s="226" t="s">
        <v>1873</v>
      </c>
      <c r="G988" s="40"/>
      <c r="H988" s="40"/>
      <c r="I988" s="227"/>
      <c r="J988" s="40"/>
      <c r="K988" s="40"/>
      <c r="L988" s="44"/>
      <c r="M988" s="228"/>
      <c r="N988" s="229"/>
      <c r="O988" s="84"/>
      <c r="P988" s="84"/>
      <c r="Q988" s="84"/>
      <c r="R988" s="84"/>
      <c r="S988" s="84"/>
      <c r="T988" s="85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212</v>
      </c>
      <c r="AU988" s="17" t="s">
        <v>82</v>
      </c>
    </row>
    <row r="989" s="2" customFormat="1" ht="24.15" customHeight="1">
      <c r="A989" s="38"/>
      <c r="B989" s="39"/>
      <c r="C989" s="243" t="s">
        <v>1875</v>
      </c>
      <c r="D989" s="243" t="s">
        <v>248</v>
      </c>
      <c r="E989" s="244" t="s">
        <v>1876</v>
      </c>
      <c r="F989" s="245" t="s">
        <v>1877</v>
      </c>
      <c r="G989" s="246" t="s">
        <v>289</v>
      </c>
      <c r="H989" s="247">
        <v>3</v>
      </c>
      <c r="I989" s="248"/>
      <c r="J989" s="249">
        <f>ROUND(I989*H989,2)</f>
        <v>0</v>
      </c>
      <c r="K989" s="245" t="s">
        <v>19</v>
      </c>
      <c r="L989" s="250"/>
      <c r="M989" s="251" t="s">
        <v>19</v>
      </c>
      <c r="N989" s="252" t="s">
        <v>44</v>
      </c>
      <c r="O989" s="84"/>
      <c r="P989" s="221">
        <f>O989*H989</f>
        <v>0</v>
      </c>
      <c r="Q989" s="221">
        <v>0.00050000000000000001</v>
      </c>
      <c r="R989" s="221">
        <f>Q989*H989</f>
        <v>0.0015</v>
      </c>
      <c r="S989" s="221">
        <v>0</v>
      </c>
      <c r="T989" s="222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23" t="s">
        <v>741</v>
      </c>
      <c r="AT989" s="223" t="s">
        <v>248</v>
      </c>
      <c r="AU989" s="223" t="s">
        <v>82</v>
      </c>
      <c r="AY989" s="17" t="s">
        <v>202</v>
      </c>
      <c r="BE989" s="224">
        <f>IF(N989="základní",J989,0)</f>
        <v>0</v>
      </c>
      <c r="BF989" s="224">
        <f>IF(N989="snížená",J989,0)</f>
        <v>0</v>
      </c>
      <c r="BG989" s="224">
        <f>IF(N989="zákl. přenesená",J989,0)</f>
        <v>0</v>
      </c>
      <c r="BH989" s="224">
        <f>IF(N989="sníž. přenesená",J989,0)</f>
        <v>0</v>
      </c>
      <c r="BI989" s="224">
        <f>IF(N989="nulová",J989,0)</f>
        <v>0</v>
      </c>
      <c r="BJ989" s="17" t="s">
        <v>80</v>
      </c>
      <c r="BK989" s="224">
        <f>ROUND(I989*H989,2)</f>
        <v>0</v>
      </c>
      <c r="BL989" s="17" t="s">
        <v>741</v>
      </c>
      <c r="BM989" s="223" t="s">
        <v>1878</v>
      </c>
    </row>
    <row r="990" s="2" customFormat="1">
      <c r="A990" s="38"/>
      <c r="B990" s="39"/>
      <c r="C990" s="40"/>
      <c r="D990" s="225" t="s">
        <v>212</v>
      </c>
      <c r="E990" s="40"/>
      <c r="F990" s="226" t="s">
        <v>1877</v>
      </c>
      <c r="G990" s="40"/>
      <c r="H990" s="40"/>
      <c r="I990" s="227"/>
      <c r="J990" s="40"/>
      <c r="K990" s="40"/>
      <c r="L990" s="44"/>
      <c r="M990" s="228"/>
      <c r="N990" s="229"/>
      <c r="O990" s="84"/>
      <c r="P990" s="84"/>
      <c r="Q990" s="84"/>
      <c r="R990" s="84"/>
      <c r="S990" s="84"/>
      <c r="T990" s="85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T990" s="17" t="s">
        <v>212</v>
      </c>
      <c r="AU990" s="17" t="s">
        <v>82</v>
      </c>
    </row>
    <row r="991" s="2" customFormat="1" ht="24.15" customHeight="1">
      <c r="A991" s="38"/>
      <c r="B991" s="39"/>
      <c r="C991" s="243" t="s">
        <v>1879</v>
      </c>
      <c r="D991" s="243" t="s">
        <v>248</v>
      </c>
      <c r="E991" s="244" t="s">
        <v>1880</v>
      </c>
      <c r="F991" s="245" t="s">
        <v>1881</v>
      </c>
      <c r="G991" s="246" t="s">
        <v>289</v>
      </c>
      <c r="H991" s="247">
        <v>3</v>
      </c>
      <c r="I991" s="248"/>
      <c r="J991" s="249">
        <f>ROUND(I991*H991,2)</f>
        <v>0</v>
      </c>
      <c r="K991" s="245" t="s">
        <v>19</v>
      </c>
      <c r="L991" s="250"/>
      <c r="M991" s="251" t="s">
        <v>19</v>
      </c>
      <c r="N991" s="252" t="s">
        <v>44</v>
      </c>
      <c r="O991" s="84"/>
      <c r="P991" s="221">
        <f>O991*H991</f>
        <v>0</v>
      </c>
      <c r="Q991" s="221">
        <v>0.00044999999999999999</v>
      </c>
      <c r="R991" s="221">
        <f>Q991*H991</f>
        <v>0.0013500000000000001</v>
      </c>
      <c r="S991" s="221">
        <v>0</v>
      </c>
      <c r="T991" s="222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23" t="s">
        <v>741</v>
      </c>
      <c r="AT991" s="223" t="s">
        <v>248</v>
      </c>
      <c r="AU991" s="223" t="s">
        <v>82</v>
      </c>
      <c r="AY991" s="17" t="s">
        <v>202</v>
      </c>
      <c r="BE991" s="224">
        <f>IF(N991="základní",J991,0)</f>
        <v>0</v>
      </c>
      <c r="BF991" s="224">
        <f>IF(N991="snížená",J991,0)</f>
        <v>0</v>
      </c>
      <c r="BG991" s="224">
        <f>IF(N991="zákl. přenesená",J991,0)</f>
        <v>0</v>
      </c>
      <c r="BH991" s="224">
        <f>IF(N991="sníž. přenesená",J991,0)</f>
        <v>0</v>
      </c>
      <c r="BI991" s="224">
        <f>IF(N991="nulová",J991,0)</f>
        <v>0</v>
      </c>
      <c r="BJ991" s="17" t="s">
        <v>80</v>
      </c>
      <c r="BK991" s="224">
        <f>ROUND(I991*H991,2)</f>
        <v>0</v>
      </c>
      <c r="BL991" s="17" t="s">
        <v>741</v>
      </c>
      <c r="BM991" s="223" t="s">
        <v>1882</v>
      </c>
    </row>
    <row r="992" s="2" customFormat="1">
      <c r="A992" s="38"/>
      <c r="B992" s="39"/>
      <c r="C992" s="40"/>
      <c r="D992" s="225" t="s">
        <v>212</v>
      </c>
      <c r="E992" s="40"/>
      <c r="F992" s="226" t="s">
        <v>1881</v>
      </c>
      <c r="G992" s="40"/>
      <c r="H992" s="40"/>
      <c r="I992" s="227"/>
      <c r="J992" s="40"/>
      <c r="K992" s="40"/>
      <c r="L992" s="44"/>
      <c r="M992" s="228"/>
      <c r="N992" s="229"/>
      <c r="O992" s="84"/>
      <c r="P992" s="84"/>
      <c r="Q992" s="84"/>
      <c r="R992" s="84"/>
      <c r="S992" s="84"/>
      <c r="T992" s="85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T992" s="17" t="s">
        <v>212</v>
      </c>
      <c r="AU992" s="17" t="s">
        <v>82</v>
      </c>
    </row>
    <row r="993" s="2" customFormat="1" ht="24.15" customHeight="1">
      <c r="A993" s="38"/>
      <c r="B993" s="39"/>
      <c r="C993" s="243" t="s">
        <v>1883</v>
      </c>
      <c r="D993" s="243" t="s">
        <v>248</v>
      </c>
      <c r="E993" s="244" t="s">
        <v>1884</v>
      </c>
      <c r="F993" s="245" t="s">
        <v>1885</v>
      </c>
      <c r="G993" s="246" t="s">
        <v>289</v>
      </c>
      <c r="H993" s="247">
        <v>1</v>
      </c>
      <c r="I993" s="248"/>
      <c r="J993" s="249">
        <f>ROUND(I993*H993,2)</f>
        <v>0</v>
      </c>
      <c r="K993" s="245" t="s">
        <v>19</v>
      </c>
      <c r="L993" s="250"/>
      <c r="M993" s="251" t="s">
        <v>19</v>
      </c>
      <c r="N993" s="252" t="s">
        <v>44</v>
      </c>
      <c r="O993" s="84"/>
      <c r="P993" s="221">
        <f>O993*H993</f>
        <v>0</v>
      </c>
      <c r="Q993" s="221">
        <v>0.00040000000000000002</v>
      </c>
      <c r="R993" s="221">
        <f>Q993*H993</f>
        <v>0.00040000000000000002</v>
      </c>
      <c r="S993" s="221">
        <v>0</v>
      </c>
      <c r="T993" s="222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23" t="s">
        <v>741</v>
      </c>
      <c r="AT993" s="223" t="s">
        <v>248</v>
      </c>
      <c r="AU993" s="223" t="s">
        <v>82</v>
      </c>
      <c r="AY993" s="17" t="s">
        <v>202</v>
      </c>
      <c r="BE993" s="224">
        <f>IF(N993="základní",J993,0)</f>
        <v>0</v>
      </c>
      <c r="BF993" s="224">
        <f>IF(N993="snížená",J993,0)</f>
        <v>0</v>
      </c>
      <c r="BG993" s="224">
        <f>IF(N993="zákl. přenesená",J993,0)</f>
        <v>0</v>
      </c>
      <c r="BH993" s="224">
        <f>IF(N993="sníž. přenesená",J993,0)</f>
        <v>0</v>
      </c>
      <c r="BI993" s="224">
        <f>IF(N993="nulová",J993,0)</f>
        <v>0</v>
      </c>
      <c r="BJ993" s="17" t="s">
        <v>80</v>
      </c>
      <c r="BK993" s="224">
        <f>ROUND(I993*H993,2)</f>
        <v>0</v>
      </c>
      <c r="BL993" s="17" t="s">
        <v>741</v>
      </c>
      <c r="BM993" s="223" t="s">
        <v>1886</v>
      </c>
    </row>
    <row r="994" s="2" customFormat="1">
      <c r="A994" s="38"/>
      <c r="B994" s="39"/>
      <c r="C994" s="40"/>
      <c r="D994" s="225" t="s">
        <v>212</v>
      </c>
      <c r="E994" s="40"/>
      <c r="F994" s="226" t="s">
        <v>1885</v>
      </c>
      <c r="G994" s="40"/>
      <c r="H994" s="40"/>
      <c r="I994" s="227"/>
      <c r="J994" s="40"/>
      <c r="K994" s="40"/>
      <c r="L994" s="44"/>
      <c r="M994" s="228"/>
      <c r="N994" s="229"/>
      <c r="O994" s="84"/>
      <c r="P994" s="84"/>
      <c r="Q994" s="84"/>
      <c r="R994" s="84"/>
      <c r="S994" s="84"/>
      <c r="T994" s="85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7" t="s">
        <v>212</v>
      </c>
      <c r="AU994" s="17" t="s">
        <v>82</v>
      </c>
    </row>
    <row r="995" s="2" customFormat="1" ht="24.15" customHeight="1">
      <c r="A995" s="38"/>
      <c r="B995" s="39"/>
      <c r="C995" s="243" t="s">
        <v>1887</v>
      </c>
      <c r="D995" s="243" t="s">
        <v>248</v>
      </c>
      <c r="E995" s="244" t="s">
        <v>1888</v>
      </c>
      <c r="F995" s="245" t="s">
        <v>1889</v>
      </c>
      <c r="G995" s="246" t="s">
        <v>289</v>
      </c>
      <c r="H995" s="247">
        <v>1</v>
      </c>
      <c r="I995" s="248"/>
      <c r="J995" s="249">
        <f>ROUND(I995*H995,2)</f>
        <v>0</v>
      </c>
      <c r="K995" s="245" t="s">
        <v>19</v>
      </c>
      <c r="L995" s="250"/>
      <c r="M995" s="251" t="s">
        <v>19</v>
      </c>
      <c r="N995" s="252" t="s">
        <v>44</v>
      </c>
      <c r="O995" s="84"/>
      <c r="P995" s="221">
        <f>O995*H995</f>
        <v>0</v>
      </c>
      <c r="Q995" s="221">
        <v>0.00040000000000000002</v>
      </c>
      <c r="R995" s="221">
        <f>Q995*H995</f>
        <v>0.00040000000000000002</v>
      </c>
      <c r="S995" s="221">
        <v>0</v>
      </c>
      <c r="T995" s="222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23" t="s">
        <v>741</v>
      </c>
      <c r="AT995" s="223" t="s">
        <v>248</v>
      </c>
      <c r="AU995" s="223" t="s">
        <v>82</v>
      </c>
      <c r="AY995" s="17" t="s">
        <v>202</v>
      </c>
      <c r="BE995" s="224">
        <f>IF(N995="základní",J995,0)</f>
        <v>0</v>
      </c>
      <c r="BF995" s="224">
        <f>IF(N995="snížená",J995,0)</f>
        <v>0</v>
      </c>
      <c r="BG995" s="224">
        <f>IF(N995="zákl. přenesená",J995,0)</f>
        <v>0</v>
      </c>
      <c r="BH995" s="224">
        <f>IF(N995="sníž. přenesená",J995,0)</f>
        <v>0</v>
      </c>
      <c r="BI995" s="224">
        <f>IF(N995="nulová",J995,0)</f>
        <v>0</v>
      </c>
      <c r="BJ995" s="17" t="s">
        <v>80</v>
      </c>
      <c r="BK995" s="224">
        <f>ROUND(I995*H995,2)</f>
        <v>0</v>
      </c>
      <c r="BL995" s="17" t="s">
        <v>741</v>
      </c>
      <c r="BM995" s="223" t="s">
        <v>1890</v>
      </c>
    </row>
    <row r="996" s="2" customFormat="1">
      <c r="A996" s="38"/>
      <c r="B996" s="39"/>
      <c r="C996" s="40"/>
      <c r="D996" s="225" t="s">
        <v>212</v>
      </c>
      <c r="E996" s="40"/>
      <c r="F996" s="226" t="s">
        <v>1889</v>
      </c>
      <c r="G996" s="40"/>
      <c r="H996" s="40"/>
      <c r="I996" s="227"/>
      <c r="J996" s="40"/>
      <c r="K996" s="40"/>
      <c r="L996" s="44"/>
      <c r="M996" s="228"/>
      <c r="N996" s="229"/>
      <c r="O996" s="84"/>
      <c r="P996" s="84"/>
      <c r="Q996" s="84"/>
      <c r="R996" s="84"/>
      <c r="S996" s="84"/>
      <c r="T996" s="85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T996" s="17" t="s">
        <v>212</v>
      </c>
      <c r="AU996" s="17" t="s">
        <v>82</v>
      </c>
    </row>
    <row r="997" s="2" customFormat="1" ht="16.5" customHeight="1">
      <c r="A997" s="38"/>
      <c r="B997" s="39"/>
      <c r="C997" s="212" t="s">
        <v>1891</v>
      </c>
      <c r="D997" s="212" t="s">
        <v>205</v>
      </c>
      <c r="E997" s="213" t="s">
        <v>1892</v>
      </c>
      <c r="F997" s="214" t="s">
        <v>1893</v>
      </c>
      <c r="G997" s="215" t="s">
        <v>704</v>
      </c>
      <c r="H997" s="216">
        <v>1</v>
      </c>
      <c r="I997" s="217"/>
      <c r="J997" s="218">
        <f>ROUND(I997*H997,2)</f>
        <v>0</v>
      </c>
      <c r="K997" s="214" t="s">
        <v>209</v>
      </c>
      <c r="L997" s="44"/>
      <c r="M997" s="219" t="s">
        <v>19</v>
      </c>
      <c r="N997" s="220" t="s">
        <v>44</v>
      </c>
      <c r="O997" s="84"/>
      <c r="P997" s="221">
        <f>O997*H997</f>
        <v>0</v>
      </c>
      <c r="Q997" s="221">
        <v>3.0000000000000001E-05</v>
      </c>
      <c r="R997" s="221">
        <f>Q997*H997</f>
        <v>3.0000000000000001E-05</v>
      </c>
      <c r="S997" s="221">
        <v>0</v>
      </c>
      <c r="T997" s="222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23" t="s">
        <v>233</v>
      </c>
      <c r="AT997" s="223" t="s">
        <v>205</v>
      </c>
      <c r="AU997" s="223" t="s">
        <v>82</v>
      </c>
      <c r="AY997" s="17" t="s">
        <v>202</v>
      </c>
      <c r="BE997" s="224">
        <f>IF(N997="základní",J997,0)</f>
        <v>0</v>
      </c>
      <c r="BF997" s="224">
        <f>IF(N997="snížená",J997,0)</f>
        <v>0</v>
      </c>
      <c r="BG997" s="224">
        <f>IF(N997="zákl. přenesená",J997,0)</f>
        <v>0</v>
      </c>
      <c r="BH997" s="224">
        <f>IF(N997="sníž. přenesená",J997,0)</f>
        <v>0</v>
      </c>
      <c r="BI997" s="224">
        <f>IF(N997="nulová",J997,0)</f>
        <v>0</v>
      </c>
      <c r="BJ997" s="17" t="s">
        <v>80</v>
      </c>
      <c r="BK997" s="224">
        <f>ROUND(I997*H997,2)</f>
        <v>0</v>
      </c>
      <c r="BL997" s="17" t="s">
        <v>233</v>
      </c>
      <c r="BM997" s="223" t="s">
        <v>1894</v>
      </c>
    </row>
    <row r="998" s="2" customFormat="1">
      <c r="A998" s="38"/>
      <c r="B998" s="39"/>
      <c r="C998" s="40"/>
      <c r="D998" s="225" t="s">
        <v>212</v>
      </c>
      <c r="E998" s="40"/>
      <c r="F998" s="226" t="s">
        <v>1895</v>
      </c>
      <c r="G998" s="40"/>
      <c r="H998" s="40"/>
      <c r="I998" s="227"/>
      <c r="J998" s="40"/>
      <c r="K998" s="40"/>
      <c r="L998" s="44"/>
      <c r="M998" s="228"/>
      <c r="N998" s="229"/>
      <c r="O998" s="84"/>
      <c r="P998" s="84"/>
      <c r="Q998" s="84"/>
      <c r="R998" s="84"/>
      <c r="S998" s="84"/>
      <c r="T998" s="85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T998" s="17" t="s">
        <v>212</v>
      </c>
      <c r="AU998" s="17" t="s">
        <v>82</v>
      </c>
    </row>
    <row r="999" s="2" customFormat="1">
      <c r="A999" s="38"/>
      <c r="B999" s="39"/>
      <c r="C999" s="40"/>
      <c r="D999" s="230" t="s">
        <v>214</v>
      </c>
      <c r="E999" s="40"/>
      <c r="F999" s="231" t="s">
        <v>1896</v>
      </c>
      <c r="G999" s="40"/>
      <c r="H999" s="40"/>
      <c r="I999" s="227"/>
      <c r="J999" s="40"/>
      <c r="K999" s="40"/>
      <c r="L999" s="44"/>
      <c r="M999" s="228"/>
      <c r="N999" s="229"/>
      <c r="O999" s="84"/>
      <c r="P999" s="84"/>
      <c r="Q999" s="84"/>
      <c r="R999" s="84"/>
      <c r="S999" s="84"/>
      <c r="T999" s="85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T999" s="17" t="s">
        <v>214</v>
      </c>
      <c r="AU999" s="17" t="s">
        <v>82</v>
      </c>
    </row>
    <row r="1000" s="2" customFormat="1" ht="16.5" customHeight="1">
      <c r="A1000" s="38"/>
      <c r="B1000" s="39"/>
      <c r="C1000" s="243" t="s">
        <v>1897</v>
      </c>
      <c r="D1000" s="243" t="s">
        <v>248</v>
      </c>
      <c r="E1000" s="244" t="s">
        <v>1898</v>
      </c>
      <c r="F1000" s="245" t="s">
        <v>1899</v>
      </c>
      <c r="G1000" s="246" t="s">
        <v>289</v>
      </c>
      <c r="H1000" s="247">
        <v>170</v>
      </c>
      <c r="I1000" s="248"/>
      <c r="J1000" s="249">
        <f>ROUND(I1000*H1000,2)</f>
        <v>0</v>
      </c>
      <c r="K1000" s="245" t="s">
        <v>19</v>
      </c>
      <c r="L1000" s="250"/>
      <c r="M1000" s="251" t="s">
        <v>19</v>
      </c>
      <c r="N1000" s="252" t="s">
        <v>44</v>
      </c>
      <c r="O1000" s="84"/>
      <c r="P1000" s="221">
        <f>O1000*H1000</f>
        <v>0</v>
      </c>
      <c r="Q1000" s="221">
        <v>0.0032000000000000002</v>
      </c>
      <c r="R1000" s="221">
        <f>Q1000*H1000</f>
        <v>0.54400000000000004</v>
      </c>
      <c r="S1000" s="221">
        <v>0</v>
      </c>
      <c r="T1000" s="222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23" t="s">
        <v>1051</v>
      </c>
      <c r="AT1000" s="223" t="s">
        <v>248</v>
      </c>
      <c r="AU1000" s="223" t="s">
        <v>82</v>
      </c>
      <c r="AY1000" s="17" t="s">
        <v>202</v>
      </c>
      <c r="BE1000" s="224">
        <f>IF(N1000="základní",J1000,0)</f>
        <v>0</v>
      </c>
      <c r="BF1000" s="224">
        <f>IF(N1000="snížená",J1000,0)</f>
        <v>0</v>
      </c>
      <c r="BG1000" s="224">
        <f>IF(N1000="zákl. přenesená",J1000,0)</f>
        <v>0</v>
      </c>
      <c r="BH1000" s="224">
        <f>IF(N1000="sníž. přenesená",J1000,0)</f>
        <v>0</v>
      </c>
      <c r="BI1000" s="224">
        <f>IF(N1000="nulová",J1000,0)</f>
        <v>0</v>
      </c>
      <c r="BJ1000" s="17" t="s">
        <v>80</v>
      </c>
      <c r="BK1000" s="224">
        <f>ROUND(I1000*H1000,2)</f>
        <v>0</v>
      </c>
      <c r="BL1000" s="17" t="s">
        <v>233</v>
      </c>
      <c r="BM1000" s="223" t="s">
        <v>1900</v>
      </c>
    </row>
    <row r="1001" s="2" customFormat="1">
      <c r="A1001" s="38"/>
      <c r="B1001" s="39"/>
      <c r="C1001" s="40"/>
      <c r="D1001" s="225" t="s">
        <v>212</v>
      </c>
      <c r="E1001" s="40"/>
      <c r="F1001" s="226" t="s">
        <v>1899</v>
      </c>
      <c r="G1001" s="40"/>
      <c r="H1001" s="40"/>
      <c r="I1001" s="227"/>
      <c r="J1001" s="40"/>
      <c r="K1001" s="40"/>
      <c r="L1001" s="44"/>
      <c r="M1001" s="228"/>
      <c r="N1001" s="229"/>
      <c r="O1001" s="84"/>
      <c r="P1001" s="84"/>
      <c r="Q1001" s="84"/>
      <c r="R1001" s="84"/>
      <c r="S1001" s="84"/>
      <c r="T1001" s="85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212</v>
      </c>
      <c r="AU1001" s="17" t="s">
        <v>82</v>
      </c>
    </row>
    <row r="1002" s="2" customFormat="1" ht="16.5" customHeight="1">
      <c r="A1002" s="38"/>
      <c r="B1002" s="39"/>
      <c r="C1002" s="243" t="s">
        <v>1901</v>
      </c>
      <c r="D1002" s="243" t="s">
        <v>248</v>
      </c>
      <c r="E1002" s="244" t="s">
        <v>1902</v>
      </c>
      <c r="F1002" s="245" t="s">
        <v>1903</v>
      </c>
      <c r="G1002" s="246" t="s">
        <v>289</v>
      </c>
      <c r="H1002" s="247">
        <v>225</v>
      </c>
      <c r="I1002" s="248"/>
      <c r="J1002" s="249">
        <f>ROUND(I1002*H1002,2)</f>
        <v>0</v>
      </c>
      <c r="K1002" s="245" t="s">
        <v>19</v>
      </c>
      <c r="L1002" s="250"/>
      <c r="M1002" s="251" t="s">
        <v>19</v>
      </c>
      <c r="N1002" s="252" t="s">
        <v>44</v>
      </c>
      <c r="O1002" s="84"/>
      <c r="P1002" s="221">
        <f>O1002*H1002</f>
        <v>0</v>
      </c>
      <c r="Q1002" s="221">
        <v>0.0032000000000000002</v>
      </c>
      <c r="R1002" s="221">
        <f>Q1002*H1002</f>
        <v>0.72000000000000008</v>
      </c>
      <c r="S1002" s="221">
        <v>0</v>
      </c>
      <c r="T1002" s="222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23" t="s">
        <v>1051</v>
      </c>
      <c r="AT1002" s="223" t="s">
        <v>248</v>
      </c>
      <c r="AU1002" s="223" t="s">
        <v>82</v>
      </c>
      <c r="AY1002" s="17" t="s">
        <v>202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17" t="s">
        <v>80</v>
      </c>
      <c r="BK1002" s="224">
        <f>ROUND(I1002*H1002,2)</f>
        <v>0</v>
      </c>
      <c r="BL1002" s="17" t="s">
        <v>233</v>
      </c>
      <c r="BM1002" s="223" t="s">
        <v>1904</v>
      </c>
    </row>
    <row r="1003" s="2" customFormat="1">
      <c r="A1003" s="38"/>
      <c r="B1003" s="39"/>
      <c r="C1003" s="40"/>
      <c r="D1003" s="225" t="s">
        <v>212</v>
      </c>
      <c r="E1003" s="40"/>
      <c r="F1003" s="226" t="s">
        <v>1903</v>
      </c>
      <c r="G1003" s="40"/>
      <c r="H1003" s="40"/>
      <c r="I1003" s="227"/>
      <c r="J1003" s="40"/>
      <c r="K1003" s="40"/>
      <c r="L1003" s="44"/>
      <c r="M1003" s="228"/>
      <c r="N1003" s="229"/>
      <c r="O1003" s="84"/>
      <c r="P1003" s="84"/>
      <c r="Q1003" s="84"/>
      <c r="R1003" s="84"/>
      <c r="S1003" s="84"/>
      <c r="T1003" s="85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T1003" s="17" t="s">
        <v>212</v>
      </c>
      <c r="AU1003" s="17" t="s">
        <v>82</v>
      </c>
    </row>
    <row r="1004" s="13" customFormat="1">
      <c r="A1004" s="13"/>
      <c r="B1004" s="232"/>
      <c r="C1004" s="233"/>
      <c r="D1004" s="225" t="s">
        <v>224</v>
      </c>
      <c r="E1004" s="234" t="s">
        <v>19</v>
      </c>
      <c r="F1004" s="235" t="s">
        <v>1905</v>
      </c>
      <c r="G1004" s="233"/>
      <c r="H1004" s="236">
        <v>225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224</v>
      </c>
      <c r="AU1004" s="242" t="s">
        <v>82</v>
      </c>
      <c r="AV1004" s="13" t="s">
        <v>82</v>
      </c>
      <c r="AW1004" s="13" t="s">
        <v>35</v>
      </c>
      <c r="AX1004" s="13" t="s">
        <v>80</v>
      </c>
      <c r="AY1004" s="242" t="s">
        <v>202</v>
      </c>
    </row>
    <row r="1005" s="2" customFormat="1" ht="16.5" customHeight="1">
      <c r="A1005" s="38"/>
      <c r="B1005" s="39"/>
      <c r="C1005" s="243" t="s">
        <v>1906</v>
      </c>
      <c r="D1005" s="243" t="s">
        <v>248</v>
      </c>
      <c r="E1005" s="244" t="s">
        <v>1907</v>
      </c>
      <c r="F1005" s="245" t="s">
        <v>1908</v>
      </c>
      <c r="G1005" s="246" t="s">
        <v>289</v>
      </c>
      <c r="H1005" s="247">
        <v>55</v>
      </c>
      <c r="I1005" s="248"/>
      <c r="J1005" s="249">
        <f>ROUND(I1005*H1005,2)</f>
        <v>0</v>
      </c>
      <c r="K1005" s="245" t="s">
        <v>19</v>
      </c>
      <c r="L1005" s="250"/>
      <c r="M1005" s="251" t="s">
        <v>19</v>
      </c>
      <c r="N1005" s="252" t="s">
        <v>44</v>
      </c>
      <c r="O1005" s="84"/>
      <c r="P1005" s="221">
        <f>O1005*H1005</f>
        <v>0</v>
      </c>
      <c r="Q1005" s="221">
        <v>0.0032000000000000002</v>
      </c>
      <c r="R1005" s="221">
        <f>Q1005*H1005</f>
        <v>0.17600000000000002</v>
      </c>
      <c r="S1005" s="221">
        <v>0</v>
      </c>
      <c r="T1005" s="222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3" t="s">
        <v>1051</v>
      </c>
      <c r="AT1005" s="223" t="s">
        <v>248</v>
      </c>
      <c r="AU1005" s="223" t="s">
        <v>82</v>
      </c>
      <c r="AY1005" s="17" t="s">
        <v>202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7" t="s">
        <v>80</v>
      </c>
      <c r="BK1005" s="224">
        <f>ROUND(I1005*H1005,2)</f>
        <v>0</v>
      </c>
      <c r="BL1005" s="17" t="s">
        <v>233</v>
      </c>
      <c r="BM1005" s="223" t="s">
        <v>1909</v>
      </c>
    </row>
    <row r="1006" s="2" customFormat="1">
      <c r="A1006" s="38"/>
      <c r="B1006" s="39"/>
      <c r="C1006" s="40"/>
      <c r="D1006" s="225" t="s">
        <v>212</v>
      </c>
      <c r="E1006" s="40"/>
      <c r="F1006" s="226" t="s">
        <v>1908</v>
      </c>
      <c r="G1006" s="40"/>
      <c r="H1006" s="40"/>
      <c r="I1006" s="227"/>
      <c r="J1006" s="40"/>
      <c r="K1006" s="40"/>
      <c r="L1006" s="44"/>
      <c r="M1006" s="228"/>
      <c r="N1006" s="229"/>
      <c r="O1006" s="84"/>
      <c r="P1006" s="84"/>
      <c r="Q1006" s="84"/>
      <c r="R1006" s="84"/>
      <c r="S1006" s="84"/>
      <c r="T1006" s="85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T1006" s="17" t="s">
        <v>212</v>
      </c>
      <c r="AU1006" s="17" t="s">
        <v>82</v>
      </c>
    </row>
    <row r="1007" s="2" customFormat="1" ht="16.5" customHeight="1">
      <c r="A1007" s="38"/>
      <c r="B1007" s="39"/>
      <c r="C1007" s="243" t="s">
        <v>1910</v>
      </c>
      <c r="D1007" s="243" t="s">
        <v>248</v>
      </c>
      <c r="E1007" s="244" t="s">
        <v>1911</v>
      </c>
      <c r="F1007" s="245" t="s">
        <v>1912</v>
      </c>
      <c r="G1007" s="246" t="s">
        <v>289</v>
      </c>
      <c r="H1007" s="247">
        <v>7</v>
      </c>
      <c r="I1007" s="248"/>
      <c r="J1007" s="249">
        <f>ROUND(I1007*H1007,2)</f>
        <v>0</v>
      </c>
      <c r="K1007" s="245" t="s">
        <v>19</v>
      </c>
      <c r="L1007" s="250"/>
      <c r="M1007" s="251" t="s">
        <v>19</v>
      </c>
      <c r="N1007" s="252" t="s">
        <v>44</v>
      </c>
      <c r="O1007" s="84"/>
      <c r="P1007" s="221">
        <f>O1007*H1007</f>
        <v>0</v>
      </c>
      <c r="Q1007" s="221">
        <v>0.0032000000000000002</v>
      </c>
      <c r="R1007" s="221">
        <f>Q1007*H1007</f>
        <v>0.0224</v>
      </c>
      <c r="S1007" s="221">
        <v>0</v>
      </c>
      <c r="T1007" s="222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23" t="s">
        <v>1051</v>
      </c>
      <c r="AT1007" s="223" t="s">
        <v>248</v>
      </c>
      <c r="AU1007" s="223" t="s">
        <v>82</v>
      </c>
      <c r="AY1007" s="17" t="s">
        <v>202</v>
      </c>
      <c r="BE1007" s="224">
        <f>IF(N1007="základní",J1007,0)</f>
        <v>0</v>
      </c>
      <c r="BF1007" s="224">
        <f>IF(N1007="snížená",J1007,0)</f>
        <v>0</v>
      </c>
      <c r="BG1007" s="224">
        <f>IF(N1007="zákl. přenesená",J1007,0)</f>
        <v>0</v>
      </c>
      <c r="BH1007" s="224">
        <f>IF(N1007="sníž. přenesená",J1007,0)</f>
        <v>0</v>
      </c>
      <c r="BI1007" s="224">
        <f>IF(N1007="nulová",J1007,0)</f>
        <v>0</v>
      </c>
      <c r="BJ1007" s="17" t="s">
        <v>80</v>
      </c>
      <c r="BK1007" s="224">
        <f>ROUND(I1007*H1007,2)</f>
        <v>0</v>
      </c>
      <c r="BL1007" s="17" t="s">
        <v>233</v>
      </c>
      <c r="BM1007" s="223" t="s">
        <v>1913</v>
      </c>
    </row>
    <row r="1008" s="2" customFormat="1">
      <c r="A1008" s="38"/>
      <c r="B1008" s="39"/>
      <c r="C1008" s="40"/>
      <c r="D1008" s="225" t="s">
        <v>212</v>
      </c>
      <c r="E1008" s="40"/>
      <c r="F1008" s="226" t="s">
        <v>1912</v>
      </c>
      <c r="G1008" s="40"/>
      <c r="H1008" s="40"/>
      <c r="I1008" s="227"/>
      <c r="J1008" s="40"/>
      <c r="K1008" s="40"/>
      <c r="L1008" s="44"/>
      <c r="M1008" s="228"/>
      <c r="N1008" s="229"/>
      <c r="O1008" s="84"/>
      <c r="P1008" s="84"/>
      <c r="Q1008" s="84"/>
      <c r="R1008" s="84"/>
      <c r="S1008" s="84"/>
      <c r="T1008" s="85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T1008" s="17" t="s">
        <v>212</v>
      </c>
      <c r="AU1008" s="17" t="s">
        <v>82</v>
      </c>
    </row>
    <row r="1009" s="2" customFormat="1" ht="16.5" customHeight="1">
      <c r="A1009" s="38"/>
      <c r="B1009" s="39"/>
      <c r="C1009" s="243" t="s">
        <v>1914</v>
      </c>
      <c r="D1009" s="243" t="s">
        <v>248</v>
      </c>
      <c r="E1009" s="244" t="s">
        <v>1915</v>
      </c>
      <c r="F1009" s="245" t="s">
        <v>1903</v>
      </c>
      <c r="G1009" s="246" t="s">
        <v>289</v>
      </c>
      <c r="H1009" s="247">
        <v>28</v>
      </c>
      <c r="I1009" s="248"/>
      <c r="J1009" s="249">
        <f>ROUND(I1009*H1009,2)</f>
        <v>0</v>
      </c>
      <c r="K1009" s="245" t="s">
        <v>19</v>
      </c>
      <c r="L1009" s="250"/>
      <c r="M1009" s="251" t="s">
        <v>19</v>
      </c>
      <c r="N1009" s="252" t="s">
        <v>44</v>
      </c>
      <c r="O1009" s="84"/>
      <c r="P1009" s="221">
        <f>O1009*H1009</f>
        <v>0</v>
      </c>
      <c r="Q1009" s="221">
        <v>0.0032000000000000002</v>
      </c>
      <c r="R1009" s="221">
        <f>Q1009*H1009</f>
        <v>0.089599999999999999</v>
      </c>
      <c r="S1009" s="221">
        <v>0</v>
      </c>
      <c r="T1009" s="222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23" t="s">
        <v>1051</v>
      </c>
      <c r="AT1009" s="223" t="s">
        <v>248</v>
      </c>
      <c r="AU1009" s="223" t="s">
        <v>82</v>
      </c>
      <c r="AY1009" s="17" t="s">
        <v>202</v>
      </c>
      <c r="BE1009" s="224">
        <f>IF(N1009="základní",J1009,0)</f>
        <v>0</v>
      </c>
      <c r="BF1009" s="224">
        <f>IF(N1009="snížená",J1009,0)</f>
        <v>0</v>
      </c>
      <c r="BG1009" s="224">
        <f>IF(N1009="zákl. přenesená",J1009,0)</f>
        <v>0</v>
      </c>
      <c r="BH1009" s="224">
        <f>IF(N1009="sníž. přenesená",J1009,0)</f>
        <v>0</v>
      </c>
      <c r="BI1009" s="224">
        <f>IF(N1009="nulová",J1009,0)</f>
        <v>0</v>
      </c>
      <c r="BJ1009" s="17" t="s">
        <v>80</v>
      </c>
      <c r="BK1009" s="224">
        <f>ROUND(I1009*H1009,2)</f>
        <v>0</v>
      </c>
      <c r="BL1009" s="17" t="s">
        <v>233</v>
      </c>
      <c r="BM1009" s="223" t="s">
        <v>1916</v>
      </c>
    </row>
    <row r="1010" s="2" customFormat="1">
      <c r="A1010" s="38"/>
      <c r="B1010" s="39"/>
      <c r="C1010" s="40"/>
      <c r="D1010" s="225" t="s">
        <v>212</v>
      </c>
      <c r="E1010" s="40"/>
      <c r="F1010" s="226" t="s">
        <v>1903</v>
      </c>
      <c r="G1010" s="40"/>
      <c r="H1010" s="40"/>
      <c r="I1010" s="227"/>
      <c r="J1010" s="40"/>
      <c r="K1010" s="40"/>
      <c r="L1010" s="44"/>
      <c r="M1010" s="228"/>
      <c r="N1010" s="229"/>
      <c r="O1010" s="84"/>
      <c r="P1010" s="84"/>
      <c r="Q1010" s="84"/>
      <c r="R1010" s="84"/>
      <c r="S1010" s="84"/>
      <c r="T1010" s="85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T1010" s="17" t="s">
        <v>212</v>
      </c>
      <c r="AU1010" s="17" t="s">
        <v>82</v>
      </c>
    </row>
    <row r="1011" s="13" customFormat="1">
      <c r="A1011" s="13"/>
      <c r="B1011" s="232"/>
      <c r="C1011" s="233"/>
      <c r="D1011" s="225" t="s">
        <v>224</v>
      </c>
      <c r="E1011" s="234" t="s">
        <v>19</v>
      </c>
      <c r="F1011" s="235" t="s">
        <v>1917</v>
      </c>
      <c r="G1011" s="233"/>
      <c r="H1011" s="236">
        <v>28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224</v>
      </c>
      <c r="AU1011" s="242" t="s">
        <v>82</v>
      </c>
      <c r="AV1011" s="13" t="s">
        <v>82</v>
      </c>
      <c r="AW1011" s="13" t="s">
        <v>35</v>
      </c>
      <c r="AX1011" s="13" t="s">
        <v>80</v>
      </c>
      <c r="AY1011" s="242" t="s">
        <v>202</v>
      </c>
    </row>
    <row r="1012" s="2" customFormat="1" ht="16.5" customHeight="1">
      <c r="A1012" s="38"/>
      <c r="B1012" s="39"/>
      <c r="C1012" s="243" t="s">
        <v>1918</v>
      </c>
      <c r="D1012" s="243" t="s">
        <v>248</v>
      </c>
      <c r="E1012" s="244" t="s">
        <v>1919</v>
      </c>
      <c r="F1012" s="245" t="s">
        <v>1920</v>
      </c>
      <c r="G1012" s="246" t="s">
        <v>289</v>
      </c>
      <c r="H1012" s="247">
        <v>21</v>
      </c>
      <c r="I1012" s="248"/>
      <c r="J1012" s="249">
        <f>ROUND(I1012*H1012,2)</f>
        <v>0</v>
      </c>
      <c r="K1012" s="245" t="s">
        <v>19</v>
      </c>
      <c r="L1012" s="250"/>
      <c r="M1012" s="251" t="s">
        <v>19</v>
      </c>
      <c r="N1012" s="252" t="s">
        <v>44</v>
      </c>
      <c r="O1012" s="84"/>
      <c r="P1012" s="221">
        <f>O1012*H1012</f>
        <v>0</v>
      </c>
      <c r="Q1012" s="221">
        <v>0.0032000000000000002</v>
      </c>
      <c r="R1012" s="221">
        <f>Q1012*H1012</f>
        <v>0.06720000000000001</v>
      </c>
      <c r="S1012" s="221">
        <v>0</v>
      </c>
      <c r="T1012" s="222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23" t="s">
        <v>1051</v>
      </c>
      <c r="AT1012" s="223" t="s">
        <v>248</v>
      </c>
      <c r="AU1012" s="223" t="s">
        <v>82</v>
      </c>
      <c r="AY1012" s="17" t="s">
        <v>202</v>
      </c>
      <c r="BE1012" s="224">
        <f>IF(N1012="základní",J1012,0)</f>
        <v>0</v>
      </c>
      <c r="BF1012" s="224">
        <f>IF(N1012="snížená",J1012,0)</f>
        <v>0</v>
      </c>
      <c r="BG1012" s="224">
        <f>IF(N1012="zákl. přenesená",J1012,0)</f>
        <v>0</v>
      </c>
      <c r="BH1012" s="224">
        <f>IF(N1012="sníž. přenesená",J1012,0)</f>
        <v>0</v>
      </c>
      <c r="BI1012" s="224">
        <f>IF(N1012="nulová",J1012,0)</f>
        <v>0</v>
      </c>
      <c r="BJ1012" s="17" t="s">
        <v>80</v>
      </c>
      <c r="BK1012" s="224">
        <f>ROUND(I1012*H1012,2)</f>
        <v>0</v>
      </c>
      <c r="BL1012" s="17" t="s">
        <v>233</v>
      </c>
      <c r="BM1012" s="223" t="s">
        <v>1921</v>
      </c>
    </row>
    <row r="1013" s="2" customFormat="1">
      <c r="A1013" s="38"/>
      <c r="B1013" s="39"/>
      <c r="C1013" s="40"/>
      <c r="D1013" s="225" t="s">
        <v>212</v>
      </c>
      <c r="E1013" s="40"/>
      <c r="F1013" s="226" t="s">
        <v>1920</v>
      </c>
      <c r="G1013" s="40"/>
      <c r="H1013" s="40"/>
      <c r="I1013" s="227"/>
      <c r="J1013" s="40"/>
      <c r="K1013" s="40"/>
      <c r="L1013" s="44"/>
      <c r="M1013" s="228"/>
      <c r="N1013" s="229"/>
      <c r="O1013" s="84"/>
      <c r="P1013" s="84"/>
      <c r="Q1013" s="84"/>
      <c r="R1013" s="84"/>
      <c r="S1013" s="84"/>
      <c r="T1013" s="85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T1013" s="17" t="s">
        <v>212</v>
      </c>
      <c r="AU1013" s="17" t="s">
        <v>82</v>
      </c>
    </row>
    <row r="1014" s="13" customFormat="1">
      <c r="A1014" s="13"/>
      <c r="B1014" s="232"/>
      <c r="C1014" s="233"/>
      <c r="D1014" s="225" t="s">
        <v>224</v>
      </c>
      <c r="E1014" s="234" t="s">
        <v>19</v>
      </c>
      <c r="F1014" s="235" t="s">
        <v>7</v>
      </c>
      <c r="G1014" s="233"/>
      <c r="H1014" s="236">
        <v>21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224</v>
      </c>
      <c r="AU1014" s="242" t="s">
        <v>82</v>
      </c>
      <c r="AV1014" s="13" t="s">
        <v>82</v>
      </c>
      <c r="AW1014" s="13" t="s">
        <v>35</v>
      </c>
      <c r="AX1014" s="13" t="s">
        <v>80</v>
      </c>
      <c r="AY1014" s="242" t="s">
        <v>202</v>
      </c>
    </row>
    <row r="1015" s="2" customFormat="1" ht="16.5" customHeight="1">
      <c r="A1015" s="38"/>
      <c r="B1015" s="39"/>
      <c r="C1015" s="212" t="s">
        <v>1922</v>
      </c>
      <c r="D1015" s="212" t="s">
        <v>205</v>
      </c>
      <c r="E1015" s="213" t="s">
        <v>1923</v>
      </c>
      <c r="F1015" s="214" t="s">
        <v>1924</v>
      </c>
      <c r="G1015" s="215" t="s">
        <v>704</v>
      </c>
      <c r="H1015" s="216">
        <v>208</v>
      </c>
      <c r="I1015" s="217"/>
      <c r="J1015" s="218">
        <f>ROUND(I1015*H1015,2)</f>
        <v>0</v>
      </c>
      <c r="K1015" s="214" t="s">
        <v>209</v>
      </c>
      <c r="L1015" s="44"/>
      <c r="M1015" s="219" t="s">
        <v>19</v>
      </c>
      <c r="N1015" s="220" t="s">
        <v>44</v>
      </c>
      <c r="O1015" s="84"/>
      <c r="P1015" s="221">
        <f>O1015*H1015</f>
        <v>0</v>
      </c>
      <c r="Q1015" s="221">
        <v>6.0000000000000002E-05</v>
      </c>
      <c r="R1015" s="221">
        <f>Q1015*H1015</f>
        <v>0.01248</v>
      </c>
      <c r="S1015" s="221">
        <v>0</v>
      </c>
      <c r="T1015" s="222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23" t="s">
        <v>233</v>
      </c>
      <c r="AT1015" s="223" t="s">
        <v>205</v>
      </c>
      <c r="AU1015" s="223" t="s">
        <v>82</v>
      </c>
      <c r="AY1015" s="17" t="s">
        <v>202</v>
      </c>
      <c r="BE1015" s="224">
        <f>IF(N1015="základní",J1015,0)</f>
        <v>0</v>
      </c>
      <c r="BF1015" s="224">
        <f>IF(N1015="snížená",J1015,0)</f>
        <v>0</v>
      </c>
      <c r="BG1015" s="224">
        <f>IF(N1015="zákl. přenesená",J1015,0)</f>
        <v>0</v>
      </c>
      <c r="BH1015" s="224">
        <f>IF(N1015="sníž. přenesená",J1015,0)</f>
        <v>0</v>
      </c>
      <c r="BI1015" s="224">
        <f>IF(N1015="nulová",J1015,0)</f>
        <v>0</v>
      </c>
      <c r="BJ1015" s="17" t="s">
        <v>80</v>
      </c>
      <c r="BK1015" s="224">
        <f>ROUND(I1015*H1015,2)</f>
        <v>0</v>
      </c>
      <c r="BL1015" s="17" t="s">
        <v>233</v>
      </c>
      <c r="BM1015" s="223" t="s">
        <v>1925</v>
      </c>
    </row>
    <row r="1016" s="2" customFormat="1">
      <c r="A1016" s="38"/>
      <c r="B1016" s="39"/>
      <c r="C1016" s="40"/>
      <c r="D1016" s="225" t="s">
        <v>212</v>
      </c>
      <c r="E1016" s="40"/>
      <c r="F1016" s="226" t="s">
        <v>1926</v>
      </c>
      <c r="G1016" s="40"/>
      <c r="H1016" s="40"/>
      <c r="I1016" s="227"/>
      <c r="J1016" s="40"/>
      <c r="K1016" s="40"/>
      <c r="L1016" s="44"/>
      <c r="M1016" s="228"/>
      <c r="N1016" s="229"/>
      <c r="O1016" s="84"/>
      <c r="P1016" s="84"/>
      <c r="Q1016" s="84"/>
      <c r="R1016" s="84"/>
      <c r="S1016" s="84"/>
      <c r="T1016" s="85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T1016" s="17" t="s">
        <v>212</v>
      </c>
      <c r="AU1016" s="17" t="s">
        <v>82</v>
      </c>
    </row>
    <row r="1017" s="2" customFormat="1">
      <c r="A1017" s="38"/>
      <c r="B1017" s="39"/>
      <c r="C1017" s="40"/>
      <c r="D1017" s="230" t="s">
        <v>214</v>
      </c>
      <c r="E1017" s="40"/>
      <c r="F1017" s="231" t="s">
        <v>1927</v>
      </c>
      <c r="G1017" s="40"/>
      <c r="H1017" s="40"/>
      <c r="I1017" s="227"/>
      <c r="J1017" s="40"/>
      <c r="K1017" s="40"/>
      <c r="L1017" s="44"/>
      <c r="M1017" s="228"/>
      <c r="N1017" s="229"/>
      <c r="O1017" s="84"/>
      <c r="P1017" s="84"/>
      <c r="Q1017" s="84"/>
      <c r="R1017" s="84"/>
      <c r="S1017" s="84"/>
      <c r="T1017" s="85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T1017" s="17" t="s">
        <v>214</v>
      </c>
      <c r="AU1017" s="17" t="s">
        <v>82</v>
      </c>
    </row>
    <row r="1018" s="2" customFormat="1" ht="16.5" customHeight="1">
      <c r="A1018" s="38"/>
      <c r="B1018" s="39"/>
      <c r="C1018" s="243" t="s">
        <v>1928</v>
      </c>
      <c r="D1018" s="243" t="s">
        <v>248</v>
      </c>
      <c r="E1018" s="244" t="s">
        <v>1929</v>
      </c>
      <c r="F1018" s="245" t="s">
        <v>1930</v>
      </c>
      <c r="G1018" s="246" t="s">
        <v>289</v>
      </c>
      <c r="H1018" s="247">
        <v>27</v>
      </c>
      <c r="I1018" s="248"/>
      <c r="J1018" s="249">
        <f>ROUND(I1018*H1018,2)</f>
        <v>0</v>
      </c>
      <c r="K1018" s="245" t="s">
        <v>19</v>
      </c>
      <c r="L1018" s="250"/>
      <c r="M1018" s="251" t="s">
        <v>19</v>
      </c>
      <c r="N1018" s="252" t="s">
        <v>44</v>
      </c>
      <c r="O1018" s="84"/>
      <c r="P1018" s="221">
        <f>O1018*H1018</f>
        <v>0</v>
      </c>
      <c r="Q1018" s="221">
        <v>0.0032000000000000002</v>
      </c>
      <c r="R1018" s="221">
        <f>Q1018*H1018</f>
        <v>0.086400000000000005</v>
      </c>
      <c r="S1018" s="221">
        <v>0</v>
      </c>
      <c r="T1018" s="22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23" t="s">
        <v>1051</v>
      </c>
      <c r="AT1018" s="223" t="s">
        <v>248</v>
      </c>
      <c r="AU1018" s="223" t="s">
        <v>82</v>
      </c>
      <c r="AY1018" s="17" t="s">
        <v>202</v>
      </c>
      <c r="BE1018" s="224">
        <f>IF(N1018="základní",J1018,0)</f>
        <v>0</v>
      </c>
      <c r="BF1018" s="224">
        <f>IF(N1018="snížená",J1018,0)</f>
        <v>0</v>
      </c>
      <c r="BG1018" s="224">
        <f>IF(N1018="zákl. přenesená",J1018,0)</f>
        <v>0</v>
      </c>
      <c r="BH1018" s="224">
        <f>IF(N1018="sníž. přenesená",J1018,0)</f>
        <v>0</v>
      </c>
      <c r="BI1018" s="224">
        <f>IF(N1018="nulová",J1018,0)</f>
        <v>0</v>
      </c>
      <c r="BJ1018" s="17" t="s">
        <v>80</v>
      </c>
      <c r="BK1018" s="224">
        <f>ROUND(I1018*H1018,2)</f>
        <v>0</v>
      </c>
      <c r="BL1018" s="17" t="s">
        <v>233</v>
      </c>
      <c r="BM1018" s="223" t="s">
        <v>1931</v>
      </c>
    </row>
    <row r="1019" s="2" customFormat="1">
      <c r="A1019" s="38"/>
      <c r="B1019" s="39"/>
      <c r="C1019" s="40"/>
      <c r="D1019" s="225" t="s">
        <v>212</v>
      </c>
      <c r="E1019" s="40"/>
      <c r="F1019" s="226" t="s">
        <v>1930</v>
      </c>
      <c r="G1019" s="40"/>
      <c r="H1019" s="40"/>
      <c r="I1019" s="227"/>
      <c r="J1019" s="40"/>
      <c r="K1019" s="40"/>
      <c r="L1019" s="44"/>
      <c r="M1019" s="228"/>
      <c r="N1019" s="229"/>
      <c r="O1019" s="84"/>
      <c r="P1019" s="84"/>
      <c r="Q1019" s="84"/>
      <c r="R1019" s="84"/>
      <c r="S1019" s="84"/>
      <c r="T1019" s="85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T1019" s="17" t="s">
        <v>212</v>
      </c>
      <c r="AU1019" s="17" t="s">
        <v>82</v>
      </c>
    </row>
    <row r="1020" s="2" customFormat="1" ht="16.5" customHeight="1">
      <c r="A1020" s="38"/>
      <c r="B1020" s="39"/>
      <c r="C1020" s="243" t="s">
        <v>1932</v>
      </c>
      <c r="D1020" s="243" t="s">
        <v>248</v>
      </c>
      <c r="E1020" s="244" t="s">
        <v>1933</v>
      </c>
      <c r="F1020" s="245" t="s">
        <v>1934</v>
      </c>
      <c r="G1020" s="246" t="s">
        <v>289</v>
      </c>
      <c r="H1020" s="247">
        <v>27</v>
      </c>
      <c r="I1020" s="248"/>
      <c r="J1020" s="249">
        <f>ROUND(I1020*H1020,2)</f>
        <v>0</v>
      </c>
      <c r="K1020" s="245" t="s">
        <v>19</v>
      </c>
      <c r="L1020" s="250"/>
      <c r="M1020" s="251" t="s">
        <v>19</v>
      </c>
      <c r="N1020" s="252" t="s">
        <v>44</v>
      </c>
      <c r="O1020" s="84"/>
      <c r="P1020" s="221">
        <f>O1020*H1020</f>
        <v>0</v>
      </c>
      <c r="Q1020" s="221">
        <v>0.0032000000000000002</v>
      </c>
      <c r="R1020" s="221">
        <f>Q1020*H1020</f>
        <v>0.086400000000000005</v>
      </c>
      <c r="S1020" s="221">
        <v>0</v>
      </c>
      <c r="T1020" s="222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23" t="s">
        <v>1051</v>
      </c>
      <c r="AT1020" s="223" t="s">
        <v>248</v>
      </c>
      <c r="AU1020" s="223" t="s">
        <v>82</v>
      </c>
      <c r="AY1020" s="17" t="s">
        <v>202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17" t="s">
        <v>80</v>
      </c>
      <c r="BK1020" s="224">
        <f>ROUND(I1020*H1020,2)</f>
        <v>0</v>
      </c>
      <c r="BL1020" s="17" t="s">
        <v>233</v>
      </c>
      <c r="BM1020" s="223" t="s">
        <v>1935</v>
      </c>
    </row>
    <row r="1021" s="2" customFormat="1">
      <c r="A1021" s="38"/>
      <c r="B1021" s="39"/>
      <c r="C1021" s="40"/>
      <c r="D1021" s="225" t="s">
        <v>212</v>
      </c>
      <c r="E1021" s="40"/>
      <c r="F1021" s="226" t="s">
        <v>1934</v>
      </c>
      <c r="G1021" s="40"/>
      <c r="H1021" s="40"/>
      <c r="I1021" s="227"/>
      <c r="J1021" s="40"/>
      <c r="K1021" s="40"/>
      <c r="L1021" s="44"/>
      <c r="M1021" s="228"/>
      <c r="N1021" s="229"/>
      <c r="O1021" s="84"/>
      <c r="P1021" s="84"/>
      <c r="Q1021" s="84"/>
      <c r="R1021" s="84"/>
      <c r="S1021" s="84"/>
      <c r="T1021" s="85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T1021" s="17" t="s">
        <v>212</v>
      </c>
      <c r="AU1021" s="17" t="s">
        <v>82</v>
      </c>
    </row>
    <row r="1022" s="2" customFormat="1" ht="16.5" customHeight="1">
      <c r="A1022" s="38"/>
      <c r="B1022" s="39"/>
      <c r="C1022" s="243" t="s">
        <v>1936</v>
      </c>
      <c r="D1022" s="243" t="s">
        <v>248</v>
      </c>
      <c r="E1022" s="244" t="s">
        <v>1937</v>
      </c>
      <c r="F1022" s="245" t="s">
        <v>1938</v>
      </c>
      <c r="G1022" s="246" t="s">
        <v>289</v>
      </c>
      <c r="H1022" s="247">
        <v>452</v>
      </c>
      <c r="I1022" s="248"/>
      <c r="J1022" s="249">
        <f>ROUND(I1022*H1022,2)</f>
        <v>0</v>
      </c>
      <c r="K1022" s="245" t="s">
        <v>19</v>
      </c>
      <c r="L1022" s="250"/>
      <c r="M1022" s="251" t="s">
        <v>19</v>
      </c>
      <c r="N1022" s="252" t="s">
        <v>44</v>
      </c>
      <c r="O1022" s="84"/>
      <c r="P1022" s="221">
        <f>O1022*H1022</f>
        <v>0</v>
      </c>
      <c r="Q1022" s="221">
        <v>0.0032000000000000002</v>
      </c>
      <c r="R1022" s="221">
        <f>Q1022*H1022</f>
        <v>1.4464000000000001</v>
      </c>
      <c r="S1022" s="221">
        <v>0</v>
      </c>
      <c r="T1022" s="222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23" t="s">
        <v>1051</v>
      </c>
      <c r="AT1022" s="223" t="s">
        <v>248</v>
      </c>
      <c r="AU1022" s="223" t="s">
        <v>82</v>
      </c>
      <c r="AY1022" s="17" t="s">
        <v>202</v>
      </c>
      <c r="BE1022" s="224">
        <f>IF(N1022="základní",J1022,0)</f>
        <v>0</v>
      </c>
      <c r="BF1022" s="224">
        <f>IF(N1022="snížená",J1022,0)</f>
        <v>0</v>
      </c>
      <c r="BG1022" s="224">
        <f>IF(N1022="zákl. přenesená",J1022,0)</f>
        <v>0</v>
      </c>
      <c r="BH1022" s="224">
        <f>IF(N1022="sníž. přenesená",J1022,0)</f>
        <v>0</v>
      </c>
      <c r="BI1022" s="224">
        <f>IF(N1022="nulová",J1022,0)</f>
        <v>0</v>
      </c>
      <c r="BJ1022" s="17" t="s">
        <v>80</v>
      </c>
      <c r="BK1022" s="224">
        <f>ROUND(I1022*H1022,2)</f>
        <v>0</v>
      </c>
      <c r="BL1022" s="17" t="s">
        <v>233</v>
      </c>
      <c r="BM1022" s="223" t="s">
        <v>1939</v>
      </c>
    </row>
    <row r="1023" s="2" customFormat="1">
      <c r="A1023" s="38"/>
      <c r="B1023" s="39"/>
      <c r="C1023" s="40"/>
      <c r="D1023" s="225" t="s">
        <v>212</v>
      </c>
      <c r="E1023" s="40"/>
      <c r="F1023" s="226" t="s">
        <v>1938</v>
      </c>
      <c r="G1023" s="40"/>
      <c r="H1023" s="40"/>
      <c r="I1023" s="227"/>
      <c r="J1023" s="40"/>
      <c r="K1023" s="40"/>
      <c r="L1023" s="44"/>
      <c r="M1023" s="228"/>
      <c r="N1023" s="229"/>
      <c r="O1023" s="84"/>
      <c r="P1023" s="84"/>
      <c r="Q1023" s="84"/>
      <c r="R1023" s="84"/>
      <c r="S1023" s="84"/>
      <c r="T1023" s="85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T1023" s="17" t="s">
        <v>212</v>
      </c>
      <c r="AU1023" s="17" t="s">
        <v>82</v>
      </c>
    </row>
    <row r="1024" s="13" customFormat="1">
      <c r="A1024" s="13"/>
      <c r="B1024" s="232"/>
      <c r="C1024" s="233"/>
      <c r="D1024" s="225" t="s">
        <v>224</v>
      </c>
      <c r="E1024" s="234" t="s">
        <v>19</v>
      </c>
      <c r="F1024" s="235" t="s">
        <v>1940</v>
      </c>
      <c r="G1024" s="233"/>
      <c r="H1024" s="236">
        <v>452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224</v>
      </c>
      <c r="AU1024" s="242" t="s">
        <v>82</v>
      </c>
      <c r="AV1024" s="13" t="s">
        <v>82</v>
      </c>
      <c r="AW1024" s="13" t="s">
        <v>35</v>
      </c>
      <c r="AX1024" s="13" t="s">
        <v>80</v>
      </c>
      <c r="AY1024" s="242" t="s">
        <v>202</v>
      </c>
    </row>
    <row r="1025" s="2" customFormat="1" ht="16.5" customHeight="1">
      <c r="A1025" s="38"/>
      <c r="B1025" s="39"/>
      <c r="C1025" s="243" t="s">
        <v>1941</v>
      </c>
      <c r="D1025" s="243" t="s">
        <v>248</v>
      </c>
      <c r="E1025" s="244" t="s">
        <v>1942</v>
      </c>
      <c r="F1025" s="245" t="s">
        <v>1943</v>
      </c>
      <c r="G1025" s="246" t="s">
        <v>289</v>
      </c>
      <c r="H1025" s="247">
        <v>52</v>
      </c>
      <c r="I1025" s="248"/>
      <c r="J1025" s="249">
        <f>ROUND(I1025*H1025,2)</f>
        <v>0</v>
      </c>
      <c r="K1025" s="245" t="s">
        <v>19</v>
      </c>
      <c r="L1025" s="250"/>
      <c r="M1025" s="251" t="s">
        <v>19</v>
      </c>
      <c r="N1025" s="252" t="s">
        <v>44</v>
      </c>
      <c r="O1025" s="84"/>
      <c r="P1025" s="221">
        <f>O1025*H1025</f>
        <v>0</v>
      </c>
      <c r="Q1025" s="221">
        <v>0.0010300000000000001</v>
      </c>
      <c r="R1025" s="221">
        <f>Q1025*H1025</f>
        <v>0.053560000000000003</v>
      </c>
      <c r="S1025" s="221">
        <v>0</v>
      </c>
      <c r="T1025" s="222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23" t="s">
        <v>1051</v>
      </c>
      <c r="AT1025" s="223" t="s">
        <v>248</v>
      </c>
      <c r="AU1025" s="223" t="s">
        <v>82</v>
      </c>
      <c r="AY1025" s="17" t="s">
        <v>202</v>
      </c>
      <c r="BE1025" s="224">
        <f>IF(N1025="základní",J1025,0)</f>
        <v>0</v>
      </c>
      <c r="BF1025" s="224">
        <f>IF(N1025="snížená",J1025,0)</f>
        <v>0</v>
      </c>
      <c r="BG1025" s="224">
        <f>IF(N1025="zákl. přenesená",J1025,0)</f>
        <v>0</v>
      </c>
      <c r="BH1025" s="224">
        <f>IF(N1025="sníž. přenesená",J1025,0)</f>
        <v>0</v>
      </c>
      <c r="BI1025" s="224">
        <f>IF(N1025="nulová",J1025,0)</f>
        <v>0</v>
      </c>
      <c r="BJ1025" s="17" t="s">
        <v>80</v>
      </c>
      <c r="BK1025" s="224">
        <f>ROUND(I1025*H1025,2)</f>
        <v>0</v>
      </c>
      <c r="BL1025" s="17" t="s">
        <v>233</v>
      </c>
      <c r="BM1025" s="223" t="s">
        <v>1944</v>
      </c>
    </row>
    <row r="1026" s="2" customFormat="1">
      <c r="A1026" s="38"/>
      <c r="B1026" s="39"/>
      <c r="C1026" s="40"/>
      <c r="D1026" s="225" t="s">
        <v>212</v>
      </c>
      <c r="E1026" s="40"/>
      <c r="F1026" s="226" t="s">
        <v>1943</v>
      </c>
      <c r="G1026" s="40"/>
      <c r="H1026" s="40"/>
      <c r="I1026" s="227"/>
      <c r="J1026" s="40"/>
      <c r="K1026" s="40"/>
      <c r="L1026" s="44"/>
      <c r="M1026" s="228"/>
      <c r="N1026" s="229"/>
      <c r="O1026" s="84"/>
      <c r="P1026" s="84"/>
      <c r="Q1026" s="84"/>
      <c r="R1026" s="84"/>
      <c r="S1026" s="84"/>
      <c r="T1026" s="85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T1026" s="17" t="s">
        <v>212</v>
      </c>
      <c r="AU1026" s="17" t="s">
        <v>82</v>
      </c>
    </row>
    <row r="1027" s="13" customFormat="1">
      <c r="A1027" s="13"/>
      <c r="B1027" s="232"/>
      <c r="C1027" s="233"/>
      <c r="D1027" s="225" t="s">
        <v>224</v>
      </c>
      <c r="E1027" s="234" t="s">
        <v>19</v>
      </c>
      <c r="F1027" s="235" t="s">
        <v>1945</v>
      </c>
      <c r="G1027" s="233"/>
      <c r="H1027" s="236">
        <v>52</v>
      </c>
      <c r="I1027" s="237"/>
      <c r="J1027" s="233"/>
      <c r="K1027" s="233"/>
      <c r="L1027" s="238"/>
      <c r="M1027" s="239"/>
      <c r="N1027" s="240"/>
      <c r="O1027" s="240"/>
      <c r="P1027" s="240"/>
      <c r="Q1027" s="240"/>
      <c r="R1027" s="240"/>
      <c r="S1027" s="240"/>
      <c r="T1027" s="24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2" t="s">
        <v>224</v>
      </c>
      <c r="AU1027" s="242" t="s">
        <v>82</v>
      </c>
      <c r="AV1027" s="13" t="s">
        <v>82</v>
      </c>
      <c r="AW1027" s="13" t="s">
        <v>35</v>
      </c>
      <c r="AX1027" s="13" t="s">
        <v>80</v>
      </c>
      <c r="AY1027" s="242" t="s">
        <v>202</v>
      </c>
    </row>
    <row r="1028" s="2" customFormat="1" ht="16.5" customHeight="1">
      <c r="A1028" s="38"/>
      <c r="B1028" s="39"/>
      <c r="C1028" s="243" t="s">
        <v>1946</v>
      </c>
      <c r="D1028" s="243" t="s">
        <v>248</v>
      </c>
      <c r="E1028" s="244" t="s">
        <v>1947</v>
      </c>
      <c r="F1028" s="245" t="s">
        <v>1948</v>
      </c>
      <c r="G1028" s="246" t="s">
        <v>289</v>
      </c>
      <c r="H1028" s="247">
        <v>20</v>
      </c>
      <c r="I1028" s="248"/>
      <c r="J1028" s="249">
        <f>ROUND(I1028*H1028,2)</f>
        <v>0</v>
      </c>
      <c r="K1028" s="245" t="s">
        <v>19</v>
      </c>
      <c r="L1028" s="250"/>
      <c r="M1028" s="251" t="s">
        <v>19</v>
      </c>
      <c r="N1028" s="252" t="s">
        <v>44</v>
      </c>
      <c r="O1028" s="84"/>
      <c r="P1028" s="221">
        <f>O1028*H1028</f>
        <v>0</v>
      </c>
      <c r="Q1028" s="221">
        <v>0.0032000000000000002</v>
      </c>
      <c r="R1028" s="221">
        <f>Q1028*H1028</f>
        <v>0.064000000000000001</v>
      </c>
      <c r="S1028" s="221">
        <v>0</v>
      </c>
      <c r="T1028" s="222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23" t="s">
        <v>1051</v>
      </c>
      <c r="AT1028" s="223" t="s">
        <v>248</v>
      </c>
      <c r="AU1028" s="223" t="s">
        <v>82</v>
      </c>
      <c r="AY1028" s="17" t="s">
        <v>202</v>
      </c>
      <c r="BE1028" s="224">
        <f>IF(N1028="základní",J1028,0)</f>
        <v>0</v>
      </c>
      <c r="BF1028" s="224">
        <f>IF(N1028="snížená",J1028,0)</f>
        <v>0</v>
      </c>
      <c r="BG1028" s="224">
        <f>IF(N1028="zákl. přenesená",J1028,0)</f>
        <v>0</v>
      </c>
      <c r="BH1028" s="224">
        <f>IF(N1028="sníž. přenesená",J1028,0)</f>
        <v>0</v>
      </c>
      <c r="BI1028" s="224">
        <f>IF(N1028="nulová",J1028,0)</f>
        <v>0</v>
      </c>
      <c r="BJ1028" s="17" t="s">
        <v>80</v>
      </c>
      <c r="BK1028" s="224">
        <f>ROUND(I1028*H1028,2)</f>
        <v>0</v>
      </c>
      <c r="BL1028" s="17" t="s">
        <v>233</v>
      </c>
      <c r="BM1028" s="223" t="s">
        <v>1949</v>
      </c>
    </row>
    <row r="1029" s="2" customFormat="1">
      <c r="A1029" s="38"/>
      <c r="B1029" s="39"/>
      <c r="C1029" s="40"/>
      <c r="D1029" s="225" t="s">
        <v>212</v>
      </c>
      <c r="E1029" s="40"/>
      <c r="F1029" s="226" t="s">
        <v>1948</v>
      </c>
      <c r="G1029" s="40"/>
      <c r="H1029" s="40"/>
      <c r="I1029" s="227"/>
      <c r="J1029" s="40"/>
      <c r="K1029" s="40"/>
      <c r="L1029" s="44"/>
      <c r="M1029" s="228"/>
      <c r="N1029" s="229"/>
      <c r="O1029" s="84"/>
      <c r="P1029" s="84"/>
      <c r="Q1029" s="84"/>
      <c r="R1029" s="84"/>
      <c r="S1029" s="84"/>
      <c r="T1029" s="85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7" t="s">
        <v>212</v>
      </c>
      <c r="AU1029" s="17" t="s">
        <v>82</v>
      </c>
    </row>
    <row r="1030" s="2" customFormat="1" ht="16.5" customHeight="1">
      <c r="A1030" s="38"/>
      <c r="B1030" s="39"/>
      <c r="C1030" s="243" t="s">
        <v>1950</v>
      </c>
      <c r="D1030" s="243" t="s">
        <v>248</v>
      </c>
      <c r="E1030" s="244" t="s">
        <v>1951</v>
      </c>
      <c r="F1030" s="245" t="s">
        <v>1952</v>
      </c>
      <c r="G1030" s="246" t="s">
        <v>289</v>
      </c>
      <c r="H1030" s="247">
        <v>110</v>
      </c>
      <c r="I1030" s="248"/>
      <c r="J1030" s="249">
        <f>ROUND(I1030*H1030,2)</f>
        <v>0</v>
      </c>
      <c r="K1030" s="245" t="s">
        <v>19</v>
      </c>
      <c r="L1030" s="250"/>
      <c r="M1030" s="251" t="s">
        <v>19</v>
      </c>
      <c r="N1030" s="252" t="s">
        <v>44</v>
      </c>
      <c r="O1030" s="84"/>
      <c r="P1030" s="221">
        <f>O1030*H1030</f>
        <v>0</v>
      </c>
      <c r="Q1030" s="221">
        <v>0.0032000000000000002</v>
      </c>
      <c r="R1030" s="221">
        <f>Q1030*H1030</f>
        <v>0.35200000000000004</v>
      </c>
      <c r="S1030" s="221">
        <v>0</v>
      </c>
      <c r="T1030" s="222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23" t="s">
        <v>1051</v>
      </c>
      <c r="AT1030" s="223" t="s">
        <v>248</v>
      </c>
      <c r="AU1030" s="223" t="s">
        <v>82</v>
      </c>
      <c r="AY1030" s="17" t="s">
        <v>202</v>
      </c>
      <c r="BE1030" s="224">
        <f>IF(N1030="základní",J1030,0)</f>
        <v>0</v>
      </c>
      <c r="BF1030" s="224">
        <f>IF(N1030="snížená",J1030,0)</f>
        <v>0</v>
      </c>
      <c r="BG1030" s="224">
        <f>IF(N1030="zákl. přenesená",J1030,0)</f>
        <v>0</v>
      </c>
      <c r="BH1030" s="224">
        <f>IF(N1030="sníž. přenesená",J1030,0)</f>
        <v>0</v>
      </c>
      <c r="BI1030" s="224">
        <f>IF(N1030="nulová",J1030,0)</f>
        <v>0</v>
      </c>
      <c r="BJ1030" s="17" t="s">
        <v>80</v>
      </c>
      <c r="BK1030" s="224">
        <f>ROUND(I1030*H1030,2)</f>
        <v>0</v>
      </c>
      <c r="BL1030" s="17" t="s">
        <v>233</v>
      </c>
      <c r="BM1030" s="223" t="s">
        <v>1953</v>
      </c>
    </row>
    <row r="1031" s="2" customFormat="1">
      <c r="A1031" s="38"/>
      <c r="B1031" s="39"/>
      <c r="C1031" s="40"/>
      <c r="D1031" s="225" t="s">
        <v>212</v>
      </c>
      <c r="E1031" s="40"/>
      <c r="F1031" s="226" t="s">
        <v>1952</v>
      </c>
      <c r="G1031" s="40"/>
      <c r="H1031" s="40"/>
      <c r="I1031" s="227"/>
      <c r="J1031" s="40"/>
      <c r="K1031" s="40"/>
      <c r="L1031" s="44"/>
      <c r="M1031" s="228"/>
      <c r="N1031" s="229"/>
      <c r="O1031" s="84"/>
      <c r="P1031" s="84"/>
      <c r="Q1031" s="84"/>
      <c r="R1031" s="84"/>
      <c r="S1031" s="84"/>
      <c r="T1031" s="85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212</v>
      </c>
      <c r="AU1031" s="17" t="s">
        <v>82</v>
      </c>
    </row>
    <row r="1032" s="13" customFormat="1">
      <c r="A1032" s="13"/>
      <c r="B1032" s="232"/>
      <c r="C1032" s="233"/>
      <c r="D1032" s="225" t="s">
        <v>224</v>
      </c>
      <c r="E1032" s="234" t="s">
        <v>19</v>
      </c>
      <c r="F1032" s="235" t="s">
        <v>1954</v>
      </c>
      <c r="G1032" s="233"/>
      <c r="H1032" s="236">
        <v>110</v>
      </c>
      <c r="I1032" s="237"/>
      <c r="J1032" s="233"/>
      <c r="K1032" s="233"/>
      <c r="L1032" s="238"/>
      <c r="M1032" s="239"/>
      <c r="N1032" s="240"/>
      <c r="O1032" s="240"/>
      <c r="P1032" s="240"/>
      <c r="Q1032" s="240"/>
      <c r="R1032" s="240"/>
      <c r="S1032" s="240"/>
      <c r="T1032" s="24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2" t="s">
        <v>224</v>
      </c>
      <c r="AU1032" s="242" t="s">
        <v>82</v>
      </c>
      <c r="AV1032" s="13" t="s">
        <v>82</v>
      </c>
      <c r="AW1032" s="13" t="s">
        <v>35</v>
      </c>
      <c r="AX1032" s="13" t="s">
        <v>80</v>
      </c>
      <c r="AY1032" s="242" t="s">
        <v>202</v>
      </c>
    </row>
    <row r="1033" s="2" customFormat="1" ht="16.5" customHeight="1">
      <c r="A1033" s="38"/>
      <c r="B1033" s="39"/>
      <c r="C1033" s="243" t="s">
        <v>1955</v>
      </c>
      <c r="D1033" s="243" t="s">
        <v>248</v>
      </c>
      <c r="E1033" s="244" t="s">
        <v>1956</v>
      </c>
      <c r="F1033" s="245" t="s">
        <v>1957</v>
      </c>
      <c r="G1033" s="246" t="s">
        <v>289</v>
      </c>
      <c r="H1033" s="247">
        <v>5</v>
      </c>
      <c r="I1033" s="248"/>
      <c r="J1033" s="249">
        <f>ROUND(I1033*H1033,2)</f>
        <v>0</v>
      </c>
      <c r="K1033" s="245" t="s">
        <v>19</v>
      </c>
      <c r="L1033" s="250"/>
      <c r="M1033" s="251" t="s">
        <v>19</v>
      </c>
      <c r="N1033" s="252" t="s">
        <v>44</v>
      </c>
      <c r="O1033" s="84"/>
      <c r="P1033" s="221">
        <f>O1033*H1033</f>
        <v>0</v>
      </c>
      <c r="Q1033" s="221">
        <v>0.0032000000000000002</v>
      </c>
      <c r="R1033" s="221">
        <f>Q1033*H1033</f>
        <v>0.016</v>
      </c>
      <c r="S1033" s="221">
        <v>0</v>
      </c>
      <c r="T1033" s="222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23" t="s">
        <v>1051</v>
      </c>
      <c r="AT1033" s="223" t="s">
        <v>248</v>
      </c>
      <c r="AU1033" s="223" t="s">
        <v>82</v>
      </c>
      <c r="AY1033" s="17" t="s">
        <v>202</v>
      </c>
      <c r="BE1033" s="224">
        <f>IF(N1033="základní",J1033,0)</f>
        <v>0</v>
      </c>
      <c r="BF1033" s="224">
        <f>IF(N1033="snížená",J1033,0)</f>
        <v>0</v>
      </c>
      <c r="BG1033" s="224">
        <f>IF(N1033="zákl. přenesená",J1033,0)</f>
        <v>0</v>
      </c>
      <c r="BH1033" s="224">
        <f>IF(N1033="sníž. přenesená",J1033,0)</f>
        <v>0</v>
      </c>
      <c r="BI1033" s="224">
        <f>IF(N1033="nulová",J1033,0)</f>
        <v>0</v>
      </c>
      <c r="BJ1033" s="17" t="s">
        <v>80</v>
      </c>
      <c r="BK1033" s="224">
        <f>ROUND(I1033*H1033,2)</f>
        <v>0</v>
      </c>
      <c r="BL1033" s="17" t="s">
        <v>233</v>
      </c>
      <c r="BM1033" s="223" t="s">
        <v>1958</v>
      </c>
    </row>
    <row r="1034" s="2" customFormat="1">
      <c r="A1034" s="38"/>
      <c r="B1034" s="39"/>
      <c r="C1034" s="40"/>
      <c r="D1034" s="225" t="s">
        <v>212</v>
      </c>
      <c r="E1034" s="40"/>
      <c r="F1034" s="226" t="s">
        <v>1957</v>
      </c>
      <c r="G1034" s="40"/>
      <c r="H1034" s="40"/>
      <c r="I1034" s="227"/>
      <c r="J1034" s="40"/>
      <c r="K1034" s="40"/>
      <c r="L1034" s="44"/>
      <c r="M1034" s="228"/>
      <c r="N1034" s="229"/>
      <c r="O1034" s="84"/>
      <c r="P1034" s="84"/>
      <c r="Q1034" s="84"/>
      <c r="R1034" s="84"/>
      <c r="S1034" s="84"/>
      <c r="T1034" s="85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T1034" s="17" t="s">
        <v>212</v>
      </c>
      <c r="AU1034" s="17" t="s">
        <v>82</v>
      </c>
    </row>
    <row r="1035" s="2" customFormat="1" ht="16.5" customHeight="1">
      <c r="A1035" s="38"/>
      <c r="B1035" s="39"/>
      <c r="C1035" s="243" t="s">
        <v>1959</v>
      </c>
      <c r="D1035" s="243" t="s">
        <v>248</v>
      </c>
      <c r="E1035" s="244" t="s">
        <v>1960</v>
      </c>
      <c r="F1035" s="245" t="s">
        <v>1961</v>
      </c>
      <c r="G1035" s="246" t="s">
        <v>289</v>
      </c>
      <c r="H1035" s="247">
        <v>5</v>
      </c>
      <c r="I1035" s="248"/>
      <c r="J1035" s="249">
        <f>ROUND(I1035*H1035,2)</f>
        <v>0</v>
      </c>
      <c r="K1035" s="245" t="s">
        <v>19</v>
      </c>
      <c r="L1035" s="250"/>
      <c r="M1035" s="251" t="s">
        <v>19</v>
      </c>
      <c r="N1035" s="252" t="s">
        <v>44</v>
      </c>
      <c r="O1035" s="84"/>
      <c r="P1035" s="221">
        <f>O1035*H1035</f>
        <v>0</v>
      </c>
      <c r="Q1035" s="221">
        <v>0.0032000000000000002</v>
      </c>
      <c r="R1035" s="221">
        <f>Q1035*H1035</f>
        <v>0.016</v>
      </c>
      <c r="S1035" s="221">
        <v>0</v>
      </c>
      <c r="T1035" s="222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23" t="s">
        <v>1051</v>
      </c>
      <c r="AT1035" s="223" t="s">
        <v>248</v>
      </c>
      <c r="AU1035" s="223" t="s">
        <v>82</v>
      </c>
      <c r="AY1035" s="17" t="s">
        <v>202</v>
      </c>
      <c r="BE1035" s="224">
        <f>IF(N1035="základní",J1035,0)</f>
        <v>0</v>
      </c>
      <c r="BF1035" s="224">
        <f>IF(N1035="snížená",J1035,0)</f>
        <v>0</v>
      </c>
      <c r="BG1035" s="224">
        <f>IF(N1035="zákl. přenesená",J1035,0)</f>
        <v>0</v>
      </c>
      <c r="BH1035" s="224">
        <f>IF(N1035="sníž. přenesená",J1035,0)</f>
        <v>0</v>
      </c>
      <c r="BI1035" s="224">
        <f>IF(N1035="nulová",J1035,0)</f>
        <v>0</v>
      </c>
      <c r="BJ1035" s="17" t="s">
        <v>80</v>
      </c>
      <c r="BK1035" s="224">
        <f>ROUND(I1035*H1035,2)</f>
        <v>0</v>
      </c>
      <c r="BL1035" s="17" t="s">
        <v>233</v>
      </c>
      <c r="BM1035" s="223" t="s">
        <v>1962</v>
      </c>
    </row>
    <row r="1036" s="2" customFormat="1">
      <c r="A1036" s="38"/>
      <c r="B1036" s="39"/>
      <c r="C1036" s="40"/>
      <c r="D1036" s="225" t="s">
        <v>212</v>
      </c>
      <c r="E1036" s="40"/>
      <c r="F1036" s="226" t="s">
        <v>1903</v>
      </c>
      <c r="G1036" s="40"/>
      <c r="H1036" s="40"/>
      <c r="I1036" s="227"/>
      <c r="J1036" s="40"/>
      <c r="K1036" s="40"/>
      <c r="L1036" s="44"/>
      <c r="M1036" s="228"/>
      <c r="N1036" s="229"/>
      <c r="O1036" s="84"/>
      <c r="P1036" s="84"/>
      <c r="Q1036" s="84"/>
      <c r="R1036" s="84"/>
      <c r="S1036" s="84"/>
      <c r="T1036" s="85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7" t="s">
        <v>212</v>
      </c>
      <c r="AU1036" s="17" t="s">
        <v>82</v>
      </c>
    </row>
    <row r="1037" s="2" customFormat="1" ht="16.5" customHeight="1">
      <c r="A1037" s="38"/>
      <c r="B1037" s="39"/>
      <c r="C1037" s="243" t="s">
        <v>1963</v>
      </c>
      <c r="D1037" s="243" t="s">
        <v>248</v>
      </c>
      <c r="E1037" s="244" t="s">
        <v>1964</v>
      </c>
      <c r="F1037" s="245" t="s">
        <v>1965</v>
      </c>
      <c r="G1037" s="246" t="s">
        <v>289</v>
      </c>
      <c r="H1037" s="247">
        <v>13</v>
      </c>
      <c r="I1037" s="248"/>
      <c r="J1037" s="249">
        <f>ROUND(I1037*H1037,2)</f>
        <v>0</v>
      </c>
      <c r="K1037" s="245" t="s">
        <v>19</v>
      </c>
      <c r="L1037" s="250"/>
      <c r="M1037" s="251" t="s">
        <v>19</v>
      </c>
      <c r="N1037" s="252" t="s">
        <v>44</v>
      </c>
      <c r="O1037" s="84"/>
      <c r="P1037" s="221">
        <f>O1037*H1037</f>
        <v>0</v>
      </c>
      <c r="Q1037" s="221">
        <v>0.0032000000000000002</v>
      </c>
      <c r="R1037" s="221">
        <f>Q1037*H1037</f>
        <v>0.041600000000000005</v>
      </c>
      <c r="S1037" s="221">
        <v>0</v>
      </c>
      <c r="T1037" s="222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23" t="s">
        <v>1051</v>
      </c>
      <c r="AT1037" s="223" t="s">
        <v>248</v>
      </c>
      <c r="AU1037" s="223" t="s">
        <v>82</v>
      </c>
      <c r="AY1037" s="17" t="s">
        <v>202</v>
      </c>
      <c r="BE1037" s="224">
        <f>IF(N1037="základní",J1037,0)</f>
        <v>0</v>
      </c>
      <c r="BF1037" s="224">
        <f>IF(N1037="snížená",J1037,0)</f>
        <v>0</v>
      </c>
      <c r="BG1037" s="224">
        <f>IF(N1037="zákl. přenesená",J1037,0)</f>
        <v>0</v>
      </c>
      <c r="BH1037" s="224">
        <f>IF(N1037="sníž. přenesená",J1037,0)</f>
        <v>0</v>
      </c>
      <c r="BI1037" s="224">
        <f>IF(N1037="nulová",J1037,0)</f>
        <v>0</v>
      </c>
      <c r="BJ1037" s="17" t="s">
        <v>80</v>
      </c>
      <c r="BK1037" s="224">
        <f>ROUND(I1037*H1037,2)</f>
        <v>0</v>
      </c>
      <c r="BL1037" s="17" t="s">
        <v>233</v>
      </c>
      <c r="BM1037" s="223" t="s">
        <v>1966</v>
      </c>
    </row>
    <row r="1038" s="2" customFormat="1">
      <c r="A1038" s="38"/>
      <c r="B1038" s="39"/>
      <c r="C1038" s="40"/>
      <c r="D1038" s="225" t="s">
        <v>212</v>
      </c>
      <c r="E1038" s="40"/>
      <c r="F1038" s="226" t="s">
        <v>1965</v>
      </c>
      <c r="G1038" s="40"/>
      <c r="H1038" s="40"/>
      <c r="I1038" s="227"/>
      <c r="J1038" s="40"/>
      <c r="K1038" s="40"/>
      <c r="L1038" s="44"/>
      <c r="M1038" s="228"/>
      <c r="N1038" s="229"/>
      <c r="O1038" s="84"/>
      <c r="P1038" s="84"/>
      <c r="Q1038" s="84"/>
      <c r="R1038" s="84"/>
      <c r="S1038" s="84"/>
      <c r="T1038" s="85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T1038" s="17" t="s">
        <v>212</v>
      </c>
      <c r="AU1038" s="17" t="s">
        <v>82</v>
      </c>
    </row>
    <row r="1039" s="2" customFormat="1" ht="16.5" customHeight="1">
      <c r="A1039" s="38"/>
      <c r="B1039" s="39"/>
      <c r="C1039" s="243" t="s">
        <v>1967</v>
      </c>
      <c r="D1039" s="243" t="s">
        <v>248</v>
      </c>
      <c r="E1039" s="244" t="s">
        <v>1968</v>
      </c>
      <c r="F1039" s="245" t="s">
        <v>1969</v>
      </c>
      <c r="G1039" s="246" t="s">
        <v>289</v>
      </c>
      <c r="H1039" s="247">
        <v>5</v>
      </c>
      <c r="I1039" s="248"/>
      <c r="J1039" s="249">
        <f>ROUND(I1039*H1039,2)</f>
        <v>0</v>
      </c>
      <c r="K1039" s="245" t="s">
        <v>19</v>
      </c>
      <c r="L1039" s="250"/>
      <c r="M1039" s="251" t="s">
        <v>19</v>
      </c>
      <c r="N1039" s="252" t="s">
        <v>44</v>
      </c>
      <c r="O1039" s="84"/>
      <c r="P1039" s="221">
        <f>O1039*H1039</f>
        <v>0</v>
      </c>
      <c r="Q1039" s="221">
        <v>0.0032000000000000002</v>
      </c>
      <c r="R1039" s="221">
        <f>Q1039*H1039</f>
        <v>0.016</v>
      </c>
      <c r="S1039" s="221">
        <v>0</v>
      </c>
      <c r="T1039" s="222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223" t="s">
        <v>1051</v>
      </c>
      <c r="AT1039" s="223" t="s">
        <v>248</v>
      </c>
      <c r="AU1039" s="223" t="s">
        <v>82</v>
      </c>
      <c r="AY1039" s="17" t="s">
        <v>202</v>
      </c>
      <c r="BE1039" s="224">
        <f>IF(N1039="základní",J1039,0)</f>
        <v>0</v>
      </c>
      <c r="BF1039" s="224">
        <f>IF(N1039="snížená",J1039,0)</f>
        <v>0</v>
      </c>
      <c r="BG1039" s="224">
        <f>IF(N1039="zákl. přenesená",J1039,0)</f>
        <v>0</v>
      </c>
      <c r="BH1039" s="224">
        <f>IF(N1039="sníž. přenesená",J1039,0)</f>
        <v>0</v>
      </c>
      <c r="BI1039" s="224">
        <f>IF(N1039="nulová",J1039,0)</f>
        <v>0</v>
      </c>
      <c r="BJ1039" s="17" t="s">
        <v>80</v>
      </c>
      <c r="BK1039" s="224">
        <f>ROUND(I1039*H1039,2)</f>
        <v>0</v>
      </c>
      <c r="BL1039" s="17" t="s">
        <v>233</v>
      </c>
      <c r="BM1039" s="223" t="s">
        <v>1970</v>
      </c>
    </row>
    <row r="1040" s="2" customFormat="1">
      <c r="A1040" s="38"/>
      <c r="B1040" s="39"/>
      <c r="C1040" s="40"/>
      <c r="D1040" s="225" t="s">
        <v>212</v>
      </c>
      <c r="E1040" s="40"/>
      <c r="F1040" s="226" t="s">
        <v>1969</v>
      </c>
      <c r="G1040" s="40"/>
      <c r="H1040" s="40"/>
      <c r="I1040" s="227"/>
      <c r="J1040" s="40"/>
      <c r="K1040" s="40"/>
      <c r="L1040" s="44"/>
      <c r="M1040" s="228"/>
      <c r="N1040" s="229"/>
      <c r="O1040" s="84"/>
      <c r="P1040" s="84"/>
      <c r="Q1040" s="84"/>
      <c r="R1040" s="84"/>
      <c r="S1040" s="84"/>
      <c r="T1040" s="85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T1040" s="17" t="s">
        <v>212</v>
      </c>
      <c r="AU1040" s="17" t="s">
        <v>82</v>
      </c>
    </row>
    <row r="1041" s="2" customFormat="1" ht="16.5" customHeight="1">
      <c r="A1041" s="38"/>
      <c r="B1041" s="39"/>
      <c r="C1041" s="243" t="s">
        <v>1971</v>
      </c>
      <c r="D1041" s="243" t="s">
        <v>248</v>
      </c>
      <c r="E1041" s="244" t="s">
        <v>1972</v>
      </c>
      <c r="F1041" s="245" t="s">
        <v>1973</v>
      </c>
      <c r="G1041" s="246" t="s">
        <v>289</v>
      </c>
      <c r="H1041" s="247">
        <v>2</v>
      </c>
      <c r="I1041" s="248"/>
      <c r="J1041" s="249">
        <f>ROUND(I1041*H1041,2)</f>
        <v>0</v>
      </c>
      <c r="K1041" s="245" t="s">
        <v>19</v>
      </c>
      <c r="L1041" s="250"/>
      <c r="M1041" s="251" t="s">
        <v>19</v>
      </c>
      <c r="N1041" s="252" t="s">
        <v>44</v>
      </c>
      <c r="O1041" s="84"/>
      <c r="P1041" s="221">
        <f>O1041*H1041</f>
        <v>0</v>
      </c>
      <c r="Q1041" s="221">
        <v>0.0032000000000000002</v>
      </c>
      <c r="R1041" s="221">
        <f>Q1041*H1041</f>
        <v>0.0064000000000000003</v>
      </c>
      <c r="S1041" s="221">
        <v>0</v>
      </c>
      <c r="T1041" s="222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23" t="s">
        <v>1051</v>
      </c>
      <c r="AT1041" s="223" t="s">
        <v>248</v>
      </c>
      <c r="AU1041" s="223" t="s">
        <v>82</v>
      </c>
      <c r="AY1041" s="17" t="s">
        <v>202</v>
      </c>
      <c r="BE1041" s="224">
        <f>IF(N1041="základní",J1041,0)</f>
        <v>0</v>
      </c>
      <c r="BF1041" s="224">
        <f>IF(N1041="snížená",J1041,0)</f>
        <v>0</v>
      </c>
      <c r="BG1041" s="224">
        <f>IF(N1041="zákl. přenesená",J1041,0)</f>
        <v>0</v>
      </c>
      <c r="BH1041" s="224">
        <f>IF(N1041="sníž. přenesená",J1041,0)</f>
        <v>0</v>
      </c>
      <c r="BI1041" s="224">
        <f>IF(N1041="nulová",J1041,0)</f>
        <v>0</v>
      </c>
      <c r="BJ1041" s="17" t="s">
        <v>80</v>
      </c>
      <c r="BK1041" s="224">
        <f>ROUND(I1041*H1041,2)</f>
        <v>0</v>
      </c>
      <c r="BL1041" s="17" t="s">
        <v>233</v>
      </c>
      <c r="BM1041" s="223" t="s">
        <v>1974</v>
      </c>
    </row>
    <row r="1042" s="2" customFormat="1">
      <c r="A1042" s="38"/>
      <c r="B1042" s="39"/>
      <c r="C1042" s="40"/>
      <c r="D1042" s="225" t="s">
        <v>212</v>
      </c>
      <c r="E1042" s="40"/>
      <c r="F1042" s="226" t="s">
        <v>1973</v>
      </c>
      <c r="G1042" s="40"/>
      <c r="H1042" s="40"/>
      <c r="I1042" s="227"/>
      <c r="J1042" s="40"/>
      <c r="K1042" s="40"/>
      <c r="L1042" s="44"/>
      <c r="M1042" s="228"/>
      <c r="N1042" s="229"/>
      <c r="O1042" s="84"/>
      <c r="P1042" s="84"/>
      <c r="Q1042" s="84"/>
      <c r="R1042" s="84"/>
      <c r="S1042" s="84"/>
      <c r="T1042" s="85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T1042" s="17" t="s">
        <v>212</v>
      </c>
      <c r="AU1042" s="17" t="s">
        <v>82</v>
      </c>
    </row>
    <row r="1043" s="2" customFormat="1" ht="16.5" customHeight="1">
      <c r="A1043" s="38"/>
      <c r="B1043" s="39"/>
      <c r="C1043" s="243" t="s">
        <v>1975</v>
      </c>
      <c r="D1043" s="243" t="s">
        <v>248</v>
      </c>
      <c r="E1043" s="244" t="s">
        <v>1976</v>
      </c>
      <c r="F1043" s="245" t="s">
        <v>1977</v>
      </c>
      <c r="G1043" s="246" t="s">
        <v>289</v>
      </c>
      <c r="H1043" s="247">
        <v>10</v>
      </c>
      <c r="I1043" s="248"/>
      <c r="J1043" s="249">
        <f>ROUND(I1043*H1043,2)</f>
        <v>0</v>
      </c>
      <c r="K1043" s="245" t="s">
        <v>19</v>
      </c>
      <c r="L1043" s="250"/>
      <c r="M1043" s="251" t="s">
        <v>19</v>
      </c>
      <c r="N1043" s="252" t="s">
        <v>44</v>
      </c>
      <c r="O1043" s="84"/>
      <c r="P1043" s="221">
        <f>O1043*H1043</f>
        <v>0</v>
      </c>
      <c r="Q1043" s="221">
        <v>0.0032000000000000002</v>
      </c>
      <c r="R1043" s="221">
        <f>Q1043*H1043</f>
        <v>0.032000000000000001</v>
      </c>
      <c r="S1043" s="221">
        <v>0</v>
      </c>
      <c r="T1043" s="222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23" t="s">
        <v>1051</v>
      </c>
      <c r="AT1043" s="223" t="s">
        <v>248</v>
      </c>
      <c r="AU1043" s="223" t="s">
        <v>82</v>
      </c>
      <c r="AY1043" s="17" t="s">
        <v>202</v>
      </c>
      <c r="BE1043" s="224">
        <f>IF(N1043="základní",J1043,0)</f>
        <v>0</v>
      </c>
      <c r="BF1043" s="224">
        <f>IF(N1043="snížená",J1043,0)</f>
        <v>0</v>
      </c>
      <c r="BG1043" s="224">
        <f>IF(N1043="zákl. přenesená",J1043,0)</f>
        <v>0</v>
      </c>
      <c r="BH1043" s="224">
        <f>IF(N1043="sníž. přenesená",J1043,0)</f>
        <v>0</v>
      </c>
      <c r="BI1043" s="224">
        <f>IF(N1043="nulová",J1043,0)</f>
        <v>0</v>
      </c>
      <c r="BJ1043" s="17" t="s">
        <v>80</v>
      </c>
      <c r="BK1043" s="224">
        <f>ROUND(I1043*H1043,2)</f>
        <v>0</v>
      </c>
      <c r="BL1043" s="17" t="s">
        <v>233</v>
      </c>
      <c r="BM1043" s="223" t="s">
        <v>1978</v>
      </c>
    </row>
    <row r="1044" s="2" customFormat="1">
      <c r="A1044" s="38"/>
      <c r="B1044" s="39"/>
      <c r="C1044" s="40"/>
      <c r="D1044" s="225" t="s">
        <v>212</v>
      </c>
      <c r="E1044" s="40"/>
      <c r="F1044" s="226" t="s">
        <v>1903</v>
      </c>
      <c r="G1044" s="40"/>
      <c r="H1044" s="40"/>
      <c r="I1044" s="227"/>
      <c r="J1044" s="40"/>
      <c r="K1044" s="40"/>
      <c r="L1044" s="44"/>
      <c r="M1044" s="228"/>
      <c r="N1044" s="229"/>
      <c r="O1044" s="84"/>
      <c r="P1044" s="84"/>
      <c r="Q1044" s="84"/>
      <c r="R1044" s="84"/>
      <c r="S1044" s="84"/>
      <c r="T1044" s="85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T1044" s="17" t="s">
        <v>212</v>
      </c>
      <c r="AU1044" s="17" t="s">
        <v>82</v>
      </c>
    </row>
    <row r="1045" s="13" customFormat="1">
      <c r="A1045" s="13"/>
      <c r="B1045" s="232"/>
      <c r="C1045" s="233"/>
      <c r="D1045" s="225" t="s">
        <v>224</v>
      </c>
      <c r="E1045" s="234" t="s">
        <v>19</v>
      </c>
      <c r="F1045" s="235" t="s">
        <v>1979</v>
      </c>
      <c r="G1045" s="233"/>
      <c r="H1045" s="236">
        <v>10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224</v>
      </c>
      <c r="AU1045" s="242" t="s">
        <v>82</v>
      </c>
      <c r="AV1045" s="13" t="s">
        <v>82</v>
      </c>
      <c r="AW1045" s="13" t="s">
        <v>35</v>
      </c>
      <c r="AX1045" s="13" t="s">
        <v>80</v>
      </c>
      <c r="AY1045" s="242" t="s">
        <v>202</v>
      </c>
    </row>
    <row r="1046" s="2" customFormat="1" ht="16.5" customHeight="1">
      <c r="A1046" s="38"/>
      <c r="B1046" s="39"/>
      <c r="C1046" s="212" t="s">
        <v>1980</v>
      </c>
      <c r="D1046" s="212" t="s">
        <v>205</v>
      </c>
      <c r="E1046" s="213" t="s">
        <v>1981</v>
      </c>
      <c r="F1046" s="214" t="s">
        <v>1982</v>
      </c>
      <c r="G1046" s="215" t="s">
        <v>704</v>
      </c>
      <c r="H1046" s="216">
        <v>600.14200000000005</v>
      </c>
      <c r="I1046" s="217"/>
      <c r="J1046" s="218">
        <f>ROUND(I1046*H1046,2)</f>
        <v>0</v>
      </c>
      <c r="K1046" s="214" t="s">
        <v>209</v>
      </c>
      <c r="L1046" s="44"/>
      <c r="M1046" s="219" t="s">
        <v>19</v>
      </c>
      <c r="N1046" s="220" t="s">
        <v>44</v>
      </c>
      <c r="O1046" s="84"/>
      <c r="P1046" s="221">
        <f>O1046*H1046</f>
        <v>0</v>
      </c>
      <c r="Q1046" s="221">
        <v>0.00013999999999999999</v>
      </c>
      <c r="R1046" s="221">
        <f>Q1046*H1046</f>
        <v>0.084019880000000005</v>
      </c>
      <c r="S1046" s="221">
        <v>0</v>
      </c>
      <c r="T1046" s="222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23" t="s">
        <v>233</v>
      </c>
      <c r="AT1046" s="223" t="s">
        <v>205</v>
      </c>
      <c r="AU1046" s="223" t="s">
        <v>82</v>
      </c>
      <c r="AY1046" s="17" t="s">
        <v>202</v>
      </c>
      <c r="BE1046" s="224">
        <f>IF(N1046="základní",J1046,0)</f>
        <v>0</v>
      </c>
      <c r="BF1046" s="224">
        <f>IF(N1046="snížená",J1046,0)</f>
        <v>0</v>
      </c>
      <c r="BG1046" s="224">
        <f>IF(N1046="zákl. přenesená",J1046,0)</f>
        <v>0</v>
      </c>
      <c r="BH1046" s="224">
        <f>IF(N1046="sníž. přenesená",J1046,0)</f>
        <v>0</v>
      </c>
      <c r="BI1046" s="224">
        <f>IF(N1046="nulová",J1046,0)</f>
        <v>0</v>
      </c>
      <c r="BJ1046" s="17" t="s">
        <v>80</v>
      </c>
      <c r="BK1046" s="224">
        <f>ROUND(I1046*H1046,2)</f>
        <v>0</v>
      </c>
      <c r="BL1046" s="17" t="s">
        <v>233</v>
      </c>
      <c r="BM1046" s="223" t="s">
        <v>1983</v>
      </c>
    </row>
    <row r="1047" s="2" customFormat="1">
      <c r="A1047" s="38"/>
      <c r="B1047" s="39"/>
      <c r="C1047" s="40"/>
      <c r="D1047" s="225" t="s">
        <v>212</v>
      </c>
      <c r="E1047" s="40"/>
      <c r="F1047" s="226" t="s">
        <v>1984</v>
      </c>
      <c r="G1047" s="40"/>
      <c r="H1047" s="40"/>
      <c r="I1047" s="227"/>
      <c r="J1047" s="40"/>
      <c r="K1047" s="40"/>
      <c r="L1047" s="44"/>
      <c r="M1047" s="228"/>
      <c r="N1047" s="229"/>
      <c r="O1047" s="84"/>
      <c r="P1047" s="84"/>
      <c r="Q1047" s="84"/>
      <c r="R1047" s="84"/>
      <c r="S1047" s="84"/>
      <c r="T1047" s="85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T1047" s="17" t="s">
        <v>212</v>
      </c>
      <c r="AU1047" s="17" t="s">
        <v>82</v>
      </c>
    </row>
    <row r="1048" s="2" customFormat="1">
      <c r="A1048" s="38"/>
      <c r="B1048" s="39"/>
      <c r="C1048" s="40"/>
      <c r="D1048" s="230" t="s">
        <v>214</v>
      </c>
      <c r="E1048" s="40"/>
      <c r="F1048" s="231" t="s">
        <v>1985</v>
      </c>
      <c r="G1048" s="40"/>
      <c r="H1048" s="40"/>
      <c r="I1048" s="227"/>
      <c r="J1048" s="40"/>
      <c r="K1048" s="40"/>
      <c r="L1048" s="44"/>
      <c r="M1048" s="228"/>
      <c r="N1048" s="229"/>
      <c r="O1048" s="84"/>
      <c r="P1048" s="84"/>
      <c r="Q1048" s="84"/>
      <c r="R1048" s="84"/>
      <c r="S1048" s="84"/>
      <c r="T1048" s="85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T1048" s="17" t="s">
        <v>214</v>
      </c>
      <c r="AU1048" s="17" t="s">
        <v>82</v>
      </c>
    </row>
    <row r="1049" s="2" customFormat="1" ht="16.5" customHeight="1">
      <c r="A1049" s="38"/>
      <c r="B1049" s="39"/>
      <c r="C1049" s="243" t="s">
        <v>1986</v>
      </c>
      <c r="D1049" s="243" t="s">
        <v>248</v>
      </c>
      <c r="E1049" s="244" t="s">
        <v>1987</v>
      </c>
      <c r="F1049" s="245" t="s">
        <v>1988</v>
      </c>
      <c r="G1049" s="246" t="s">
        <v>289</v>
      </c>
      <c r="H1049" s="247">
        <v>520</v>
      </c>
      <c r="I1049" s="248"/>
      <c r="J1049" s="249">
        <f>ROUND(I1049*H1049,2)</f>
        <v>0</v>
      </c>
      <c r="K1049" s="245" t="s">
        <v>19</v>
      </c>
      <c r="L1049" s="250"/>
      <c r="M1049" s="251" t="s">
        <v>19</v>
      </c>
      <c r="N1049" s="252" t="s">
        <v>44</v>
      </c>
      <c r="O1049" s="84"/>
      <c r="P1049" s="221">
        <f>O1049*H1049</f>
        <v>0</v>
      </c>
      <c r="Q1049" s="221">
        <v>0.0032000000000000002</v>
      </c>
      <c r="R1049" s="221">
        <f>Q1049*H1049</f>
        <v>1.6640000000000002</v>
      </c>
      <c r="S1049" s="221">
        <v>0</v>
      </c>
      <c r="T1049" s="222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23" t="s">
        <v>1051</v>
      </c>
      <c r="AT1049" s="223" t="s">
        <v>248</v>
      </c>
      <c r="AU1049" s="223" t="s">
        <v>82</v>
      </c>
      <c r="AY1049" s="17" t="s">
        <v>202</v>
      </c>
      <c r="BE1049" s="224">
        <f>IF(N1049="základní",J1049,0)</f>
        <v>0</v>
      </c>
      <c r="BF1049" s="224">
        <f>IF(N1049="snížená",J1049,0)</f>
        <v>0</v>
      </c>
      <c r="BG1049" s="224">
        <f>IF(N1049="zákl. přenesená",J1049,0)</f>
        <v>0</v>
      </c>
      <c r="BH1049" s="224">
        <f>IF(N1049="sníž. přenesená",J1049,0)</f>
        <v>0</v>
      </c>
      <c r="BI1049" s="224">
        <f>IF(N1049="nulová",J1049,0)</f>
        <v>0</v>
      </c>
      <c r="BJ1049" s="17" t="s">
        <v>80</v>
      </c>
      <c r="BK1049" s="224">
        <f>ROUND(I1049*H1049,2)</f>
        <v>0</v>
      </c>
      <c r="BL1049" s="17" t="s">
        <v>233</v>
      </c>
      <c r="BM1049" s="223" t="s">
        <v>1989</v>
      </c>
    </row>
    <row r="1050" s="2" customFormat="1">
      <c r="A1050" s="38"/>
      <c r="B1050" s="39"/>
      <c r="C1050" s="40"/>
      <c r="D1050" s="225" t="s">
        <v>212</v>
      </c>
      <c r="E1050" s="40"/>
      <c r="F1050" s="226" t="s">
        <v>1988</v>
      </c>
      <c r="G1050" s="40"/>
      <c r="H1050" s="40"/>
      <c r="I1050" s="227"/>
      <c r="J1050" s="40"/>
      <c r="K1050" s="40"/>
      <c r="L1050" s="44"/>
      <c r="M1050" s="228"/>
      <c r="N1050" s="229"/>
      <c r="O1050" s="84"/>
      <c r="P1050" s="84"/>
      <c r="Q1050" s="84"/>
      <c r="R1050" s="84"/>
      <c r="S1050" s="84"/>
      <c r="T1050" s="85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T1050" s="17" t="s">
        <v>212</v>
      </c>
      <c r="AU1050" s="17" t="s">
        <v>82</v>
      </c>
    </row>
    <row r="1051" s="13" customFormat="1">
      <c r="A1051" s="13"/>
      <c r="B1051" s="232"/>
      <c r="C1051" s="233"/>
      <c r="D1051" s="225" t="s">
        <v>224</v>
      </c>
      <c r="E1051" s="234" t="s">
        <v>19</v>
      </c>
      <c r="F1051" s="235" t="s">
        <v>1990</v>
      </c>
      <c r="G1051" s="233"/>
      <c r="H1051" s="236">
        <v>520</v>
      </c>
      <c r="I1051" s="237"/>
      <c r="J1051" s="233"/>
      <c r="K1051" s="233"/>
      <c r="L1051" s="238"/>
      <c r="M1051" s="239"/>
      <c r="N1051" s="240"/>
      <c r="O1051" s="240"/>
      <c r="P1051" s="240"/>
      <c r="Q1051" s="240"/>
      <c r="R1051" s="240"/>
      <c r="S1051" s="240"/>
      <c r="T1051" s="24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2" t="s">
        <v>224</v>
      </c>
      <c r="AU1051" s="242" t="s">
        <v>82</v>
      </c>
      <c r="AV1051" s="13" t="s">
        <v>82</v>
      </c>
      <c r="AW1051" s="13" t="s">
        <v>35</v>
      </c>
      <c r="AX1051" s="13" t="s">
        <v>80</v>
      </c>
      <c r="AY1051" s="242" t="s">
        <v>202</v>
      </c>
    </row>
    <row r="1052" s="2" customFormat="1" ht="16.5" customHeight="1">
      <c r="A1052" s="38"/>
      <c r="B1052" s="39"/>
      <c r="C1052" s="243" t="s">
        <v>1991</v>
      </c>
      <c r="D1052" s="243" t="s">
        <v>248</v>
      </c>
      <c r="E1052" s="244" t="s">
        <v>1992</v>
      </c>
      <c r="F1052" s="245" t="s">
        <v>1993</v>
      </c>
      <c r="G1052" s="246" t="s">
        <v>289</v>
      </c>
      <c r="H1052" s="247">
        <v>20</v>
      </c>
      <c r="I1052" s="248"/>
      <c r="J1052" s="249">
        <f>ROUND(I1052*H1052,2)</f>
        <v>0</v>
      </c>
      <c r="K1052" s="245" t="s">
        <v>19</v>
      </c>
      <c r="L1052" s="250"/>
      <c r="M1052" s="251" t="s">
        <v>19</v>
      </c>
      <c r="N1052" s="252" t="s">
        <v>44</v>
      </c>
      <c r="O1052" s="84"/>
      <c r="P1052" s="221">
        <f>O1052*H1052</f>
        <v>0</v>
      </c>
      <c r="Q1052" s="221">
        <v>0.0032000000000000002</v>
      </c>
      <c r="R1052" s="221">
        <f>Q1052*H1052</f>
        <v>0.064000000000000001</v>
      </c>
      <c r="S1052" s="221">
        <v>0</v>
      </c>
      <c r="T1052" s="222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23" t="s">
        <v>1051</v>
      </c>
      <c r="AT1052" s="223" t="s">
        <v>248</v>
      </c>
      <c r="AU1052" s="223" t="s">
        <v>82</v>
      </c>
      <c r="AY1052" s="17" t="s">
        <v>202</v>
      </c>
      <c r="BE1052" s="224">
        <f>IF(N1052="základní",J1052,0)</f>
        <v>0</v>
      </c>
      <c r="BF1052" s="224">
        <f>IF(N1052="snížená",J1052,0)</f>
        <v>0</v>
      </c>
      <c r="BG1052" s="224">
        <f>IF(N1052="zákl. přenesená",J1052,0)</f>
        <v>0</v>
      </c>
      <c r="BH1052" s="224">
        <f>IF(N1052="sníž. přenesená",J1052,0)</f>
        <v>0</v>
      </c>
      <c r="BI1052" s="224">
        <f>IF(N1052="nulová",J1052,0)</f>
        <v>0</v>
      </c>
      <c r="BJ1052" s="17" t="s">
        <v>80</v>
      </c>
      <c r="BK1052" s="224">
        <f>ROUND(I1052*H1052,2)</f>
        <v>0</v>
      </c>
      <c r="BL1052" s="17" t="s">
        <v>233</v>
      </c>
      <c r="BM1052" s="223" t="s">
        <v>1994</v>
      </c>
    </row>
    <row r="1053" s="2" customFormat="1">
      <c r="A1053" s="38"/>
      <c r="B1053" s="39"/>
      <c r="C1053" s="40"/>
      <c r="D1053" s="225" t="s">
        <v>212</v>
      </c>
      <c r="E1053" s="40"/>
      <c r="F1053" s="226" t="s">
        <v>1993</v>
      </c>
      <c r="G1053" s="40"/>
      <c r="H1053" s="40"/>
      <c r="I1053" s="227"/>
      <c r="J1053" s="40"/>
      <c r="K1053" s="40"/>
      <c r="L1053" s="44"/>
      <c r="M1053" s="228"/>
      <c r="N1053" s="229"/>
      <c r="O1053" s="84"/>
      <c r="P1053" s="84"/>
      <c r="Q1053" s="84"/>
      <c r="R1053" s="84"/>
      <c r="S1053" s="84"/>
      <c r="T1053" s="85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T1053" s="17" t="s">
        <v>212</v>
      </c>
      <c r="AU1053" s="17" t="s">
        <v>82</v>
      </c>
    </row>
    <row r="1054" s="2" customFormat="1" ht="16.5" customHeight="1">
      <c r="A1054" s="38"/>
      <c r="B1054" s="39"/>
      <c r="C1054" s="243" t="s">
        <v>1995</v>
      </c>
      <c r="D1054" s="243" t="s">
        <v>248</v>
      </c>
      <c r="E1054" s="244" t="s">
        <v>1996</v>
      </c>
      <c r="F1054" s="245" t="s">
        <v>1997</v>
      </c>
      <c r="G1054" s="246" t="s">
        <v>289</v>
      </c>
      <c r="H1054" s="247">
        <v>20</v>
      </c>
      <c r="I1054" s="248"/>
      <c r="J1054" s="249">
        <f>ROUND(I1054*H1054,2)</f>
        <v>0</v>
      </c>
      <c r="K1054" s="245" t="s">
        <v>19</v>
      </c>
      <c r="L1054" s="250"/>
      <c r="M1054" s="251" t="s">
        <v>19</v>
      </c>
      <c r="N1054" s="252" t="s">
        <v>44</v>
      </c>
      <c r="O1054" s="84"/>
      <c r="P1054" s="221">
        <f>O1054*H1054</f>
        <v>0</v>
      </c>
      <c r="Q1054" s="221">
        <v>0.0032000000000000002</v>
      </c>
      <c r="R1054" s="221">
        <f>Q1054*H1054</f>
        <v>0.064000000000000001</v>
      </c>
      <c r="S1054" s="221">
        <v>0</v>
      </c>
      <c r="T1054" s="222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23" t="s">
        <v>1051</v>
      </c>
      <c r="AT1054" s="223" t="s">
        <v>248</v>
      </c>
      <c r="AU1054" s="223" t="s">
        <v>82</v>
      </c>
      <c r="AY1054" s="17" t="s">
        <v>202</v>
      </c>
      <c r="BE1054" s="224">
        <f>IF(N1054="základní",J1054,0)</f>
        <v>0</v>
      </c>
      <c r="BF1054" s="224">
        <f>IF(N1054="snížená",J1054,0)</f>
        <v>0</v>
      </c>
      <c r="BG1054" s="224">
        <f>IF(N1054="zákl. přenesená",J1054,0)</f>
        <v>0</v>
      </c>
      <c r="BH1054" s="224">
        <f>IF(N1054="sníž. přenesená",J1054,0)</f>
        <v>0</v>
      </c>
      <c r="BI1054" s="224">
        <f>IF(N1054="nulová",J1054,0)</f>
        <v>0</v>
      </c>
      <c r="BJ1054" s="17" t="s">
        <v>80</v>
      </c>
      <c r="BK1054" s="224">
        <f>ROUND(I1054*H1054,2)</f>
        <v>0</v>
      </c>
      <c r="BL1054" s="17" t="s">
        <v>233</v>
      </c>
      <c r="BM1054" s="223" t="s">
        <v>1998</v>
      </c>
    </row>
    <row r="1055" s="2" customFormat="1">
      <c r="A1055" s="38"/>
      <c r="B1055" s="39"/>
      <c r="C1055" s="40"/>
      <c r="D1055" s="225" t="s">
        <v>212</v>
      </c>
      <c r="E1055" s="40"/>
      <c r="F1055" s="226" t="s">
        <v>1997</v>
      </c>
      <c r="G1055" s="40"/>
      <c r="H1055" s="40"/>
      <c r="I1055" s="227"/>
      <c r="J1055" s="40"/>
      <c r="K1055" s="40"/>
      <c r="L1055" s="44"/>
      <c r="M1055" s="228"/>
      <c r="N1055" s="229"/>
      <c r="O1055" s="84"/>
      <c r="P1055" s="84"/>
      <c r="Q1055" s="84"/>
      <c r="R1055" s="84"/>
      <c r="S1055" s="84"/>
      <c r="T1055" s="85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T1055" s="17" t="s">
        <v>212</v>
      </c>
      <c r="AU1055" s="17" t="s">
        <v>82</v>
      </c>
    </row>
    <row r="1056" s="2" customFormat="1" ht="16.5" customHeight="1">
      <c r="A1056" s="38"/>
      <c r="B1056" s="39"/>
      <c r="C1056" s="243" t="s">
        <v>1999</v>
      </c>
      <c r="D1056" s="243" t="s">
        <v>248</v>
      </c>
      <c r="E1056" s="244" t="s">
        <v>2000</v>
      </c>
      <c r="F1056" s="245" t="s">
        <v>2001</v>
      </c>
      <c r="G1056" s="246" t="s">
        <v>289</v>
      </c>
      <c r="H1056" s="247">
        <v>2</v>
      </c>
      <c r="I1056" s="248"/>
      <c r="J1056" s="249">
        <f>ROUND(I1056*H1056,2)</f>
        <v>0</v>
      </c>
      <c r="K1056" s="245" t="s">
        <v>19</v>
      </c>
      <c r="L1056" s="250"/>
      <c r="M1056" s="251" t="s">
        <v>19</v>
      </c>
      <c r="N1056" s="252" t="s">
        <v>44</v>
      </c>
      <c r="O1056" s="84"/>
      <c r="P1056" s="221">
        <f>O1056*H1056</f>
        <v>0</v>
      </c>
      <c r="Q1056" s="221">
        <v>0.0032000000000000002</v>
      </c>
      <c r="R1056" s="221">
        <f>Q1056*H1056</f>
        <v>0.0064000000000000003</v>
      </c>
      <c r="S1056" s="221">
        <v>0</v>
      </c>
      <c r="T1056" s="222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23" t="s">
        <v>1051</v>
      </c>
      <c r="AT1056" s="223" t="s">
        <v>248</v>
      </c>
      <c r="AU1056" s="223" t="s">
        <v>82</v>
      </c>
      <c r="AY1056" s="17" t="s">
        <v>202</v>
      </c>
      <c r="BE1056" s="224">
        <f>IF(N1056="základní",J1056,0)</f>
        <v>0</v>
      </c>
      <c r="BF1056" s="224">
        <f>IF(N1056="snížená",J1056,0)</f>
        <v>0</v>
      </c>
      <c r="BG1056" s="224">
        <f>IF(N1056="zákl. přenesená",J1056,0)</f>
        <v>0</v>
      </c>
      <c r="BH1056" s="224">
        <f>IF(N1056="sníž. přenesená",J1056,0)</f>
        <v>0</v>
      </c>
      <c r="BI1056" s="224">
        <f>IF(N1056="nulová",J1056,0)</f>
        <v>0</v>
      </c>
      <c r="BJ1056" s="17" t="s">
        <v>80</v>
      </c>
      <c r="BK1056" s="224">
        <f>ROUND(I1056*H1056,2)</f>
        <v>0</v>
      </c>
      <c r="BL1056" s="17" t="s">
        <v>233</v>
      </c>
      <c r="BM1056" s="223" t="s">
        <v>2002</v>
      </c>
    </row>
    <row r="1057" s="2" customFormat="1">
      <c r="A1057" s="38"/>
      <c r="B1057" s="39"/>
      <c r="C1057" s="40"/>
      <c r="D1057" s="225" t="s">
        <v>212</v>
      </c>
      <c r="E1057" s="40"/>
      <c r="F1057" s="226" t="s">
        <v>2001</v>
      </c>
      <c r="G1057" s="40"/>
      <c r="H1057" s="40"/>
      <c r="I1057" s="227"/>
      <c r="J1057" s="40"/>
      <c r="K1057" s="40"/>
      <c r="L1057" s="44"/>
      <c r="M1057" s="228"/>
      <c r="N1057" s="229"/>
      <c r="O1057" s="84"/>
      <c r="P1057" s="84"/>
      <c r="Q1057" s="84"/>
      <c r="R1057" s="84"/>
      <c r="S1057" s="84"/>
      <c r="T1057" s="85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T1057" s="17" t="s">
        <v>212</v>
      </c>
      <c r="AU1057" s="17" t="s">
        <v>82</v>
      </c>
    </row>
    <row r="1058" s="2" customFormat="1" ht="16.5" customHeight="1">
      <c r="A1058" s="38"/>
      <c r="B1058" s="39"/>
      <c r="C1058" s="212" t="s">
        <v>2003</v>
      </c>
      <c r="D1058" s="212" t="s">
        <v>205</v>
      </c>
      <c r="E1058" s="213" t="s">
        <v>2004</v>
      </c>
      <c r="F1058" s="214" t="s">
        <v>2005</v>
      </c>
      <c r="G1058" s="215" t="s">
        <v>704</v>
      </c>
      <c r="H1058" s="216">
        <v>8400</v>
      </c>
      <c r="I1058" s="217"/>
      <c r="J1058" s="218">
        <f>ROUND(I1058*H1058,2)</f>
        <v>0</v>
      </c>
      <c r="K1058" s="214" t="s">
        <v>209</v>
      </c>
      <c r="L1058" s="44"/>
      <c r="M1058" s="219" t="s">
        <v>19</v>
      </c>
      <c r="N1058" s="220" t="s">
        <v>44</v>
      </c>
      <c r="O1058" s="84"/>
      <c r="P1058" s="221">
        <f>O1058*H1058</f>
        <v>0</v>
      </c>
      <c r="Q1058" s="221">
        <v>8.0000000000000007E-05</v>
      </c>
      <c r="R1058" s="221">
        <f>Q1058*H1058</f>
        <v>0.67200000000000004</v>
      </c>
      <c r="S1058" s="221">
        <v>0</v>
      </c>
      <c r="T1058" s="222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23" t="s">
        <v>233</v>
      </c>
      <c r="AT1058" s="223" t="s">
        <v>205</v>
      </c>
      <c r="AU1058" s="223" t="s">
        <v>82</v>
      </c>
      <c r="AY1058" s="17" t="s">
        <v>202</v>
      </c>
      <c r="BE1058" s="224">
        <f>IF(N1058="základní",J1058,0)</f>
        <v>0</v>
      </c>
      <c r="BF1058" s="224">
        <f>IF(N1058="snížená",J1058,0)</f>
        <v>0</v>
      </c>
      <c r="BG1058" s="224">
        <f>IF(N1058="zákl. přenesená",J1058,0)</f>
        <v>0</v>
      </c>
      <c r="BH1058" s="224">
        <f>IF(N1058="sníž. přenesená",J1058,0)</f>
        <v>0</v>
      </c>
      <c r="BI1058" s="224">
        <f>IF(N1058="nulová",J1058,0)</f>
        <v>0</v>
      </c>
      <c r="BJ1058" s="17" t="s">
        <v>80</v>
      </c>
      <c r="BK1058" s="224">
        <f>ROUND(I1058*H1058,2)</f>
        <v>0</v>
      </c>
      <c r="BL1058" s="17" t="s">
        <v>233</v>
      </c>
      <c r="BM1058" s="223" t="s">
        <v>2006</v>
      </c>
    </row>
    <row r="1059" s="2" customFormat="1">
      <c r="A1059" s="38"/>
      <c r="B1059" s="39"/>
      <c r="C1059" s="40"/>
      <c r="D1059" s="225" t="s">
        <v>212</v>
      </c>
      <c r="E1059" s="40"/>
      <c r="F1059" s="226" t="s">
        <v>2007</v>
      </c>
      <c r="G1059" s="40"/>
      <c r="H1059" s="40"/>
      <c r="I1059" s="227"/>
      <c r="J1059" s="40"/>
      <c r="K1059" s="40"/>
      <c r="L1059" s="44"/>
      <c r="M1059" s="228"/>
      <c r="N1059" s="229"/>
      <c r="O1059" s="84"/>
      <c r="P1059" s="84"/>
      <c r="Q1059" s="84"/>
      <c r="R1059" s="84"/>
      <c r="S1059" s="84"/>
      <c r="T1059" s="85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T1059" s="17" t="s">
        <v>212</v>
      </c>
      <c r="AU1059" s="17" t="s">
        <v>82</v>
      </c>
    </row>
    <row r="1060" s="2" customFormat="1">
      <c r="A1060" s="38"/>
      <c r="B1060" s="39"/>
      <c r="C1060" s="40"/>
      <c r="D1060" s="230" t="s">
        <v>214</v>
      </c>
      <c r="E1060" s="40"/>
      <c r="F1060" s="231" t="s">
        <v>2008</v>
      </c>
      <c r="G1060" s="40"/>
      <c r="H1060" s="40"/>
      <c r="I1060" s="227"/>
      <c r="J1060" s="40"/>
      <c r="K1060" s="40"/>
      <c r="L1060" s="44"/>
      <c r="M1060" s="228"/>
      <c r="N1060" s="229"/>
      <c r="O1060" s="84"/>
      <c r="P1060" s="84"/>
      <c r="Q1060" s="84"/>
      <c r="R1060" s="84"/>
      <c r="S1060" s="84"/>
      <c r="T1060" s="85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T1060" s="17" t="s">
        <v>214</v>
      </c>
      <c r="AU1060" s="17" t="s">
        <v>82</v>
      </c>
    </row>
    <row r="1061" s="2" customFormat="1" ht="16.5" customHeight="1">
      <c r="A1061" s="38"/>
      <c r="B1061" s="39"/>
      <c r="C1061" s="243" t="s">
        <v>2009</v>
      </c>
      <c r="D1061" s="243" t="s">
        <v>248</v>
      </c>
      <c r="E1061" s="244" t="s">
        <v>2010</v>
      </c>
      <c r="F1061" s="245" t="s">
        <v>2011</v>
      </c>
      <c r="G1061" s="246" t="s">
        <v>220</v>
      </c>
      <c r="H1061" s="247">
        <v>8.4000000000000004</v>
      </c>
      <c r="I1061" s="248"/>
      <c r="J1061" s="249">
        <f>ROUND(I1061*H1061,2)</f>
        <v>0</v>
      </c>
      <c r="K1061" s="245" t="s">
        <v>209</v>
      </c>
      <c r="L1061" s="250"/>
      <c r="M1061" s="251" t="s">
        <v>19</v>
      </c>
      <c r="N1061" s="252" t="s">
        <v>44</v>
      </c>
      <c r="O1061" s="84"/>
      <c r="P1061" s="221">
        <f>O1061*H1061</f>
        <v>0</v>
      </c>
      <c r="Q1061" s="221">
        <v>1</v>
      </c>
      <c r="R1061" s="221">
        <f>Q1061*H1061</f>
        <v>8.4000000000000004</v>
      </c>
      <c r="S1061" s="221">
        <v>0</v>
      </c>
      <c r="T1061" s="222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23" t="s">
        <v>1051</v>
      </c>
      <c r="AT1061" s="223" t="s">
        <v>248</v>
      </c>
      <c r="AU1061" s="223" t="s">
        <v>82</v>
      </c>
      <c r="AY1061" s="17" t="s">
        <v>202</v>
      </c>
      <c r="BE1061" s="224">
        <f>IF(N1061="základní",J1061,0)</f>
        <v>0</v>
      </c>
      <c r="BF1061" s="224">
        <f>IF(N1061="snížená",J1061,0)</f>
        <v>0</v>
      </c>
      <c r="BG1061" s="224">
        <f>IF(N1061="zákl. přenesená",J1061,0)</f>
        <v>0</v>
      </c>
      <c r="BH1061" s="224">
        <f>IF(N1061="sníž. přenesená",J1061,0)</f>
        <v>0</v>
      </c>
      <c r="BI1061" s="224">
        <f>IF(N1061="nulová",J1061,0)</f>
        <v>0</v>
      </c>
      <c r="BJ1061" s="17" t="s">
        <v>80</v>
      </c>
      <c r="BK1061" s="224">
        <f>ROUND(I1061*H1061,2)</f>
        <v>0</v>
      </c>
      <c r="BL1061" s="17" t="s">
        <v>233</v>
      </c>
      <c r="BM1061" s="223" t="s">
        <v>2012</v>
      </c>
    </row>
    <row r="1062" s="2" customFormat="1">
      <c r="A1062" s="38"/>
      <c r="B1062" s="39"/>
      <c r="C1062" s="40"/>
      <c r="D1062" s="225" t="s">
        <v>212</v>
      </c>
      <c r="E1062" s="40"/>
      <c r="F1062" s="226" t="s">
        <v>2011</v>
      </c>
      <c r="G1062" s="40"/>
      <c r="H1062" s="40"/>
      <c r="I1062" s="227"/>
      <c r="J1062" s="40"/>
      <c r="K1062" s="40"/>
      <c r="L1062" s="44"/>
      <c r="M1062" s="228"/>
      <c r="N1062" s="229"/>
      <c r="O1062" s="84"/>
      <c r="P1062" s="84"/>
      <c r="Q1062" s="84"/>
      <c r="R1062" s="84"/>
      <c r="S1062" s="84"/>
      <c r="T1062" s="85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212</v>
      </c>
      <c r="AU1062" s="17" t="s">
        <v>82</v>
      </c>
    </row>
    <row r="1063" s="13" customFormat="1">
      <c r="A1063" s="13"/>
      <c r="B1063" s="232"/>
      <c r="C1063" s="233"/>
      <c r="D1063" s="225" t="s">
        <v>224</v>
      </c>
      <c r="E1063" s="234" t="s">
        <v>19</v>
      </c>
      <c r="F1063" s="235" t="s">
        <v>2013</v>
      </c>
      <c r="G1063" s="233"/>
      <c r="H1063" s="236">
        <v>8.4000000000000004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224</v>
      </c>
      <c r="AU1063" s="242" t="s">
        <v>82</v>
      </c>
      <c r="AV1063" s="13" t="s">
        <v>82</v>
      </c>
      <c r="AW1063" s="13" t="s">
        <v>35</v>
      </c>
      <c r="AX1063" s="13" t="s">
        <v>80</v>
      </c>
      <c r="AY1063" s="242" t="s">
        <v>202</v>
      </c>
    </row>
    <row r="1064" s="2" customFormat="1" ht="16.5" customHeight="1">
      <c r="A1064" s="38"/>
      <c r="B1064" s="39"/>
      <c r="C1064" s="243" t="s">
        <v>2014</v>
      </c>
      <c r="D1064" s="243" t="s">
        <v>248</v>
      </c>
      <c r="E1064" s="244" t="s">
        <v>2015</v>
      </c>
      <c r="F1064" s="245" t="s">
        <v>2016</v>
      </c>
      <c r="G1064" s="246" t="s">
        <v>289</v>
      </c>
      <c r="H1064" s="247">
        <v>3733.3330000000001</v>
      </c>
      <c r="I1064" s="248"/>
      <c r="J1064" s="249">
        <f>ROUND(I1064*H1064,2)</f>
        <v>0</v>
      </c>
      <c r="K1064" s="245" t="s">
        <v>209</v>
      </c>
      <c r="L1064" s="250"/>
      <c r="M1064" s="251" t="s">
        <v>19</v>
      </c>
      <c r="N1064" s="252" t="s">
        <v>44</v>
      </c>
      <c r="O1064" s="84"/>
      <c r="P1064" s="221">
        <f>O1064*H1064</f>
        <v>0</v>
      </c>
      <c r="Q1064" s="221">
        <v>4.0000000000000003E-05</v>
      </c>
      <c r="R1064" s="221">
        <f>Q1064*H1064</f>
        <v>0.14933332000000002</v>
      </c>
      <c r="S1064" s="221">
        <v>0</v>
      </c>
      <c r="T1064" s="222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223" t="s">
        <v>1051</v>
      </c>
      <c r="AT1064" s="223" t="s">
        <v>248</v>
      </c>
      <c r="AU1064" s="223" t="s">
        <v>82</v>
      </c>
      <c r="AY1064" s="17" t="s">
        <v>202</v>
      </c>
      <c r="BE1064" s="224">
        <f>IF(N1064="základní",J1064,0)</f>
        <v>0</v>
      </c>
      <c r="BF1064" s="224">
        <f>IF(N1064="snížená",J1064,0)</f>
        <v>0</v>
      </c>
      <c r="BG1064" s="224">
        <f>IF(N1064="zákl. přenesená",J1064,0)</f>
        <v>0</v>
      </c>
      <c r="BH1064" s="224">
        <f>IF(N1064="sníž. přenesená",J1064,0)</f>
        <v>0</v>
      </c>
      <c r="BI1064" s="224">
        <f>IF(N1064="nulová",J1064,0)</f>
        <v>0</v>
      </c>
      <c r="BJ1064" s="17" t="s">
        <v>80</v>
      </c>
      <c r="BK1064" s="224">
        <f>ROUND(I1064*H1064,2)</f>
        <v>0</v>
      </c>
      <c r="BL1064" s="17" t="s">
        <v>233</v>
      </c>
      <c r="BM1064" s="223" t="s">
        <v>2017</v>
      </c>
    </row>
    <row r="1065" s="2" customFormat="1">
      <c r="A1065" s="38"/>
      <c r="B1065" s="39"/>
      <c r="C1065" s="40"/>
      <c r="D1065" s="225" t="s">
        <v>212</v>
      </c>
      <c r="E1065" s="40"/>
      <c r="F1065" s="226" t="s">
        <v>2016</v>
      </c>
      <c r="G1065" s="40"/>
      <c r="H1065" s="40"/>
      <c r="I1065" s="227"/>
      <c r="J1065" s="40"/>
      <c r="K1065" s="40"/>
      <c r="L1065" s="44"/>
      <c r="M1065" s="228"/>
      <c r="N1065" s="229"/>
      <c r="O1065" s="84"/>
      <c r="P1065" s="84"/>
      <c r="Q1065" s="84"/>
      <c r="R1065" s="84"/>
      <c r="S1065" s="84"/>
      <c r="T1065" s="85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T1065" s="17" t="s">
        <v>212</v>
      </c>
      <c r="AU1065" s="17" t="s">
        <v>82</v>
      </c>
    </row>
    <row r="1066" s="2" customFormat="1" ht="16.5" customHeight="1">
      <c r="A1066" s="38"/>
      <c r="B1066" s="39"/>
      <c r="C1066" s="243" t="s">
        <v>2018</v>
      </c>
      <c r="D1066" s="243" t="s">
        <v>248</v>
      </c>
      <c r="E1066" s="244" t="s">
        <v>2019</v>
      </c>
      <c r="F1066" s="245" t="s">
        <v>2020</v>
      </c>
      <c r="G1066" s="246" t="s">
        <v>289</v>
      </c>
      <c r="H1066" s="247">
        <v>3733.3330000000001</v>
      </c>
      <c r="I1066" s="248"/>
      <c r="J1066" s="249">
        <f>ROUND(I1066*H1066,2)</f>
        <v>0</v>
      </c>
      <c r="K1066" s="245" t="s">
        <v>209</v>
      </c>
      <c r="L1066" s="250"/>
      <c r="M1066" s="251" t="s">
        <v>19</v>
      </c>
      <c r="N1066" s="252" t="s">
        <v>44</v>
      </c>
      <c r="O1066" s="84"/>
      <c r="P1066" s="221">
        <f>O1066*H1066</f>
        <v>0</v>
      </c>
      <c r="Q1066" s="221">
        <v>0.00013999999999999999</v>
      </c>
      <c r="R1066" s="221">
        <f>Q1066*H1066</f>
        <v>0.52266661999999997</v>
      </c>
      <c r="S1066" s="221">
        <v>0</v>
      </c>
      <c r="T1066" s="222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23" t="s">
        <v>1051</v>
      </c>
      <c r="AT1066" s="223" t="s">
        <v>248</v>
      </c>
      <c r="AU1066" s="223" t="s">
        <v>82</v>
      </c>
      <c r="AY1066" s="17" t="s">
        <v>202</v>
      </c>
      <c r="BE1066" s="224">
        <f>IF(N1066="základní",J1066,0)</f>
        <v>0</v>
      </c>
      <c r="BF1066" s="224">
        <f>IF(N1066="snížená",J1066,0)</f>
        <v>0</v>
      </c>
      <c r="BG1066" s="224">
        <f>IF(N1066="zákl. přenesená",J1066,0)</f>
        <v>0</v>
      </c>
      <c r="BH1066" s="224">
        <f>IF(N1066="sníž. přenesená",J1066,0)</f>
        <v>0</v>
      </c>
      <c r="BI1066" s="224">
        <f>IF(N1066="nulová",J1066,0)</f>
        <v>0</v>
      </c>
      <c r="BJ1066" s="17" t="s">
        <v>80</v>
      </c>
      <c r="BK1066" s="224">
        <f>ROUND(I1066*H1066,2)</f>
        <v>0</v>
      </c>
      <c r="BL1066" s="17" t="s">
        <v>233</v>
      </c>
      <c r="BM1066" s="223" t="s">
        <v>2021</v>
      </c>
    </row>
    <row r="1067" s="2" customFormat="1">
      <c r="A1067" s="38"/>
      <c r="B1067" s="39"/>
      <c r="C1067" s="40"/>
      <c r="D1067" s="225" t="s">
        <v>212</v>
      </c>
      <c r="E1067" s="40"/>
      <c r="F1067" s="226" t="s">
        <v>2020</v>
      </c>
      <c r="G1067" s="40"/>
      <c r="H1067" s="40"/>
      <c r="I1067" s="227"/>
      <c r="J1067" s="40"/>
      <c r="K1067" s="40"/>
      <c r="L1067" s="44"/>
      <c r="M1067" s="228"/>
      <c r="N1067" s="229"/>
      <c r="O1067" s="84"/>
      <c r="P1067" s="84"/>
      <c r="Q1067" s="84"/>
      <c r="R1067" s="84"/>
      <c r="S1067" s="84"/>
      <c r="T1067" s="85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T1067" s="17" t="s">
        <v>212</v>
      </c>
      <c r="AU1067" s="17" t="s">
        <v>82</v>
      </c>
    </row>
    <row r="1068" s="2" customFormat="1" ht="16.5" customHeight="1">
      <c r="A1068" s="38"/>
      <c r="B1068" s="39"/>
      <c r="C1068" s="243" t="s">
        <v>2022</v>
      </c>
      <c r="D1068" s="243" t="s">
        <v>248</v>
      </c>
      <c r="E1068" s="244" t="s">
        <v>2023</v>
      </c>
      <c r="F1068" s="245" t="s">
        <v>2024</v>
      </c>
      <c r="G1068" s="246" t="s">
        <v>289</v>
      </c>
      <c r="H1068" s="247">
        <v>3733.3330000000001</v>
      </c>
      <c r="I1068" s="248"/>
      <c r="J1068" s="249">
        <f>ROUND(I1068*H1068,2)</f>
        <v>0</v>
      </c>
      <c r="K1068" s="245" t="s">
        <v>209</v>
      </c>
      <c r="L1068" s="250"/>
      <c r="M1068" s="251" t="s">
        <v>19</v>
      </c>
      <c r="N1068" s="252" t="s">
        <v>44</v>
      </c>
      <c r="O1068" s="84"/>
      <c r="P1068" s="221">
        <f>O1068*H1068</f>
        <v>0</v>
      </c>
      <c r="Q1068" s="221">
        <v>0.00024000000000000001</v>
      </c>
      <c r="R1068" s="221">
        <f>Q1068*H1068</f>
        <v>0.89599992000000006</v>
      </c>
      <c r="S1068" s="221">
        <v>0</v>
      </c>
      <c r="T1068" s="222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23" t="s">
        <v>1051</v>
      </c>
      <c r="AT1068" s="223" t="s">
        <v>248</v>
      </c>
      <c r="AU1068" s="223" t="s">
        <v>82</v>
      </c>
      <c r="AY1068" s="17" t="s">
        <v>202</v>
      </c>
      <c r="BE1068" s="224">
        <f>IF(N1068="základní",J1068,0)</f>
        <v>0</v>
      </c>
      <c r="BF1068" s="224">
        <f>IF(N1068="snížená",J1068,0)</f>
        <v>0</v>
      </c>
      <c r="BG1068" s="224">
        <f>IF(N1068="zákl. přenesená",J1068,0)</f>
        <v>0</v>
      </c>
      <c r="BH1068" s="224">
        <f>IF(N1068="sníž. přenesená",J1068,0)</f>
        <v>0</v>
      </c>
      <c r="BI1068" s="224">
        <f>IF(N1068="nulová",J1068,0)</f>
        <v>0</v>
      </c>
      <c r="BJ1068" s="17" t="s">
        <v>80</v>
      </c>
      <c r="BK1068" s="224">
        <f>ROUND(I1068*H1068,2)</f>
        <v>0</v>
      </c>
      <c r="BL1068" s="17" t="s">
        <v>233</v>
      </c>
      <c r="BM1068" s="223" t="s">
        <v>2025</v>
      </c>
    </row>
    <row r="1069" s="2" customFormat="1">
      <c r="A1069" s="38"/>
      <c r="B1069" s="39"/>
      <c r="C1069" s="40"/>
      <c r="D1069" s="225" t="s">
        <v>212</v>
      </c>
      <c r="E1069" s="40"/>
      <c r="F1069" s="226" t="s">
        <v>2024</v>
      </c>
      <c r="G1069" s="40"/>
      <c r="H1069" s="40"/>
      <c r="I1069" s="227"/>
      <c r="J1069" s="40"/>
      <c r="K1069" s="40"/>
      <c r="L1069" s="44"/>
      <c r="M1069" s="228"/>
      <c r="N1069" s="229"/>
      <c r="O1069" s="84"/>
      <c r="P1069" s="84"/>
      <c r="Q1069" s="84"/>
      <c r="R1069" s="84"/>
      <c r="S1069" s="84"/>
      <c r="T1069" s="85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T1069" s="17" t="s">
        <v>212</v>
      </c>
      <c r="AU1069" s="17" t="s">
        <v>82</v>
      </c>
    </row>
    <row r="1070" s="2" customFormat="1" ht="16.5" customHeight="1">
      <c r="A1070" s="38"/>
      <c r="B1070" s="39"/>
      <c r="C1070" s="212" t="s">
        <v>2026</v>
      </c>
      <c r="D1070" s="212" t="s">
        <v>205</v>
      </c>
      <c r="E1070" s="213" t="s">
        <v>2027</v>
      </c>
      <c r="F1070" s="214" t="s">
        <v>2028</v>
      </c>
      <c r="G1070" s="215" t="s">
        <v>208</v>
      </c>
      <c r="H1070" s="216">
        <v>16</v>
      </c>
      <c r="I1070" s="217"/>
      <c r="J1070" s="218">
        <f>ROUND(I1070*H1070,2)</f>
        <v>0</v>
      </c>
      <c r="K1070" s="214" t="s">
        <v>209</v>
      </c>
      <c r="L1070" s="44"/>
      <c r="M1070" s="219" t="s">
        <v>19</v>
      </c>
      <c r="N1070" s="220" t="s">
        <v>44</v>
      </c>
      <c r="O1070" s="84"/>
      <c r="P1070" s="221">
        <f>O1070*H1070</f>
        <v>0</v>
      </c>
      <c r="Q1070" s="221">
        <v>0.00027999999999999998</v>
      </c>
      <c r="R1070" s="221">
        <f>Q1070*H1070</f>
        <v>0.0044799999999999996</v>
      </c>
      <c r="S1070" s="221">
        <v>0</v>
      </c>
      <c r="T1070" s="222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23" t="s">
        <v>233</v>
      </c>
      <c r="AT1070" s="223" t="s">
        <v>205</v>
      </c>
      <c r="AU1070" s="223" t="s">
        <v>82</v>
      </c>
      <c r="AY1070" s="17" t="s">
        <v>202</v>
      </c>
      <c r="BE1070" s="224">
        <f>IF(N1070="základní",J1070,0)</f>
        <v>0</v>
      </c>
      <c r="BF1070" s="224">
        <f>IF(N1070="snížená",J1070,0)</f>
        <v>0</v>
      </c>
      <c r="BG1070" s="224">
        <f>IF(N1070="zákl. přenesená",J1070,0)</f>
        <v>0</v>
      </c>
      <c r="BH1070" s="224">
        <f>IF(N1070="sníž. přenesená",J1070,0)</f>
        <v>0</v>
      </c>
      <c r="BI1070" s="224">
        <f>IF(N1070="nulová",J1070,0)</f>
        <v>0</v>
      </c>
      <c r="BJ1070" s="17" t="s">
        <v>80</v>
      </c>
      <c r="BK1070" s="224">
        <f>ROUND(I1070*H1070,2)</f>
        <v>0</v>
      </c>
      <c r="BL1070" s="17" t="s">
        <v>233</v>
      </c>
      <c r="BM1070" s="223" t="s">
        <v>2029</v>
      </c>
    </row>
    <row r="1071" s="2" customFormat="1">
      <c r="A1071" s="38"/>
      <c r="B1071" s="39"/>
      <c r="C1071" s="40"/>
      <c r="D1071" s="225" t="s">
        <v>212</v>
      </c>
      <c r="E1071" s="40"/>
      <c r="F1071" s="226" t="s">
        <v>2030</v>
      </c>
      <c r="G1071" s="40"/>
      <c r="H1071" s="40"/>
      <c r="I1071" s="227"/>
      <c r="J1071" s="40"/>
      <c r="K1071" s="40"/>
      <c r="L1071" s="44"/>
      <c r="M1071" s="228"/>
      <c r="N1071" s="229"/>
      <c r="O1071" s="84"/>
      <c r="P1071" s="84"/>
      <c r="Q1071" s="84"/>
      <c r="R1071" s="84"/>
      <c r="S1071" s="84"/>
      <c r="T1071" s="85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T1071" s="17" t="s">
        <v>212</v>
      </c>
      <c r="AU1071" s="17" t="s">
        <v>82</v>
      </c>
    </row>
    <row r="1072" s="2" customFormat="1">
      <c r="A1072" s="38"/>
      <c r="B1072" s="39"/>
      <c r="C1072" s="40"/>
      <c r="D1072" s="230" t="s">
        <v>214</v>
      </c>
      <c r="E1072" s="40"/>
      <c r="F1072" s="231" t="s">
        <v>2031</v>
      </c>
      <c r="G1072" s="40"/>
      <c r="H1072" s="40"/>
      <c r="I1072" s="227"/>
      <c r="J1072" s="40"/>
      <c r="K1072" s="40"/>
      <c r="L1072" s="44"/>
      <c r="M1072" s="228"/>
      <c r="N1072" s="229"/>
      <c r="O1072" s="84"/>
      <c r="P1072" s="84"/>
      <c r="Q1072" s="84"/>
      <c r="R1072" s="84"/>
      <c r="S1072" s="84"/>
      <c r="T1072" s="85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T1072" s="17" t="s">
        <v>214</v>
      </c>
      <c r="AU1072" s="17" t="s">
        <v>82</v>
      </c>
    </row>
    <row r="1073" s="2" customFormat="1" ht="16.5" customHeight="1">
      <c r="A1073" s="38"/>
      <c r="B1073" s="39"/>
      <c r="C1073" s="243" t="s">
        <v>2032</v>
      </c>
      <c r="D1073" s="243" t="s">
        <v>248</v>
      </c>
      <c r="E1073" s="244" t="s">
        <v>2033</v>
      </c>
      <c r="F1073" s="245" t="s">
        <v>2034</v>
      </c>
      <c r="G1073" s="246" t="s">
        <v>208</v>
      </c>
      <c r="H1073" s="247">
        <v>17.600000000000001</v>
      </c>
      <c r="I1073" s="248"/>
      <c r="J1073" s="249">
        <f>ROUND(I1073*H1073,2)</f>
        <v>0</v>
      </c>
      <c r="K1073" s="245" t="s">
        <v>19</v>
      </c>
      <c r="L1073" s="250"/>
      <c r="M1073" s="251" t="s">
        <v>19</v>
      </c>
      <c r="N1073" s="252" t="s">
        <v>44</v>
      </c>
      <c r="O1073" s="84"/>
      <c r="P1073" s="221">
        <f>O1073*H1073</f>
        <v>0</v>
      </c>
      <c r="Q1073" s="221">
        <v>0.062399999999999997</v>
      </c>
      <c r="R1073" s="221">
        <f>Q1073*H1073</f>
        <v>1.0982400000000001</v>
      </c>
      <c r="S1073" s="221">
        <v>0</v>
      </c>
      <c r="T1073" s="222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23" t="s">
        <v>1051</v>
      </c>
      <c r="AT1073" s="223" t="s">
        <v>248</v>
      </c>
      <c r="AU1073" s="223" t="s">
        <v>82</v>
      </c>
      <c r="AY1073" s="17" t="s">
        <v>202</v>
      </c>
      <c r="BE1073" s="224">
        <f>IF(N1073="základní",J1073,0)</f>
        <v>0</v>
      </c>
      <c r="BF1073" s="224">
        <f>IF(N1073="snížená",J1073,0)</f>
        <v>0</v>
      </c>
      <c r="BG1073" s="224">
        <f>IF(N1073="zákl. přenesená",J1073,0)</f>
        <v>0</v>
      </c>
      <c r="BH1073" s="224">
        <f>IF(N1073="sníž. přenesená",J1073,0)</f>
        <v>0</v>
      </c>
      <c r="BI1073" s="224">
        <f>IF(N1073="nulová",J1073,0)</f>
        <v>0</v>
      </c>
      <c r="BJ1073" s="17" t="s">
        <v>80</v>
      </c>
      <c r="BK1073" s="224">
        <f>ROUND(I1073*H1073,2)</f>
        <v>0</v>
      </c>
      <c r="BL1073" s="17" t="s">
        <v>233</v>
      </c>
      <c r="BM1073" s="223" t="s">
        <v>2035</v>
      </c>
    </row>
    <row r="1074" s="2" customFormat="1">
      <c r="A1074" s="38"/>
      <c r="B1074" s="39"/>
      <c r="C1074" s="40"/>
      <c r="D1074" s="225" t="s">
        <v>212</v>
      </c>
      <c r="E1074" s="40"/>
      <c r="F1074" s="226" t="s">
        <v>2036</v>
      </c>
      <c r="G1074" s="40"/>
      <c r="H1074" s="40"/>
      <c r="I1074" s="227"/>
      <c r="J1074" s="40"/>
      <c r="K1074" s="40"/>
      <c r="L1074" s="44"/>
      <c r="M1074" s="228"/>
      <c r="N1074" s="229"/>
      <c r="O1074" s="84"/>
      <c r="P1074" s="84"/>
      <c r="Q1074" s="84"/>
      <c r="R1074" s="84"/>
      <c r="S1074" s="84"/>
      <c r="T1074" s="85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T1074" s="17" t="s">
        <v>212</v>
      </c>
      <c r="AU1074" s="17" t="s">
        <v>82</v>
      </c>
    </row>
    <row r="1075" s="13" customFormat="1">
      <c r="A1075" s="13"/>
      <c r="B1075" s="232"/>
      <c r="C1075" s="233"/>
      <c r="D1075" s="225" t="s">
        <v>224</v>
      </c>
      <c r="E1075" s="233"/>
      <c r="F1075" s="235" t="s">
        <v>2037</v>
      </c>
      <c r="G1075" s="233"/>
      <c r="H1075" s="236">
        <v>17.600000000000001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2" t="s">
        <v>224</v>
      </c>
      <c r="AU1075" s="242" t="s">
        <v>82</v>
      </c>
      <c r="AV1075" s="13" t="s">
        <v>82</v>
      </c>
      <c r="AW1075" s="13" t="s">
        <v>4</v>
      </c>
      <c r="AX1075" s="13" t="s">
        <v>80</v>
      </c>
      <c r="AY1075" s="242" t="s">
        <v>202</v>
      </c>
    </row>
    <row r="1076" s="2" customFormat="1" ht="16.5" customHeight="1">
      <c r="A1076" s="38"/>
      <c r="B1076" s="39"/>
      <c r="C1076" s="212" t="s">
        <v>2038</v>
      </c>
      <c r="D1076" s="212" t="s">
        <v>205</v>
      </c>
      <c r="E1076" s="213" t="s">
        <v>2039</v>
      </c>
      <c r="F1076" s="214" t="s">
        <v>2040</v>
      </c>
      <c r="G1076" s="215" t="s">
        <v>208</v>
      </c>
      <c r="H1076" s="216">
        <v>16</v>
      </c>
      <c r="I1076" s="217"/>
      <c r="J1076" s="218">
        <f>ROUND(I1076*H1076,2)</f>
        <v>0</v>
      </c>
      <c r="K1076" s="214" t="s">
        <v>209</v>
      </c>
      <c r="L1076" s="44"/>
      <c r="M1076" s="219" t="s">
        <v>19</v>
      </c>
      <c r="N1076" s="220" t="s">
        <v>44</v>
      </c>
      <c r="O1076" s="84"/>
      <c r="P1076" s="221">
        <f>O1076*H1076</f>
        <v>0</v>
      </c>
      <c r="Q1076" s="221">
        <v>0.00027999999999999998</v>
      </c>
      <c r="R1076" s="221">
        <f>Q1076*H1076</f>
        <v>0.0044799999999999996</v>
      </c>
      <c r="S1076" s="221">
        <v>0</v>
      </c>
      <c r="T1076" s="222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23" t="s">
        <v>233</v>
      </c>
      <c r="AT1076" s="223" t="s">
        <v>205</v>
      </c>
      <c r="AU1076" s="223" t="s">
        <v>82</v>
      </c>
      <c r="AY1076" s="17" t="s">
        <v>202</v>
      </c>
      <c r="BE1076" s="224">
        <f>IF(N1076="základní",J1076,0)</f>
        <v>0</v>
      </c>
      <c r="BF1076" s="224">
        <f>IF(N1076="snížená",J1076,0)</f>
        <v>0</v>
      </c>
      <c r="BG1076" s="224">
        <f>IF(N1076="zákl. přenesená",J1076,0)</f>
        <v>0</v>
      </c>
      <c r="BH1076" s="224">
        <f>IF(N1076="sníž. přenesená",J1076,0)</f>
        <v>0</v>
      </c>
      <c r="BI1076" s="224">
        <f>IF(N1076="nulová",J1076,0)</f>
        <v>0</v>
      </c>
      <c r="BJ1076" s="17" t="s">
        <v>80</v>
      </c>
      <c r="BK1076" s="224">
        <f>ROUND(I1076*H1076,2)</f>
        <v>0</v>
      </c>
      <c r="BL1076" s="17" t="s">
        <v>233</v>
      </c>
      <c r="BM1076" s="223" t="s">
        <v>2041</v>
      </c>
    </row>
    <row r="1077" s="2" customFormat="1">
      <c r="A1077" s="38"/>
      <c r="B1077" s="39"/>
      <c r="C1077" s="40"/>
      <c r="D1077" s="225" t="s">
        <v>212</v>
      </c>
      <c r="E1077" s="40"/>
      <c r="F1077" s="226" t="s">
        <v>2042</v>
      </c>
      <c r="G1077" s="40"/>
      <c r="H1077" s="40"/>
      <c r="I1077" s="227"/>
      <c r="J1077" s="40"/>
      <c r="K1077" s="40"/>
      <c r="L1077" s="44"/>
      <c r="M1077" s="228"/>
      <c r="N1077" s="229"/>
      <c r="O1077" s="84"/>
      <c r="P1077" s="84"/>
      <c r="Q1077" s="84"/>
      <c r="R1077" s="84"/>
      <c r="S1077" s="84"/>
      <c r="T1077" s="85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T1077" s="17" t="s">
        <v>212</v>
      </c>
      <c r="AU1077" s="17" t="s">
        <v>82</v>
      </c>
    </row>
    <row r="1078" s="2" customFormat="1">
      <c r="A1078" s="38"/>
      <c r="B1078" s="39"/>
      <c r="C1078" s="40"/>
      <c r="D1078" s="230" t="s">
        <v>214</v>
      </c>
      <c r="E1078" s="40"/>
      <c r="F1078" s="231" t="s">
        <v>2043</v>
      </c>
      <c r="G1078" s="40"/>
      <c r="H1078" s="40"/>
      <c r="I1078" s="227"/>
      <c r="J1078" s="40"/>
      <c r="K1078" s="40"/>
      <c r="L1078" s="44"/>
      <c r="M1078" s="228"/>
      <c r="N1078" s="229"/>
      <c r="O1078" s="84"/>
      <c r="P1078" s="84"/>
      <c r="Q1078" s="84"/>
      <c r="R1078" s="84"/>
      <c r="S1078" s="84"/>
      <c r="T1078" s="85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T1078" s="17" t="s">
        <v>214</v>
      </c>
      <c r="AU1078" s="17" t="s">
        <v>82</v>
      </c>
    </row>
    <row r="1079" s="2" customFormat="1" ht="16.5" customHeight="1">
      <c r="A1079" s="38"/>
      <c r="B1079" s="39"/>
      <c r="C1079" s="212" t="s">
        <v>2044</v>
      </c>
      <c r="D1079" s="212" t="s">
        <v>205</v>
      </c>
      <c r="E1079" s="213" t="s">
        <v>2045</v>
      </c>
      <c r="F1079" s="214" t="s">
        <v>2046</v>
      </c>
      <c r="G1079" s="215" t="s">
        <v>289</v>
      </c>
      <c r="H1079" s="216">
        <v>100</v>
      </c>
      <c r="I1079" s="217"/>
      <c r="J1079" s="218">
        <f>ROUND(I1079*H1079,2)</f>
        <v>0</v>
      </c>
      <c r="K1079" s="214" t="s">
        <v>209</v>
      </c>
      <c r="L1079" s="44"/>
      <c r="M1079" s="219" t="s">
        <v>19</v>
      </c>
      <c r="N1079" s="220" t="s">
        <v>44</v>
      </c>
      <c r="O1079" s="84"/>
      <c r="P1079" s="221">
        <f>O1079*H1079</f>
        <v>0</v>
      </c>
      <c r="Q1079" s="221">
        <v>1.0000000000000001E-05</v>
      </c>
      <c r="R1079" s="221">
        <f>Q1079*H1079</f>
        <v>0.001</v>
      </c>
      <c r="S1079" s="221">
        <v>0</v>
      </c>
      <c r="T1079" s="222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23" t="s">
        <v>233</v>
      </c>
      <c r="AT1079" s="223" t="s">
        <v>205</v>
      </c>
      <c r="AU1079" s="223" t="s">
        <v>82</v>
      </c>
      <c r="AY1079" s="17" t="s">
        <v>202</v>
      </c>
      <c r="BE1079" s="224">
        <f>IF(N1079="základní",J1079,0)</f>
        <v>0</v>
      </c>
      <c r="BF1079" s="224">
        <f>IF(N1079="snížená",J1079,0)</f>
        <v>0</v>
      </c>
      <c r="BG1079" s="224">
        <f>IF(N1079="zákl. přenesená",J1079,0)</f>
        <v>0</v>
      </c>
      <c r="BH1079" s="224">
        <f>IF(N1079="sníž. přenesená",J1079,0)</f>
        <v>0</v>
      </c>
      <c r="BI1079" s="224">
        <f>IF(N1079="nulová",J1079,0)</f>
        <v>0</v>
      </c>
      <c r="BJ1079" s="17" t="s">
        <v>80</v>
      </c>
      <c r="BK1079" s="224">
        <f>ROUND(I1079*H1079,2)</f>
        <v>0</v>
      </c>
      <c r="BL1079" s="17" t="s">
        <v>233</v>
      </c>
      <c r="BM1079" s="223" t="s">
        <v>2047</v>
      </c>
    </row>
    <row r="1080" s="2" customFormat="1">
      <c r="A1080" s="38"/>
      <c r="B1080" s="39"/>
      <c r="C1080" s="40"/>
      <c r="D1080" s="225" t="s">
        <v>212</v>
      </c>
      <c r="E1080" s="40"/>
      <c r="F1080" s="226" t="s">
        <v>2048</v>
      </c>
      <c r="G1080" s="40"/>
      <c r="H1080" s="40"/>
      <c r="I1080" s="227"/>
      <c r="J1080" s="40"/>
      <c r="K1080" s="40"/>
      <c r="L1080" s="44"/>
      <c r="M1080" s="228"/>
      <c r="N1080" s="229"/>
      <c r="O1080" s="84"/>
      <c r="P1080" s="84"/>
      <c r="Q1080" s="84"/>
      <c r="R1080" s="84"/>
      <c r="S1080" s="84"/>
      <c r="T1080" s="85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212</v>
      </c>
      <c r="AU1080" s="17" t="s">
        <v>82</v>
      </c>
    </row>
    <row r="1081" s="2" customFormat="1">
      <c r="A1081" s="38"/>
      <c r="B1081" s="39"/>
      <c r="C1081" s="40"/>
      <c r="D1081" s="230" t="s">
        <v>214</v>
      </c>
      <c r="E1081" s="40"/>
      <c r="F1081" s="231" t="s">
        <v>2049</v>
      </c>
      <c r="G1081" s="40"/>
      <c r="H1081" s="40"/>
      <c r="I1081" s="227"/>
      <c r="J1081" s="40"/>
      <c r="K1081" s="40"/>
      <c r="L1081" s="44"/>
      <c r="M1081" s="228"/>
      <c r="N1081" s="229"/>
      <c r="O1081" s="84"/>
      <c r="P1081" s="84"/>
      <c r="Q1081" s="84"/>
      <c r="R1081" s="84"/>
      <c r="S1081" s="84"/>
      <c r="T1081" s="85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T1081" s="17" t="s">
        <v>214</v>
      </c>
      <c r="AU1081" s="17" t="s">
        <v>82</v>
      </c>
    </row>
    <row r="1082" s="2" customFormat="1" ht="16.5" customHeight="1">
      <c r="A1082" s="38"/>
      <c r="B1082" s="39"/>
      <c r="C1082" s="243" t="s">
        <v>2050</v>
      </c>
      <c r="D1082" s="243" t="s">
        <v>248</v>
      </c>
      <c r="E1082" s="244" t="s">
        <v>2051</v>
      </c>
      <c r="F1082" s="245" t="s">
        <v>2052</v>
      </c>
      <c r="G1082" s="246" t="s">
        <v>289</v>
      </c>
      <c r="H1082" s="247">
        <v>100</v>
      </c>
      <c r="I1082" s="248"/>
      <c r="J1082" s="249">
        <f>ROUND(I1082*H1082,2)</f>
        <v>0</v>
      </c>
      <c r="K1082" s="245" t="s">
        <v>209</v>
      </c>
      <c r="L1082" s="250"/>
      <c r="M1082" s="251" t="s">
        <v>19</v>
      </c>
      <c r="N1082" s="252" t="s">
        <v>44</v>
      </c>
      <c r="O1082" s="84"/>
      <c r="P1082" s="221">
        <f>O1082*H1082</f>
        <v>0</v>
      </c>
      <c r="Q1082" s="221">
        <v>6.0000000000000002E-05</v>
      </c>
      <c r="R1082" s="221">
        <f>Q1082*H1082</f>
        <v>0.0060000000000000001</v>
      </c>
      <c r="S1082" s="221">
        <v>0</v>
      </c>
      <c r="T1082" s="222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23" t="s">
        <v>741</v>
      </c>
      <c r="AT1082" s="223" t="s">
        <v>248</v>
      </c>
      <c r="AU1082" s="223" t="s">
        <v>82</v>
      </c>
      <c r="AY1082" s="17" t="s">
        <v>202</v>
      </c>
      <c r="BE1082" s="224">
        <f>IF(N1082="základní",J1082,0)</f>
        <v>0</v>
      </c>
      <c r="BF1082" s="224">
        <f>IF(N1082="snížená",J1082,0)</f>
        <v>0</v>
      </c>
      <c r="BG1082" s="224">
        <f>IF(N1082="zákl. přenesená",J1082,0)</f>
        <v>0</v>
      </c>
      <c r="BH1082" s="224">
        <f>IF(N1082="sníž. přenesená",J1082,0)</f>
        <v>0</v>
      </c>
      <c r="BI1082" s="224">
        <f>IF(N1082="nulová",J1082,0)</f>
        <v>0</v>
      </c>
      <c r="BJ1082" s="17" t="s">
        <v>80</v>
      </c>
      <c r="BK1082" s="224">
        <f>ROUND(I1082*H1082,2)</f>
        <v>0</v>
      </c>
      <c r="BL1082" s="17" t="s">
        <v>741</v>
      </c>
      <c r="BM1082" s="223" t="s">
        <v>2053</v>
      </c>
    </row>
    <row r="1083" s="2" customFormat="1">
      <c r="A1083" s="38"/>
      <c r="B1083" s="39"/>
      <c r="C1083" s="40"/>
      <c r="D1083" s="225" t="s">
        <v>212</v>
      </c>
      <c r="E1083" s="40"/>
      <c r="F1083" s="226" t="s">
        <v>2052</v>
      </c>
      <c r="G1083" s="40"/>
      <c r="H1083" s="40"/>
      <c r="I1083" s="227"/>
      <c r="J1083" s="40"/>
      <c r="K1083" s="40"/>
      <c r="L1083" s="44"/>
      <c r="M1083" s="228"/>
      <c r="N1083" s="229"/>
      <c r="O1083" s="84"/>
      <c r="P1083" s="84"/>
      <c r="Q1083" s="84"/>
      <c r="R1083" s="84"/>
      <c r="S1083" s="84"/>
      <c r="T1083" s="85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T1083" s="17" t="s">
        <v>212</v>
      </c>
      <c r="AU1083" s="17" t="s">
        <v>82</v>
      </c>
    </row>
    <row r="1084" s="13" customFormat="1">
      <c r="A1084" s="13"/>
      <c r="B1084" s="232"/>
      <c r="C1084" s="233"/>
      <c r="D1084" s="225" t="s">
        <v>224</v>
      </c>
      <c r="E1084" s="233"/>
      <c r="F1084" s="235" t="s">
        <v>2054</v>
      </c>
      <c r="G1084" s="233"/>
      <c r="H1084" s="236">
        <v>100</v>
      </c>
      <c r="I1084" s="237"/>
      <c r="J1084" s="233"/>
      <c r="K1084" s="233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2" t="s">
        <v>224</v>
      </c>
      <c r="AU1084" s="242" t="s">
        <v>82</v>
      </c>
      <c r="AV1084" s="13" t="s">
        <v>82</v>
      </c>
      <c r="AW1084" s="13" t="s">
        <v>4</v>
      </c>
      <c r="AX1084" s="13" t="s">
        <v>80</v>
      </c>
      <c r="AY1084" s="242" t="s">
        <v>202</v>
      </c>
    </row>
    <row r="1085" s="2" customFormat="1" ht="16.5" customHeight="1">
      <c r="A1085" s="38"/>
      <c r="B1085" s="39"/>
      <c r="C1085" s="212" t="s">
        <v>2055</v>
      </c>
      <c r="D1085" s="212" t="s">
        <v>205</v>
      </c>
      <c r="E1085" s="213" t="s">
        <v>2056</v>
      </c>
      <c r="F1085" s="214" t="s">
        <v>2057</v>
      </c>
      <c r="G1085" s="215" t="s">
        <v>208</v>
      </c>
      <c r="H1085" s="216">
        <v>20</v>
      </c>
      <c r="I1085" s="217"/>
      <c r="J1085" s="218">
        <f>ROUND(I1085*H1085,2)</f>
        <v>0</v>
      </c>
      <c r="K1085" s="214" t="s">
        <v>209</v>
      </c>
      <c r="L1085" s="44"/>
      <c r="M1085" s="219" t="s">
        <v>19</v>
      </c>
      <c r="N1085" s="220" t="s">
        <v>44</v>
      </c>
      <c r="O1085" s="84"/>
      <c r="P1085" s="221">
        <f>O1085*H1085</f>
        <v>0</v>
      </c>
      <c r="Q1085" s="221">
        <v>0.00042999999999999999</v>
      </c>
      <c r="R1085" s="221">
        <f>Q1085*H1085</f>
        <v>0.0086</v>
      </c>
      <c r="S1085" s="221">
        <v>0</v>
      </c>
      <c r="T1085" s="222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23" t="s">
        <v>233</v>
      </c>
      <c r="AT1085" s="223" t="s">
        <v>205</v>
      </c>
      <c r="AU1085" s="223" t="s">
        <v>82</v>
      </c>
      <c r="AY1085" s="17" t="s">
        <v>202</v>
      </c>
      <c r="BE1085" s="224">
        <f>IF(N1085="základní",J1085,0)</f>
        <v>0</v>
      </c>
      <c r="BF1085" s="224">
        <f>IF(N1085="snížená",J1085,0)</f>
        <v>0</v>
      </c>
      <c r="BG1085" s="224">
        <f>IF(N1085="zákl. přenesená",J1085,0)</f>
        <v>0</v>
      </c>
      <c r="BH1085" s="224">
        <f>IF(N1085="sníž. přenesená",J1085,0)</f>
        <v>0</v>
      </c>
      <c r="BI1085" s="224">
        <f>IF(N1085="nulová",J1085,0)</f>
        <v>0</v>
      </c>
      <c r="BJ1085" s="17" t="s">
        <v>80</v>
      </c>
      <c r="BK1085" s="224">
        <f>ROUND(I1085*H1085,2)</f>
        <v>0</v>
      </c>
      <c r="BL1085" s="17" t="s">
        <v>233</v>
      </c>
      <c r="BM1085" s="223" t="s">
        <v>2058</v>
      </c>
    </row>
    <row r="1086" s="2" customFormat="1">
      <c r="A1086" s="38"/>
      <c r="B1086" s="39"/>
      <c r="C1086" s="40"/>
      <c r="D1086" s="225" t="s">
        <v>212</v>
      </c>
      <c r="E1086" s="40"/>
      <c r="F1086" s="226" t="s">
        <v>2059</v>
      </c>
      <c r="G1086" s="40"/>
      <c r="H1086" s="40"/>
      <c r="I1086" s="227"/>
      <c r="J1086" s="40"/>
      <c r="K1086" s="40"/>
      <c r="L1086" s="44"/>
      <c r="M1086" s="228"/>
      <c r="N1086" s="229"/>
      <c r="O1086" s="84"/>
      <c r="P1086" s="84"/>
      <c r="Q1086" s="84"/>
      <c r="R1086" s="84"/>
      <c r="S1086" s="84"/>
      <c r="T1086" s="85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T1086" s="17" t="s">
        <v>212</v>
      </c>
      <c r="AU1086" s="17" t="s">
        <v>82</v>
      </c>
    </row>
    <row r="1087" s="2" customFormat="1">
      <c r="A1087" s="38"/>
      <c r="B1087" s="39"/>
      <c r="C1087" s="40"/>
      <c r="D1087" s="230" t="s">
        <v>214</v>
      </c>
      <c r="E1087" s="40"/>
      <c r="F1087" s="231" t="s">
        <v>2060</v>
      </c>
      <c r="G1087" s="40"/>
      <c r="H1087" s="40"/>
      <c r="I1087" s="227"/>
      <c r="J1087" s="40"/>
      <c r="K1087" s="40"/>
      <c r="L1087" s="44"/>
      <c r="M1087" s="228"/>
      <c r="N1087" s="229"/>
      <c r="O1087" s="84"/>
      <c r="P1087" s="84"/>
      <c r="Q1087" s="84"/>
      <c r="R1087" s="84"/>
      <c r="S1087" s="84"/>
      <c r="T1087" s="85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T1087" s="17" t="s">
        <v>214</v>
      </c>
      <c r="AU1087" s="17" t="s">
        <v>82</v>
      </c>
    </row>
    <row r="1088" s="2" customFormat="1" ht="16.5" customHeight="1">
      <c r="A1088" s="38"/>
      <c r="B1088" s="39"/>
      <c r="C1088" s="243" t="s">
        <v>2061</v>
      </c>
      <c r="D1088" s="243" t="s">
        <v>248</v>
      </c>
      <c r="E1088" s="244" t="s">
        <v>2062</v>
      </c>
      <c r="F1088" s="245" t="s">
        <v>2063</v>
      </c>
      <c r="G1088" s="246" t="s">
        <v>208</v>
      </c>
      <c r="H1088" s="247">
        <v>20</v>
      </c>
      <c r="I1088" s="248"/>
      <c r="J1088" s="249">
        <f>ROUND(I1088*H1088,2)</f>
        <v>0</v>
      </c>
      <c r="K1088" s="245" t="s">
        <v>209</v>
      </c>
      <c r="L1088" s="250"/>
      <c r="M1088" s="251" t="s">
        <v>19</v>
      </c>
      <c r="N1088" s="252" t="s">
        <v>44</v>
      </c>
      <c r="O1088" s="84"/>
      <c r="P1088" s="221">
        <f>O1088*H1088</f>
        <v>0</v>
      </c>
      <c r="Q1088" s="221">
        <v>0.091130000000000003</v>
      </c>
      <c r="R1088" s="221">
        <f>Q1088*H1088</f>
        <v>1.8226</v>
      </c>
      <c r="S1088" s="221">
        <v>0</v>
      </c>
      <c r="T1088" s="222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23" t="s">
        <v>1051</v>
      </c>
      <c r="AT1088" s="223" t="s">
        <v>248</v>
      </c>
      <c r="AU1088" s="223" t="s">
        <v>82</v>
      </c>
      <c r="AY1088" s="17" t="s">
        <v>202</v>
      </c>
      <c r="BE1088" s="224">
        <f>IF(N1088="základní",J1088,0)</f>
        <v>0</v>
      </c>
      <c r="BF1088" s="224">
        <f>IF(N1088="snížená",J1088,0)</f>
        <v>0</v>
      </c>
      <c r="BG1088" s="224">
        <f>IF(N1088="zákl. přenesená",J1088,0)</f>
        <v>0</v>
      </c>
      <c r="BH1088" s="224">
        <f>IF(N1088="sníž. přenesená",J1088,0)</f>
        <v>0</v>
      </c>
      <c r="BI1088" s="224">
        <f>IF(N1088="nulová",J1088,0)</f>
        <v>0</v>
      </c>
      <c r="BJ1088" s="17" t="s">
        <v>80</v>
      </c>
      <c r="BK1088" s="224">
        <f>ROUND(I1088*H1088,2)</f>
        <v>0</v>
      </c>
      <c r="BL1088" s="17" t="s">
        <v>233</v>
      </c>
      <c r="BM1088" s="223" t="s">
        <v>2064</v>
      </c>
    </row>
    <row r="1089" s="2" customFormat="1">
      <c r="A1089" s="38"/>
      <c r="B1089" s="39"/>
      <c r="C1089" s="40"/>
      <c r="D1089" s="225" t="s">
        <v>212</v>
      </c>
      <c r="E1089" s="40"/>
      <c r="F1089" s="226" t="s">
        <v>2063</v>
      </c>
      <c r="G1089" s="40"/>
      <c r="H1089" s="40"/>
      <c r="I1089" s="227"/>
      <c r="J1089" s="40"/>
      <c r="K1089" s="40"/>
      <c r="L1089" s="44"/>
      <c r="M1089" s="228"/>
      <c r="N1089" s="229"/>
      <c r="O1089" s="84"/>
      <c r="P1089" s="84"/>
      <c r="Q1089" s="84"/>
      <c r="R1089" s="84"/>
      <c r="S1089" s="84"/>
      <c r="T1089" s="85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T1089" s="17" t="s">
        <v>212</v>
      </c>
      <c r="AU1089" s="17" t="s">
        <v>82</v>
      </c>
    </row>
    <row r="1090" s="2" customFormat="1" ht="16.5" customHeight="1">
      <c r="A1090" s="38"/>
      <c r="B1090" s="39"/>
      <c r="C1090" s="212" t="s">
        <v>2065</v>
      </c>
      <c r="D1090" s="212" t="s">
        <v>205</v>
      </c>
      <c r="E1090" s="213" t="s">
        <v>2066</v>
      </c>
      <c r="F1090" s="214" t="s">
        <v>2067</v>
      </c>
      <c r="G1090" s="215" t="s">
        <v>208</v>
      </c>
      <c r="H1090" s="216">
        <v>60</v>
      </c>
      <c r="I1090" s="217"/>
      <c r="J1090" s="218">
        <f>ROUND(I1090*H1090,2)</f>
        <v>0</v>
      </c>
      <c r="K1090" s="214" t="s">
        <v>209</v>
      </c>
      <c r="L1090" s="44"/>
      <c r="M1090" s="219" t="s">
        <v>19</v>
      </c>
      <c r="N1090" s="220" t="s">
        <v>44</v>
      </c>
      <c r="O1090" s="84"/>
      <c r="P1090" s="221">
        <f>O1090*H1090</f>
        <v>0</v>
      </c>
      <c r="Q1090" s="221">
        <v>0.00148</v>
      </c>
      <c r="R1090" s="221">
        <f>Q1090*H1090</f>
        <v>0.088800000000000004</v>
      </c>
      <c r="S1090" s="221">
        <v>0</v>
      </c>
      <c r="T1090" s="222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23" t="s">
        <v>233</v>
      </c>
      <c r="AT1090" s="223" t="s">
        <v>205</v>
      </c>
      <c r="AU1090" s="223" t="s">
        <v>82</v>
      </c>
      <c r="AY1090" s="17" t="s">
        <v>202</v>
      </c>
      <c r="BE1090" s="224">
        <f>IF(N1090="základní",J1090,0)</f>
        <v>0</v>
      </c>
      <c r="BF1090" s="224">
        <f>IF(N1090="snížená",J1090,0)</f>
        <v>0</v>
      </c>
      <c r="BG1090" s="224">
        <f>IF(N1090="zákl. přenesená",J1090,0)</f>
        <v>0</v>
      </c>
      <c r="BH1090" s="224">
        <f>IF(N1090="sníž. přenesená",J1090,0)</f>
        <v>0</v>
      </c>
      <c r="BI1090" s="224">
        <f>IF(N1090="nulová",J1090,0)</f>
        <v>0</v>
      </c>
      <c r="BJ1090" s="17" t="s">
        <v>80</v>
      </c>
      <c r="BK1090" s="224">
        <f>ROUND(I1090*H1090,2)</f>
        <v>0</v>
      </c>
      <c r="BL1090" s="17" t="s">
        <v>233</v>
      </c>
      <c r="BM1090" s="223" t="s">
        <v>2068</v>
      </c>
    </row>
    <row r="1091" s="2" customFormat="1">
      <c r="A1091" s="38"/>
      <c r="B1091" s="39"/>
      <c r="C1091" s="40"/>
      <c r="D1091" s="225" t="s">
        <v>212</v>
      </c>
      <c r="E1091" s="40"/>
      <c r="F1091" s="226" t="s">
        <v>2069</v>
      </c>
      <c r="G1091" s="40"/>
      <c r="H1091" s="40"/>
      <c r="I1091" s="227"/>
      <c r="J1091" s="40"/>
      <c r="K1091" s="40"/>
      <c r="L1091" s="44"/>
      <c r="M1091" s="228"/>
      <c r="N1091" s="229"/>
      <c r="O1091" s="84"/>
      <c r="P1091" s="84"/>
      <c r="Q1091" s="84"/>
      <c r="R1091" s="84"/>
      <c r="S1091" s="84"/>
      <c r="T1091" s="85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T1091" s="17" t="s">
        <v>212</v>
      </c>
      <c r="AU1091" s="17" t="s">
        <v>82</v>
      </c>
    </row>
    <row r="1092" s="2" customFormat="1">
      <c r="A1092" s="38"/>
      <c r="B1092" s="39"/>
      <c r="C1092" s="40"/>
      <c r="D1092" s="230" t="s">
        <v>214</v>
      </c>
      <c r="E1092" s="40"/>
      <c r="F1092" s="231" t="s">
        <v>2070</v>
      </c>
      <c r="G1092" s="40"/>
      <c r="H1092" s="40"/>
      <c r="I1092" s="227"/>
      <c r="J1092" s="40"/>
      <c r="K1092" s="40"/>
      <c r="L1092" s="44"/>
      <c r="M1092" s="228"/>
      <c r="N1092" s="229"/>
      <c r="O1092" s="84"/>
      <c r="P1092" s="84"/>
      <c r="Q1092" s="84"/>
      <c r="R1092" s="84"/>
      <c r="S1092" s="84"/>
      <c r="T1092" s="85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T1092" s="17" t="s">
        <v>214</v>
      </c>
      <c r="AU1092" s="17" t="s">
        <v>82</v>
      </c>
    </row>
    <row r="1093" s="2" customFormat="1" ht="16.5" customHeight="1">
      <c r="A1093" s="38"/>
      <c r="B1093" s="39"/>
      <c r="C1093" s="243" t="s">
        <v>2071</v>
      </c>
      <c r="D1093" s="243" t="s">
        <v>248</v>
      </c>
      <c r="E1093" s="244" t="s">
        <v>2072</v>
      </c>
      <c r="F1093" s="245" t="s">
        <v>2073</v>
      </c>
      <c r="G1093" s="246" t="s">
        <v>208</v>
      </c>
      <c r="H1093" s="247">
        <v>60</v>
      </c>
      <c r="I1093" s="248"/>
      <c r="J1093" s="249">
        <f>ROUND(I1093*H1093,2)</f>
        <v>0</v>
      </c>
      <c r="K1093" s="245" t="s">
        <v>209</v>
      </c>
      <c r="L1093" s="250"/>
      <c r="M1093" s="251" t="s">
        <v>19</v>
      </c>
      <c r="N1093" s="252" t="s">
        <v>44</v>
      </c>
      <c r="O1093" s="84"/>
      <c r="P1093" s="221">
        <f>O1093*H1093</f>
        <v>0</v>
      </c>
      <c r="Q1093" s="221">
        <v>0.12777</v>
      </c>
      <c r="R1093" s="221">
        <f>Q1093*H1093</f>
        <v>7.6661999999999999</v>
      </c>
      <c r="S1093" s="221">
        <v>0</v>
      </c>
      <c r="T1093" s="222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23" t="s">
        <v>1051</v>
      </c>
      <c r="AT1093" s="223" t="s">
        <v>248</v>
      </c>
      <c r="AU1093" s="223" t="s">
        <v>82</v>
      </c>
      <c r="AY1093" s="17" t="s">
        <v>202</v>
      </c>
      <c r="BE1093" s="224">
        <f>IF(N1093="základní",J1093,0)</f>
        <v>0</v>
      </c>
      <c r="BF1093" s="224">
        <f>IF(N1093="snížená",J1093,0)</f>
        <v>0</v>
      </c>
      <c r="BG1093" s="224">
        <f>IF(N1093="zákl. přenesená",J1093,0)</f>
        <v>0</v>
      </c>
      <c r="BH1093" s="224">
        <f>IF(N1093="sníž. přenesená",J1093,0)</f>
        <v>0</v>
      </c>
      <c r="BI1093" s="224">
        <f>IF(N1093="nulová",J1093,0)</f>
        <v>0</v>
      </c>
      <c r="BJ1093" s="17" t="s">
        <v>80</v>
      </c>
      <c r="BK1093" s="224">
        <f>ROUND(I1093*H1093,2)</f>
        <v>0</v>
      </c>
      <c r="BL1093" s="17" t="s">
        <v>233</v>
      </c>
      <c r="BM1093" s="223" t="s">
        <v>2074</v>
      </c>
    </row>
    <row r="1094" s="2" customFormat="1">
      <c r="A1094" s="38"/>
      <c r="B1094" s="39"/>
      <c r="C1094" s="40"/>
      <c r="D1094" s="225" t="s">
        <v>212</v>
      </c>
      <c r="E1094" s="40"/>
      <c r="F1094" s="226" t="s">
        <v>2073</v>
      </c>
      <c r="G1094" s="40"/>
      <c r="H1094" s="40"/>
      <c r="I1094" s="227"/>
      <c r="J1094" s="40"/>
      <c r="K1094" s="40"/>
      <c r="L1094" s="44"/>
      <c r="M1094" s="228"/>
      <c r="N1094" s="229"/>
      <c r="O1094" s="84"/>
      <c r="P1094" s="84"/>
      <c r="Q1094" s="84"/>
      <c r="R1094" s="84"/>
      <c r="S1094" s="84"/>
      <c r="T1094" s="85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T1094" s="17" t="s">
        <v>212</v>
      </c>
      <c r="AU1094" s="17" t="s">
        <v>82</v>
      </c>
    </row>
    <row r="1095" s="2" customFormat="1" ht="16.5" customHeight="1">
      <c r="A1095" s="38"/>
      <c r="B1095" s="39"/>
      <c r="C1095" s="212" t="s">
        <v>2075</v>
      </c>
      <c r="D1095" s="212" t="s">
        <v>205</v>
      </c>
      <c r="E1095" s="213" t="s">
        <v>2076</v>
      </c>
      <c r="F1095" s="214" t="s">
        <v>2077</v>
      </c>
      <c r="G1095" s="215" t="s">
        <v>208</v>
      </c>
      <c r="H1095" s="216">
        <v>55</v>
      </c>
      <c r="I1095" s="217"/>
      <c r="J1095" s="218">
        <f>ROUND(I1095*H1095,2)</f>
        <v>0</v>
      </c>
      <c r="K1095" s="214" t="s">
        <v>209</v>
      </c>
      <c r="L1095" s="44"/>
      <c r="M1095" s="219" t="s">
        <v>19</v>
      </c>
      <c r="N1095" s="220" t="s">
        <v>44</v>
      </c>
      <c r="O1095" s="84"/>
      <c r="P1095" s="221">
        <f>O1095*H1095</f>
        <v>0</v>
      </c>
      <c r="Q1095" s="221">
        <v>0.00032000000000000003</v>
      </c>
      <c r="R1095" s="221">
        <f>Q1095*H1095</f>
        <v>0.017600000000000001</v>
      </c>
      <c r="S1095" s="221">
        <v>0</v>
      </c>
      <c r="T1095" s="222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23" t="s">
        <v>233</v>
      </c>
      <c r="AT1095" s="223" t="s">
        <v>205</v>
      </c>
      <c r="AU1095" s="223" t="s">
        <v>82</v>
      </c>
      <c r="AY1095" s="17" t="s">
        <v>202</v>
      </c>
      <c r="BE1095" s="224">
        <f>IF(N1095="základní",J1095,0)</f>
        <v>0</v>
      </c>
      <c r="BF1095" s="224">
        <f>IF(N1095="snížená",J1095,0)</f>
        <v>0</v>
      </c>
      <c r="BG1095" s="224">
        <f>IF(N1095="zákl. přenesená",J1095,0)</f>
        <v>0</v>
      </c>
      <c r="BH1095" s="224">
        <f>IF(N1095="sníž. přenesená",J1095,0)</f>
        <v>0</v>
      </c>
      <c r="BI1095" s="224">
        <f>IF(N1095="nulová",J1095,0)</f>
        <v>0</v>
      </c>
      <c r="BJ1095" s="17" t="s">
        <v>80</v>
      </c>
      <c r="BK1095" s="224">
        <f>ROUND(I1095*H1095,2)</f>
        <v>0</v>
      </c>
      <c r="BL1095" s="17" t="s">
        <v>233</v>
      </c>
      <c r="BM1095" s="223" t="s">
        <v>2078</v>
      </c>
    </row>
    <row r="1096" s="2" customFormat="1">
      <c r="A1096" s="38"/>
      <c r="B1096" s="39"/>
      <c r="C1096" s="40"/>
      <c r="D1096" s="225" t="s">
        <v>212</v>
      </c>
      <c r="E1096" s="40"/>
      <c r="F1096" s="226" t="s">
        <v>2079</v>
      </c>
      <c r="G1096" s="40"/>
      <c r="H1096" s="40"/>
      <c r="I1096" s="227"/>
      <c r="J1096" s="40"/>
      <c r="K1096" s="40"/>
      <c r="L1096" s="44"/>
      <c r="M1096" s="228"/>
      <c r="N1096" s="229"/>
      <c r="O1096" s="84"/>
      <c r="P1096" s="84"/>
      <c r="Q1096" s="84"/>
      <c r="R1096" s="84"/>
      <c r="S1096" s="84"/>
      <c r="T1096" s="85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T1096" s="17" t="s">
        <v>212</v>
      </c>
      <c r="AU1096" s="17" t="s">
        <v>82</v>
      </c>
    </row>
    <row r="1097" s="2" customFormat="1">
      <c r="A1097" s="38"/>
      <c r="B1097" s="39"/>
      <c r="C1097" s="40"/>
      <c r="D1097" s="230" t="s">
        <v>214</v>
      </c>
      <c r="E1097" s="40"/>
      <c r="F1097" s="231" t="s">
        <v>2080</v>
      </c>
      <c r="G1097" s="40"/>
      <c r="H1097" s="40"/>
      <c r="I1097" s="227"/>
      <c r="J1097" s="40"/>
      <c r="K1097" s="40"/>
      <c r="L1097" s="44"/>
      <c r="M1097" s="228"/>
      <c r="N1097" s="229"/>
      <c r="O1097" s="84"/>
      <c r="P1097" s="84"/>
      <c r="Q1097" s="84"/>
      <c r="R1097" s="84"/>
      <c r="S1097" s="84"/>
      <c r="T1097" s="85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T1097" s="17" t="s">
        <v>214</v>
      </c>
      <c r="AU1097" s="17" t="s">
        <v>82</v>
      </c>
    </row>
    <row r="1098" s="2" customFormat="1" ht="16.5" customHeight="1">
      <c r="A1098" s="38"/>
      <c r="B1098" s="39"/>
      <c r="C1098" s="243" t="s">
        <v>2081</v>
      </c>
      <c r="D1098" s="243" t="s">
        <v>248</v>
      </c>
      <c r="E1098" s="244" t="s">
        <v>2082</v>
      </c>
      <c r="F1098" s="245" t="s">
        <v>2083</v>
      </c>
      <c r="G1098" s="246" t="s">
        <v>208</v>
      </c>
      <c r="H1098" s="247">
        <v>60.5</v>
      </c>
      <c r="I1098" s="248"/>
      <c r="J1098" s="249">
        <f>ROUND(I1098*H1098,2)</f>
        <v>0</v>
      </c>
      <c r="K1098" s="245" t="s">
        <v>209</v>
      </c>
      <c r="L1098" s="250"/>
      <c r="M1098" s="251" t="s">
        <v>19</v>
      </c>
      <c r="N1098" s="252" t="s">
        <v>44</v>
      </c>
      <c r="O1098" s="84"/>
      <c r="P1098" s="221">
        <f>O1098*H1098</f>
        <v>0</v>
      </c>
      <c r="Q1098" s="221">
        <v>0.01545</v>
      </c>
      <c r="R1098" s="221">
        <f>Q1098*H1098</f>
        <v>0.93472500000000003</v>
      </c>
      <c r="S1098" s="221">
        <v>0</v>
      </c>
      <c r="T1098" s="222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23" t="s">
        <v>1051</v>
      </c>
      <c r="AT1098" s="223" t="s">
        <v>248</v>
      </c>
      <c r="AU1098" s="223" t="s">
        <v>82</v>
      </c>
      <c r="AY1098" s="17" t="s">
        <v>202</v>
      </c>
      <c r="BE1098" s="224">
        <f>IF(N1098="základní",J1098,0)</f>
        <v>0</v>
      </c>
      <c r="BF1098" s="224">
        <f>IF(N1098="snížená",J1098,0)</f>
        <v>0</v>
      </c>
      <c r="BG1098" s="224">
        <f>IF(N1098="zákl. přenesená",J1098,0)</f>
        <v>0</v>
      </c>
      <c r="BH1098" s="224">
        <f>IF(N1098="sníž. přenesená",J1098,0)</f>
        <v>0</v>
      </c>
      <c r="BI1098" s="224">
        <f>IF(N1098="nulová",J1098,0)</f>
        <v>0</v>
      </c>
      <c r="BJ1098" s="17" t="s">
        <v>80</v>
      </c>
      <c r="BK1098" s="224">
        <f>ROUND(I1098*H1098,2)</f>
        <v>0</v>
      </c>
      <c r="BL1098" s="17" t="s">
        <v>233</v>
      </c>
      <c r="BM1098" s="223" t="s">
        <v>2084</v>
      </c>
    </row>
    <row r="1099" s="2" customFormat="1">
      <c r="A1099" s="38"/>
      <c r="B1099" s="39"/>
      <c r="C1099" s="40"/>
      <c r="D1099" s="225" t="s">
        <v>212</v>
      </c>
      <c r="E1099" s="40"/>
      <c r="F1099" s="226" t="s">
        <v>2083</v>
      </c>
      <c r="G1099" s="40"/>
      <c r="H1099" s="40"/>
      <c r="I1099" s="227"/>
      <c r="J1099" s="40"/>
      <c r="K1099" s="40"/>
      <c r="L1099" s="44"/>
      <c r="M1099" s="228"/>
      <c r="N1099" s="229"/>
      <c r="O1099" s="84"/>
      <c r="P1099" s="84"/>
      <c r="Q1099" s="84"/>
      <c r="R1099" s="84"/>
      <c r="S1099" s="84"/>
      <c r="T1099" s="85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T1099" s="17" t="s">
        <v>212</v>
      </c>
      <c r="AU1099" s="17" t="s">
        <v>82</v>
      </c>
    </row>
    <row r="1100" s="13" customFormat="1">
      <c r="A1100" s="13"/>
      <c r="B1100" s="232"/>
      <c r="C1100" s="233"/>
      <c r="D1100" s="225" t="s">
        <v>224</v>
      </c>
      <c r="E1100" s="233"/>
      <c r="F1100" s="235" t="s">
        <v>2085</v>
      </c>
      <c r="G1100" s="233"/>
      <c r="H1100" s="236">
        <v>60.5</v>
      </c>
      <c r="I1100" s="237"/>
      <c r="J1100" s="233"/>
      <c r="K1100" s="233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224</v>
      </c>
      <c r="AU1100" s="242" t="s">
        <v>82</v>
      </c>
      <c r="AV1100" s="13" t="s">
        <v>82</v>
      </c>
      <c r="AW1100" s="13" t="s">
        <v>4</v>
      </c>
      <c r="AX1100" s="13" t="s">
        <v>80</v>
      </c>
      <c r="AY1100" s="242" t="s">
        <v>202</v>
      </c>
    </row>
    <row r="1101" s="2" customFormat="1" ht="16.5" customHeight="1">
      <c r="A1101" s="38"/>
      <c r="B1101" s="39"/>
      <c r="C1101" s="212" t="s">
        <v>2086</v>
      </c>
      <c r="D1101" s="212" t="s">
        <v>205</v>
      </c>
      <c r="E1101" s="213" t="s">
        <v>2087</v>
      </c>
      <c r="F1101" s="214" t="s">
        <v>2088</v>
      </c>
      <c r="G1101" s="215" t="s">
        <v>208</v>
      </c>
      <c r="H1101" s="216">
        <v>55</v>
      </c>
      <c r="I1101" s="217"/>
      <c r="J1101" s="218">
        <f>ROUND(I1101*H1101,2)</f>
        <v>0</v>
      </c>
      <c r="K1101" s="214" t="s">
        <v>209</v>
      </c>
      <c r="L1101" s="44"/>
      <c r="M1101" s="219" t="s">
        <v>19</v>
      </c>
      <c r="N1101" s="220" t="s">
        <v>44</v>
      </c>
      <c r="O1101" s="84"/>
      <c r="P1101" s="221">
        <f>O1101*H1101</f>
        <v>0</v>
      </c>
      <c r="Q1101" s="221">
        <v>0.00062</v>
      </c>
      <c r="R1101" s="221">
        <f>Q1101*H1101</f>
        <v>0.034099999999999998</v>
      </c>
      <c r="S1101" s="221">
        <v>0</v>
      </c>
      <c r="T1101" s="222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23" t="s">
        <v>233</v>
      </c>
      <c r="AT1101" s="223" t="s">
        <v>205</v>
      </c>
      <c r="AU1101" s="223" t="s">
        <v>82</v>
      </c>
      <c r="AY1101" s="17" t="s">
        <v>202</v>
      </c>
      <c r="BE1101" s="224">
        <f>IF(N1101="základní",J1101,0)</f>
        <v>0</v>
      </c>
      <c r="BF1101" s="224">
        <f>IF(N1101="snížená",J1101,0)</f>
        <v>0</v>
      </c>
      <c r="BG1101" s="224">
        <f>IF(N1101="zákl. přenesená",J1101,0)</f>
        <v>0</v>
      </c>
      <c r="BH1101" s="224">
        <f>IF(N1101="sníž. přenesená",J1101,0)</f>
        <v>0</v>
      </c>
      <c r="BI1101" s="224">
        <f>IF(N1101="nulová",J1101,0)</f>
        <v>0</v>
      </c>
      <c r="BJ1101" s="17" t="s">
        <v>80</v>
      </c>
      <c r="BK1101" s="224">
        <f>ROUND(I1101*H1101,2)</f>
        <v>0</v>
      </c>
      <c r="BL1101" s="17" t="s">
        <v>233</v>
      </c>
      <c r="BM1101" s="223" t="s">
        <v>2089</v>
      </c>
    </row>
    <row r="1102" s="2" customFormat="1">
      <c r="A1102" s="38"/>
      <c r="B1102" s="39"/>
      <c r="C1102" s="40"/>
      <c r="D1102" s="225" t="s">
        <v>212</v>
      </c>
      <c r="E1102" s="40"/>
      <c r="F1102" s="226" t="s">
        <v>2090</v>
      </c>
      <c r="G1102" s="40"/>
      <c r="H1102" s="40"/>
      <c r="I1102" s="227"/>
      <c r="J1102" s="40"/>
      <c r="K1102" s="40"/>
      <c r="L1102" s="44"/>
      <c r="M1102" s="228"/>
      <c r="N1102" s="229"/>
      <c r="O1102" s="84"/>
      <c r="P1102" s="84"/>
      <c r="Q1102" s="84"/>
      <c r="R1102" s="84"/>
      <c r="S1102" s="84"/>
      <c r="T1102" s="85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T1102" s="17" t="s">
        <v>212</v>
      </c>
      <c r="AU1102" s="17" t="s">
        <v>82</v>
      </c>
    </row>
    <row r="1103" s="2" customFormat="1">
      <c r="A1103" s="38"/>
      <c r="B1103" s="39"/>
      <c r="C1103" s="40"/>
      <c r="D1103" s="230" t="s">
        <v>214</v>
      </c>
      <c r="E1103" s="40"/>
      <c r="F1103" s="231" t="s">
        <v>2091</v>
      </c>
      <c r="G1103" s="40"/>
      <c r="H1103" s="40"/>
      <c r="I1103" s="227"/>
      <c r="J1103" s="40"/>
      <c r="K1103" s="40"/>
      <c r="L1103" s="44"/>
      <c r="M1103" s="228"/>
      <c r="N1103" s="229"/>
      <c r="O1103" s="84"/>
      <c r="P1103" s="84"/>
      <c r="Q1103" s="84"/>
      <c r="R1103" s="84"/>
      <c r="S1103" s="84"/>
      <c r="T1103" s="85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T1103" s="17" t="s">
        <v>214</v>
      </c>
      <c r="AU1103" s="17" t="s">
        <v>82</v>
      </c>
    </row>
    <row r="1104" s="13" customFormat="1">
      <c r="A1104" s="13"/>
      <c r="B1104" s="232"/>
      <c r="C1104" s="233"/>
      <c r="D1104" s="225" t="s">
        <v>224</v>
      </c>
      <c r="E1104" s="234" t="s">
        <v>19</v>
      </c>
      <c r="F1104" s="235" t="s">
        <v>2092</v>
      </c>
      <c r="G1104" s="233"/>
      <c r="H1104" s="236">
        <v>55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224</v>
      </c>
      <c r="AU1104" s="242" t="s">
        <v>82</v>
      </c>
      <c r="AV1104" s="13" t="s">
        <v>82</v>
      </c>
      <c r="AW1104" s="13" t="s">
        <v>35</v>
      </c>
      <c r="AX1104" s="13" t="s">
        <v>80</v>
      </c>
      <c r="AY1104" s="242" t="s">
        <v>202</v>
      </c>
    </row>
    <row r="1105" s="2" customFormat="1" ht="16.5" customHeight="1">
      <c r="A1105" s="38"/>
      <c r="B1105" s="39"/>
      <c r="C1105" s="212" t="s">
        <v>2093</v>
      </c>
      <c r="D1105" s="212" t="s">
        <v>205</v>
      </c>
      <c r="E1105" s="213" t="s">
        <v>2094</v>
      </c>
      <c r="F1105" s="214" t="s">
        <v>2095</v>
      </c>
      <c r="G1105" s="215" t="s">
        <v>208</v>
      </c>
      <c r="H1105" s="216">
        <v>95</v>
      </c>
      <c r="I1105" s="217"/>
      <c r="J1105" s="218">
        <f>ROUND(I1105*H1105,2)</f>
        <v>0</v>
      </c>
      <c r="K1105" s="214" t="s">
        <v>209</v>
      </c>
      <c r="L1105" s="44"/>
      <c r="M1105" s="219" t="s">
        <v>19</v>
      </c>
      <c r="N1105" s="220" t="s">
        <v>44</v>
      </c>
      <c r="O1105" s="84"/>
      <c r="P1105" s="221">
        <f>O1105*H1105</f>
        <v>0</v>
      </c>
      <c r="Q1105" s="221">
        <v>0.00148</v>
      </c>
      <c r="R1105" s="221">
        <f>Q1105*H1105</f>
        <v>0.1406</v>
      </c>
      <c r="S1105" s="221">
        <v>0</v>
      </c>
      <c r="T1105" s="222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23" t="s">
        <v>233</v>
      </c>
      <c r="AT1105" s="223" t="s">
        <v>205</v>
      </c>
      <c r="AU1105" s="223" t="s">
        <v>82</v>
      </c>
      <c r="AY1105" s="17" t="s">
        <v>202</v>
      </c>
      <c r="BE1105" s="224">
        <f>IF(N1105="základní",J1105,0)</f>
        <v>0</v>
      </c>
      <c r="BF1105" s="224">
        <f>IF(N1105="snížená",J1105,0)</f>
        <v>0</v>
      </c>
      <c r="BG1105" s="224">
        <f>IF(N1105="zákl. přenesená",J1105,0)</f>
        <v>0</v>
      </c>
      <c r="BH1105" s="224">
        <f>IF(N1105="sníž. přenesená",J1105,0)</f>
        <v>0</v>
      </c>
      <c r="BI1105" s="224">
        <f>IF(N1105="nulová",J1105,0)</f>
        <v>0</v>
      </c>
      <c r="BJ1105" s="17" t="s">
        <v>80</v>
      </c>
      <c r="BK1105" s="224">
        <f>ROUND(I1105*H1105,2)</f>
        <v>0</v>
      </c>
      <c r="BL1105" s="17" t="s">
        <v>233</v>
      </c>
      <c r="BM1105" s="223" t="s">
        <v>2096</v>
      </c>
    </row>
    <row r="1106" s="2" customFormat="1">
      <c r="A1106" s="38"/>
      <c r="B1106" s="39"/>
      <c r="C1106" s="40"/>
      <c r="D1106" s="225" t="s">
        <v>212</v>
      </c>
      <c r="E1106" s="40"/>
      <c r="F1106" s="226" t="s">
        <v>2097</v>
      </c>
      <c r="G1106" s="40"/>
      <c r="H1106" s="40"/>
      <c r="I1106" s="227"/>
      <c r="J1106" s="40"/>
      <c r="K1106" s="40"/>
      <c r="L1106" s="44"/>
      <c r="M1106" s="228"/>
      <c r="N1106" s="229"/>
      <c r="O1106" s="84"/>
      <c r="P1106" s="84"/>
      <c r="Q1106" s="84"/>
      <c r="R1106" s="84"/>
      <c r="S1106" s="84"/>
      <c r="T1106" s="85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T1106" s="17" t="s">
        <v>212</v>
      </c>
      <c r="AU1106" s="17" t="s">
        <v>82</v>
      </c>
    </row>
    <row r="1107" s="2" customFormat="1">
      <c r="A1107" s="38"/>
      <c r="B1107" s="39"/>
      <c r="C1107" s="40"/>
      <c r="D1107" s="230" t="s">
        <v>214</v>
      </c>
      <c r="E1107" s="40"/>
      <c r="F1107" s="231" t="s">
        <v>2098</v>
      </c>
      <c r="G1107" s="40"/>
      <c r="H1107" s="40"/>
      <c r="I1107" s="227"/>
      <c r="J1107" s="40"/>
      <c r="K1107" s="40"/>
      <c r="L1107" s="44"/>
      <c r="M1107" s="228"/>
      <c r="N1107" s="229"/>
      <c r="O1107" s="84"/>
      <c r="P1107" s="84"/>
      <c r="Q1107" s="84"/>
      <c r="R1107" s="84"/>
      <c r="S1107" s="84"/>
      <c r="T1107" s="85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T1107" s="17" t="s">
        <v>214</v>
      </c>
      <c r="AU1107" s="17" t="s">
        <v>82</v>
      </c>
    </row>
    <row r="1108" s="2" customFormat="1" ht="16.5" customHeight="1">
      <c r="A1108" s="38"/>
      <c r="B1108" s="39"/>
      <c r="C1108" s="212" t="s">
        <v>2099</v>
      </c>
      <c r="D1108" s="212" t="s">
        <v>205</v>
      </c>
      <c r="E1108" s="213" t="s">
        <v>2100</v>
      </c>
      <c r="F1108" s="214" t="s">
        <v>2101</v>
      </c>
      <c r="G1108" s="215" t="s">
        <v>289</v>
      </c>
      <c r="H1108" s="216">
        <v>20</v>
      </c>
      <c r="I1108" s="217"/>
      <c r="J1108" s="218">
        <f>ROUND(I1108*H1108,2)</f>
        <v>0</v>
      </c>
      <c r="K1108" s="214" t="s">
        <v>2102</v>
      </c>
      <c r="L1108" s="44"/>
      <c r="M1108" s="219" t="s">
        <v>19</v>
      </c>
      <c r="N1108" s="220" t="s">
        <v>44</v>
      </c>
      <c r="O1108" s="84"/>
      <c r="P1108" s="221">
        <f>O1108*H1108</f>
        <v>0</v>
      </c>
      <c r="Q1108" s="221">
        <v>0</v>
      </c>
      <c r="R1108" s="221">
        <f>Q1108*H1108</f>
        <v>0</v>
      </c>
      <c r="S1108" s="221">
        <v>0</v>
      </c>
      <c r="T1108" s="222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23" t="s">
        <v>233</v>
      </c>
      <c r="AT1108" s="223" t="s">
        <v>205</v>
      </c>
      <c r="AU1108" s="223" t="s">
        <v>82</v>
      </c>
      <c r="AY1108" s="17" t="s">
        <v>202</v>
      </c>
      <c r="BE1108" s="224">
        <f>IF(N1108="základní",J1108,0)</f>
        <v>0</v>
      </c>
      <c r="BF1108" s="224">
        <f>IF(N1108="snížená",J1108,0)</f>
        <v>0</v>
      </c>
      <c r="BG1108" s="224">
        <f>IF(N1108="zákl. přenesená",J1108,0)</f>
        <v>0</v>
      </c>
      <c r="BH1108" s="224">
        <f>IF(N1108="sníž. přenesená",J1108,0)</f>
        <v>0</v>
      </c>
      <c r="BI1108" s="224">
        <f>IF(N1108="nulová",J1108,0)</f>
        <v>0</v>
      </c>
      <c r="BJ1108" s="17" t="s">
        <v>80</v>
      </c>
      <c r="BK1108" s="224">
        <f>ROUND(I1108*H1108,2)</f>
        <v>0</v>
      </c>
      <c r="BL1108" s="17" t="s">
        <v>233</v>
      </c>
      <c r="BM1108" s="223" t="s">
        <v>2103</v>
      </c>
    </row>
    <row r="1109" s="2" customFormat="1">
      <c r="A1109" s="38"/>
      <c r="B1109" s="39"/>
      <c r="C1109" s="40"/>
      <c r="D1109" s="225" t="s">
        <v>212</v>
      </c>
      <c r="E1109" s="40"/>
      <c r="F1109" s="226" t="s">
        <v>2101</v>
      </c>
      <c r="G1109" s="40"/>
      <c r="H1109" s="40"/>
      <c r="I1109" s="227"/>
      <c r="J1109" s="40"/>
      <c r="K1109" s="40"/>
      <c r="L1109" s="44"/>
      <c r="M1109" s="228"/>
      <c r="N1109" s="229"/>
      <c r="O1109" s="84"/>
      <c r="P1109" s="84"/>
      <c r="Q1109" s="84"/>
      <c r="R1109" s="84"/>
      <c r="S1109" s="84"/>
      <c r="T1109" s="85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T1109" s="17" t="s">
        <v>212</v>
      </c>
      <c r="AU1109" s="17" t="s">
        <v>82</v>
      </c>
    </row>
    <row r="1110" s="2" customFormat="1" ht="16.5" customHeight="1">
      <c r="A1110" s="38"/>
      <c r="B1110" s="39"/>
      <c r="C1110" s="243" t="s">
        <v>2104</v>
      </c>
      <c r="D1110" s="243" t="s">
        <v>248</v>
      </c>
      <c r="E1110" s="244" t="s">
        <v>2105</v>
      </c>
      <c r="F1110" s="245" t="s">
        <v>2106</v>
      </c>
      <c r="G1110" s="246" t="s">
        <v>289</v>
      </c>
      <c r="H1110" s="247">
        <v>10</v>
      </c>
      <c r="I1110" s="248"/>
      <c r="J1110" s="249">
        <f>ROUND(I1110*H1110,2)</f>
        <v>0</v>
      </c>
      <c r="K1110" s="245" t="s">
        <v>2102</v>
      </c>
      <c r="L1110" s="250"/>
      <c r="M1110" s="251" t="s">
        <v>19</v>
      </c>
      <c r="N1110" s="252" t="s">
        <v>44</v>
      </c>
      <c r="O1110" s="84"/>
      <c r="P1110" s="221">
        <f>O1110*H1110</f>
        <v>0</v>
      </c>
      <c r="Q1110" s="221">
        <v>0.0010300000000000001</v>
      </c>
      <c r="R1110" s="221">
        <f>Q1110*H1110</f>
        <v>0.0103</v>
      </c>
      <c r="S1110" s="221">
        <v>0</v>
      </c>
      <c r="T1110" s="222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23" t="s">
        <v>1051</v>
      </c>
      <c r="AT1110" s="223" t="s">
        <v>248</v>
      </c>
      <c r="AU1110" s="223" t="s">
        <v>82</v>
      </c>
      <c r="AY1110" s="17" t="s">
        <v>202</v>
      </c>
      <c r="BE1110" s="224">
        <f>IF(N1110="základní",J1110,0)</f>
        <v>0</v>
      </c>
      <c r="BF1110" s="224">
        <f>IF(N1110="snížená",J1110,0)</f>
        <v>0</v>
      </c>
      <c r="BG1110" s="224">
        <f>IF(N1110="zákl. přenesená",J1110,0)</f>
        <v>0</v>
      </c>
      <c r="BH1110" s="224">
        <f>IF(N1110="sníž. přenesená",J1110,0)</f>
        <v>0</v>
      </c>
      <c r="BI1110" s="224">
        <f>IF(N1110="nulová",J1110,0)</f>
        <v>0</v>
      </c>
      <c r="BJ1110" s="17" t="s">
        <v>80</v>
      </c>
      <c r="BK1110" s="224">
        <f>ROUND(I1110*H1110,2)</f>
        <v>0</v>
      </c>
      <c r="BL1110" s="17" t="s">
        <v>233</v>
      </c>
      <c r="BM1110" s="223" t="s">
        <v>2107</v>
      </c>
    </row>
    <row r="1111" s="2" customFormat="1">
      <c r="A1111" s="38"/>
      <c r="B1111" s="39"/>
      <c r="C1111" s="40"/>
      <c r="D1111" s="225" t="s">
        <v>212</v>
      </c>
      <c r="E1111" s="40"/>
      <c r="F1111" s="226" t="s">
        <v>2106</v>
      </c>
      <c r="G1111" s="40"/>
      <c r="H1111" s="40"/>
      <c r="I1111" s="227"/>
      <c r="J1111" s="40"/>
      <c r="K1111" s="40"/>
      <c r="L1111" s="44"/>
      <c r="M1111" s="228"/>
      <c r="N1111" s="229"/>
      <c r="O1111" s="84"/>
      <c r="P1111" s="84"/>
      <c r="Q1111" s="84"/>
      <c r="R1111" s="84"/>
      <c r="S1111" s="84"/>
      <c r="T1111" s="85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T1111" s="17" t="s">
        <v>212</v>
      </c>
      <c r="AU1111" s="17" t="s">
        <v>82</v>
      </c>
    </row>
    <row r="1112" s="2" customFormat="1" ht="16.5" customHeight="1">
      <c r="A1112" s="38"/>
      <c r="B1112" s="39"/>
      <c r="C1112" s="243" t="s">
        <v>2108</v>
      </c>
      <c r="D1112" s="243" t="s">
        <v>248</v>
      </c>
      <c r="E1112" s="244" t="s">
        <v>2109</v>
      </c>
      <c r="F1112" s="245" t="s">
        <v>2106</v>
      </c>
      <c r="G1112" s="246" t="s">
        <v>289</v>
      </c>
      <c r="H1112" s="247">
        <v>10</v>
      </c>
      <c r="I1112" s="248"/>
      <c r="J1112" s="249">
        <f>ROUND(I1112*H1112,2)</f>
        <v>0</v>
      </c>
      <c r="K1112" s="245" t="s">
        <v>19</v>
      </c>
      <c r="L1112" s="250"/>
      <c r="M1112" s="251" t="s">
        <v>19</v>
      </c>
      <c r="N1112" s="252" t="s">
        <v>44</v>
      </c>
      <c r="O1112" s="84"/>
      <c r="P1112" s="221">
        <f>O1112*H1112</f>
        <v>0</v>
      </c>
      <c r="Q1112" s="221">
        <v>0.0010300000000000001</v>
      </c>
      <c r="R1112" s="221">
        <f>Q1112*H1112</f>
        <v>0.0103</v>
      </c>
      <c r="S1112" s="221">
        <v>0</v>
      </c>
      <c r="T1112" s="222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23" t="s">
        <v>1051</v>
      </c>
      <c r="AT1112" s="223" t="s">
        <v>248</v>
      </c>
      <c r="AU1112" s="223" t="s">
        <v>82</v>
      </c>
      <c r="AY1112" s="17" t="s">
        <v>202</v>
      </c>
      <c r="BE1112" s="224">
        <f>IF(N1112="základní",J1112,0)</f>
        <v>0</v>
      </c>
      <c r="BF1112" s="224">
        <f>IF(N1112="snížená",J1112,0)</f>
        <v>0</v>
      </c>
      <c r="BG1112" s="224">
        <f>IF(N1112="zákl. přenesená",J1112,0)</f>
        <v>0</v>
      </c>
      <c r="BH1112" s="224">
        <f>IF(N1112="sníž. přenesená",J1112,0)</f>
        <v>0</v>
      </c>
      <c r="BI1112" s="224">
        <f>IF(N1112="nulová",J1112,0)</f>
        <v>0</v>
      </c>
      <c r="BJ1112" s="17" t="s">
        <v>80</v>
      </c>
      <c r="BK1112" s="224">
        <f>ROUND(I1112*H1112,2)</f>
        <v>0</v>
      </c>
      <c r="BL1112" s="17" t="s">
        <v>233</v>
      </c>
      <c r="BM1112" s="223" t="s">
        <v>2110</v>
      </c>
    </row>
    <row r="1113" s="2" customFormat="1">
      <c r="A1113" s="38"/>
      <c r="B1113" s="39"/>
      <c r="C1113" s="40"/>
      <c r="D1113" s="225" t="s">
        <v>212</v>
      </c>
      <c r="E1113" s="40"/>
      <c r="F1113" s="226" t="s">
        <v>2111</v>
      </c>
      <c r="G1113" s="40"/>
      <c r="H1113" s="40"/>
      <c r="I1113" s="227"/>
      <c r="J1113" s="40"/>
      <c r="K1113" s="40"/>
      <c r="L1113" s="44"/>
      <c r="M1113" s="228"/>
      <c r="N1113" s="229"/>
      <c r="O1113" s="84"/>
      <c r="P1113" s="84"/>
      <c r="Q1113" s="84"/>
      <c r="R1113" s="84"/>
      <c r="S1113" s="84"/>
      <c r="T1113" s="85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T1113" s="17" t="s">
        <v>212</v>
      </c>
      <c r="AU1113" s="17" t="s">
        <v>82</v>
      </c>
    </row>
    <row r="1114" s="2" customFormat="1" ht="16.5" customHeight="1">
      <c r="A1114" s="38"/>
      <c r="B1114" s="39"/>
      <c r="C1114" s="212" t="s">
        <v>2112</v>
      </c>
      <c r="D1114" s="212" t="s">
        <v>205</v>
      </c>
      <c r="E1114" s="213" t="s">
        <v>2113</v>
      </c>
      <c r="F1114" s="214" t="s">
        <v>2114</v>
      </c>
      <c r="G1114" s="215" t="s">
        <v>289</v>
      </c>
      <c r="H1114" s="216">
        <v>4</v>
      </c>
      <c r="I1114" s="217"/>
      <c r="J1114" s="218">
        <f>ROUND(I1114*H1114,2)</f>
        <v>0</v>
      </c>
      <c r="K1114" s="214" t="s">
        <v>209</v>
      </c>
      <c r="L1114" s="44"/>
      <c r="M1114" s="219" t="s">
        <v>19</v>
      </c>
      <c r="N1114" s="220" t="s">
        <v>44</v>
      </c>
      <c r="O1114" s="84"/>
      <c r="P1114" s="221">
        <f>O1114*H1114</f>
        <v>0</v>
      </c>
      <c r="Q1114" s="221">
        <v>0</v>
      </c>
      <c r="R1114" s="221">
        <f>Q1114*H1114</f>
        <v>0</v>
      </c>
      <c r="S1114" s="221">
        <v>0</v>
      </c>
      <c r="T1114" s="222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23" t="s">
        <v>233</v>
      </c>
      <c r="AT1114" s="223" t="s">
        <v>205</v>
      </c>
      <c r="AU1114" s="223" t="s">
        <v>82</v>
      </c>
      <c r="AY1114" s="17" t="s">
        <v>202</v>
      </c>
      <c r="BE1114" s="224">
        <f>IF(N1114="základní",J1114,0)</f>
        <v>0</v>
      </c>
      <c r="BF1114" s="224">
        <f>IF(N1114="snížená",J1114,0)</f>
        <v>0</v>
      </c>
      <c r="BG1114" s="224">
        <f>IF(N1114="zákl. přenesená",J1114,0)</f>
        <v>0</v>
      </c>
      <c r="BH1114" s="224">
        <f>IF(N1114="sníž. přenesená",J1114,0)</f>
        <v>0</v>
      </c>
      <c r="BI1114" s="224">
        <f>IF(N1114="nulová",J1114,0)</f>
        <v>0</v>
      </c>
      <c r="BJ1114" s="17" t="s">
        <v>80</v>
      </c>
      <c r="BK1114" s="224">
        <f>ROUND(I1114*H1114,2)</f>
        <v>0</v>
      </c>
      <c r="BL1114" s="17" t="s">
        <v>233</v>
      </c>
      <c r="BM1114" s="223" t="s">
        <v>2115</v>
      </c>
    </row>
    <row r="1115" s="2" customFormat="1">
      <c r="A1115" s="38"/>
      <c r="B1115" s="39"/>
      <c r="C1115" s="40"/>
      <c r="D1115" s="225" t="s">
        <v>212</v>
      </c>
      <c r="E1115" s="40"/>
      <c r="F1115" s="226" t="s">
        <v>2116</v>
      </c>
      <c r="G1115" s="40"/>
      <c r="H1115" s="40"/>
      <c r="I1115" s="227"/>
      <c r="J1115" s="40"/>
      <c r="K1115" s="40"/>
      <c r="L1115" s="44"/>
      <c r="M1115" s="228"/>
      <c r="N1115" s="229"/>
      <c r="O1115" s="84"/>
      <c r="P1115" s="84"/>
      <c r="Q1115" s="84"/>
      <c r="R1115" s="84"/>
      <c r="S1115" s="84"/>
      <c r="T1115" s="85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T1115" s="17" t="s">
        <v>212</v>
      </c>
      <c r="AU1115" s="17" t="s">
        <v>82</v>
      </c>
    </row>
    <row r="1116" s="2" customFormat="1">
      <c r="A1116" s="38"/>
      <c r="B1116" s="39"/>
      <c r="C1116" s="40"/>
      <c r="D1116" s="230" t="s">
        <v>214</v>
      </c>
      <c r="E1116" s="40"/>
      <c r="F1116" s="231" t="s">
        <v>2117</v>
      </c>
      <c r="G1116" s="40"/>
      <c r="H1116" s="40"/>
      <c r="I1116" s="227"/>
      <c r="J1116" s="40"/>
      <c r="K1116" s="40"/>
      <c r="L1116" s="44"/>
      <c r="M1116" s="228"/>
      <c r="N1116" s="229"/>
      <c r="O1116" s="84"/>
      <c r="P1116" s="84"/>
      <c r="Q1116" s="84"/>
      <c r="R1116" s="84"/>
      <c r="S1116" s="84"/>
      <c r="T1116" s="85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T1116" s="17" t="s">
        <v>214</v>
      </c>
      <c r="AU1116" s="17" t="s">
        <v>82</v>
      </c>
    </row>
    <row r="1117" s="2" customFormat="1" ht="16.5" customHeight="1">
      <c r="A1117" s="38"/>
      <c r="B1117" s="39"/>
      <c r="C1117" s="243" t="s">
        <v>2118</v>
      </c>
      <c r="D1117" s="243" t="s">
        <v>248</v>
      </c>
      <c r="E1117" s="244" t="s">
        <v>2119</v>
      </c>
      <c r="F1117" s="245" t="s">
        <v>2120</v>
      </c>
      <c r="G1117" s="246" t="s">
        <v>289</v>
      </c>
      <c r="H1117" s="247">
        <v>4</v>
      </c>
      <c r="I1117" s="248"/>
      <c r="J1117" s="249">
        <f>ROUND(I1117*H1117,2)</f>
        <v>0</v>
      </c>
      <c r="K1117" s="245" t="s">
        <v>209</v>
      </c>
      <c r="L1117" s="250"/>
      <c r="M1117" s="251" t="s">
        <v>19</v>
      </c>
      <c r="N1117" s="252" t="s">
        <v>44</v>
      </c>
      <c r="O1117" s="84"/>
      <c r="P1117" s="221">
        <f>O1117*H1117</f>
        <v>0</v>
      </c>
      <c r="Q1117" s="221">
        <v>0.0011900000000000001</v>
      </c>
      <c r="R1117" s="221">
        <f>Q1117*H1117</f>
        <v>0.0047600000000000003</v>
      </c>
      <c r="S1117" s="221">
        <v>0</v>
      </c>
      <c r="T1117" s="222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23" t="s">
        <v>741</v>
      </c>
      <c r="AT1117" s="223" t="s">
        <v>248</v>
      </c>
      <c r="AU1117" s="223" t="s">
        <v>82</v>
      </c>
      <c r="AY1117" s="17" t="s">
        <v>202</v>
      </c>
      <c r="BE1117" s="224">
        <f>IF(N1117="základní",J1117,0)</f>
        <v>0</v>
      </c>
      <c r="BF1117" s="224">
        <f>IF(N1117="snížená",J1117,0)</f>
        <v>0</v>
      </c>
      <c r="BG1117" s="224">
        <f>IF(N1117="zákl. přenesená",J1117,0)</f>
        <v>0</v>
      </c>
      <c r="BH1117" s="224">
        <f>IF(N1117="sníž. přenesená",J1117,0)</f>
        <v>0</v>
      </c>
      <c r="BI1117" s="224">
        <f>IF(N1117="nulová",J1117,0)</f>
        <v>0</v>
      </c>
      <c r="BJ1117" s="17" t="s">
        <v>80</v>
      </c>
      <c r="BK1117" s="224">
        <f>ROUND(I1117*H1117,2)</f>
        <v>0</v>
      </c>
      <c r="BL1117" s="17" t="s">
        <v>741</v>
      </c>
      <c r="BM1117" s="223" t="s">
        <v>2121</v>
      </c>
    </row>
    <row r="1118" s="2" customFormat="1">
      <c r="A1118" s="38"/>
      <c r="B1118" s="39"/>
      <c r="C1118" s="40"/>
      <c r="D1118" s="225" t="s">
        <v>212</v>
      </c>
      <c r="E1118" s="40"/>
      <c r="F1118" s="226" t="s">
        <v>2120</v>
      </c>
      <c r="G1118" s="40"/>
      <c r="H1118" s="40"/>
      <c r="I1118" s="227"/>
      <c r="J1118" s="40"/>
      <c r="K1118" s="40"/>
      <c r="L1118" s="44"/>
      <c r="M1118" s="228"/>
      <c r="N1118" s="229"/>
      <c r="O1118" s="84"/>
      <c r="P1118" s="84"/>
      <c r="Q1118" s="84"/>
      <c r="R1118" s="84"/>
      <c r="S1118" s="84"/>
      <c r="T1118" s="85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T1118" s="17" t="s">
        <v>212</v>
      </c>
      <c r="AU1118" s="17" t="s">
        <v>82</v>
      </c>
    </row>
    <row r="1119" s="2" customFormat="1" ht="16.5" customHeight="1">
      <c r="A1119" s="38"/>
      <c r="B1119" s="39"/>
      <c r="C1119" s="212" t="s">
        <v>2122</v>
      </c>
      <c r="D1119" s="212" t="s">
        <v>205</v>
      </c>
      <c r="E1119" s="213" t="s">
        <v>2123</v>
      </c>
      <c r="F1119" s="214" t="s">
        <v>2124</v>
      </c>
      <c r="G1119" s="215" t="s">
        <v>289</v>
      </c>
      <c r="H1119" s="216">
        <v>4</v>
      </c>
      <c r="I1119" s="217"/>
      <c r="J1119" s="218">
        <f>ROUND(I1119*H1119,2)</f>
        <v>0</v>
      </c>
      <c r="K1119" s="214" t="s">
        <v>209</v>
      </c>
      <c r="L1119" s="44"/>
      <c r="M1119" s="219" t="s">
        <v>19</v>
      </c>
      <c r="N1119" s="220" t="s">
        <v>44</v>
      </c>
      <c r="O1119" s="84"/>
      <c r="P1119" s="221">
        <f>O1119*H1119</f>
        <v>0</v>
      </c>
      <c r="Q1119" s="221">
        <v>0</v>
      </c>
      <c r="R1119" s="221">
        <f>Q1119*H1119</f>
        <v>0</v>
      </c>
      <c r="S1119" s="221">
        <v>0</v>
      </c>
      <c r="T1119" s="222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23" t="s">
        <v>233</v>
      </c>
      <c r="AT1119" s="223" t="s">
        <v>205</v>
      </c>
      <c r="AU1119" s="223" t="s">
        <v>82</v>
      </c>
      <c r="AY1119" s="17" t="s">
        <v>202</v>
      </c>
      <c r="BE1119" s="224">
        <f>IF(N1119="základní",J1119,0)</f>
        <v>0</v>
      </c>
      <c r="BF1119" s="224">
        <f>IF(N1119="snížená",J1119,0)</f>
        <v>0</v>
      </c>
      <c r="BG1119" s="224">
        <f>IF(N1119="zákl. přenesená",J1119,0)</f>
        <v>0</v>
      </c>
      <c r="BH1119" s="224">
        <f>IF(N1119="sníž. přenesená",J1119,0)</f>
        <v>0</v>
      </c>
      <c r="BI1119" s="224">
        <f>IF(N1119="nulová",J1119,0)</f>
        <v>0</v>
      </c>
      <c r="BJ1119" s="17" t="s">
        <v>80</v>
      </c>
      <c r="BK1119" s="224">
        <f>ROUND(I1119*H1119,2)</f>
        <v>0</v>
      </c>
      <c r="BL1119" s="17" t="s">
        <v>233</v>
      </c>
      <c r="BM1119" s="223" t="s">
        <v>2125</v>
      </c>
    </row>
    <row r="1120" s="2" customFormat="1">
      <c r="A1120" s="38"/>
      <c r="B1120" s="39"/>
      <c r="C1120" s="40"/>
      <c r="D1120" s="225" t="s">
        <v>212</v>
      </c>
      <c r="E1120" s="40"/>
      <c r="F1120" s="226" t="s">
        <v>2126</v>
      </c>
      <c r="G1120" s="40"/>
      <c r="H1120" s="40"/>
      <c r="I1120" s="227"/>
      <c r="J1120" s="40"/>
      <c r="K1120" s="40"/>
      <c r="L1120" s="44"/>
      <c r="M1120" s="228"/>
      <c r="N1120" s="229"/>
      <c r="O1120" s="84"/>
      <c r="P1120" s="84"/>
      <c r="Q1120" s="84"/>
      <c r="R1120" s="84"/>
      <c r="S1120" s="84"/>
      <c r="T1120" s="85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T1120" s="17" t="s">
        <v>212</v>
      </c>
      <c r="AU1120" s="17" t="s">
        <v>82</v>
      </c>
    </row>
    <row r="1121" s="2" customFormat="1">
      <c r="A1121" s="38"/>
      <c r="B1121" s="39"/>
      <c r="C1121" s="40"/>
      <c r="D1121" s="230" t="s">
        <v>214</v>
      </c>
      <c r="E1121" s="40"/>
      <c r="F1121" s="231" t="s">
        <v>2127</v>
      </c>
      <c r="G1121" s="40"/>
      <c r="H1121" s="40"/>
      <c r="I1121" s="227"/>
      <c r="J1121" s="40"/>
      <c r="K1121" s="40"/>
      <c r="L1121" s="44"/>
      <c r="M1121" s="228"/>
      <c r="N1121" s="229"/>
      <c r="O1121" s="84"/>
      <c r="P1121" s="84"/>
      <c r="Q1121" s="84"/>
      <c r="R1121" s="84"/>
      <c r="S1121" s="84"/>
      <c r="T1121" s="85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T1121" s="17" t="s">
        <v>214</v>
      </c>
      <c r="AU1121" s="17" t="s">
        <v>82</v>
      </c>
    </row>
    <row r="1122" s="2" customFormat="1" ht="16.5" customHeight="1">
      <c r="A1122" s="38"/>
      <c r="B1122" s="39"/>
      <c r="C1122" s="243" t="s">
        <v>2128</v>
      </c>
      <c r="D1122" s="243" t="s">
        <v>248</v>
      </c>
      <c r="E1122" s="244" t="s">
        <v>2129</v>
      </c>
      <c r="F1122" s="245" t="s">
        <v>2130</v>
      </c>
      <c r="G1122" s="246" t="s">
        <v>289</v>
      </c>
      <c r="H1122" s="247">
        <v>4</v>
      </c>
      <c r="I1122" s="248"/>
      <c r="J1122" s="249">
        <f>ROUND(I1122*H1122,2)</f>
        <v>0</v>
      </c>
      <c r="K1122" s="245" t="s">
        <v>209</v>
      </c>
      <c r="L1122" s="250"/>
      <c r="M1122" s="251" t="s">
        <v>19</v>
      </c>
      <c r="N1122" s="252" t="s">
        <v>44</v>
      </c>
      <c r="O1122" s="84"/>
      <c r="P1122" s="221">
        <f>O1122*H1122</f>
        <v>0</v>
      </c>
      <c r="Q1122" s="221">
        <v>0.00266</v>
      </c>
      <c r="R1122" s="221">
        <f>Q1122*H1122</f>
        <v>0.01064</v>
      </c>
      <c r="S1122" s="221">
        <v>0</v>
      </c>
      <c r="T1122" s="222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23" t="s">
        <v>741</v>
      </c>
      <c r="AT1122" s="223" t="s">
        <v>248</v>
      </c>
      <c r="AU1122" s="223" t="s">
        <v>82</v>
      </c>
      <c r="AY1122" s="17" t="s">
        <v>202</v>
      </c>
      <c r="BE1122" s="224">
        <f>IF(N1122="základní",J1122,0)</f>
        <v>0</v>
      </c>
      <c r="BF1122" s="224">
        <f>IF(N1122="snížená",J1122,0)</f>
        <v>0</v>
      </c>
      <c r="BG1122" s="224">
        <f>IF(N1122="zákl. přenesená",J1122,0)</f>
        <v>0</v>
      </c>
      <c r="BH1122" s="224">
        <f>IF(N1122="sníž. přenesená",J1122,0)</f>
        <v>0</v>
      </c>
      <c r="BI1122" s="224">
        <f>IF(N1122="nulová",J1122,0)</f>
        <v>0</v>
      </c>
      <c r="BJ1122" s="17" t="s">
        <v>80</v>
      </c>
      <c r="BK1122" s="224">
        <f>ROUND(I1122*H1122,2)</f>
        <v>0</v>
      </c>
      <c r="BL1122" s="17" t="s">
        <v>741</v>
      </c>
      <c r="BM1122" s="223" t="s">
        <v>2131</v>
      </c>
    </row>
    <row r="1123" s="2" customFormat="1">
      <c r="A1123" s="38"/>
      <c r="B1123" s="39"/>
      <c r="C1123" s="40"/>
      <c r="D1123" s="225" t="s">
        <v>212</v>
      </c>
      <c r="E1123" s="40"/>
      <c r="F1123" s="226" t="s">
        <v>2130</v>
      </c>
      <c r="G1123" s="40"/>
      <c r="H1123" s="40"/>
      <c r="I1123" s="227"/>
      <c r="J1123" s="40"/>
      <c r="K1123" s="40"/>
      <c r="L1123" s="44"/>
      <c r="M1123" s="228"/>
      <c r="N1123" s="229"/>
      <c r="O1123" s="84"/>
      <c r="P1123" s="84"/>
      <c r="Q1123" s="84"/>
      <c r="R1123" s="84"/>
      <c r="S1123" s="84"/>
      <c r="T1123" s="85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T1123" s="17" t="s">
        <v>212</v>
      </c>
      <c r="AU1123" s="17" t="s">
        <v>82</v>
      </c>
    </row>
    <row r="1124" s="2" customFormat="1" ht="16.5" customHeight="1">
      <c r="A1124" s="38"/>
      <c r="B1124" s="39"/>
      <c r="C1124" s="212" t="s">
        <v>2132</v>
      </c>
      <c r="D1124" s="212" t="s">
        <v>205</v>
      </c>
      <c r="E1124" s="213" t="s">
        <v>2133</v>
      </c>
      <c r="F1124" s="214" t="s">
        <v>2134</v>
      </c>
      <c r="G1124" s="215" t="s">
        <v>704</v>
      </c>
      <c r="H1124" s="216">
        <v>500</v>
      </c>
      <c r="I1124" s="217"/>
      <c r="J1124" s="218">
        <f>ROUND(I1124*H1124,2)</f>
        <v>0</v>
      </c>
      <c r="K1124" s="214" t="s">
        <v>209</v>
      </c>
      <c r="L1124" s="44"/>
      <c r="M1124" s="219" t="s">
        <v>19</v>
      </c>
      <c r="N1124" s="220" t="s">
        <v>44</v>
      </c>
      <c r="O1124" s="84"/>
      <c r="P1124" s="221">
        <f>O1124*H1124</f>
        <v>0</v>
      </c>
      <c r="Q1124" s="221">
        <v>0</v>
      </c>
      <c r="R1124" s="221">
        <f>Q1124*H1124</f>
        <v>0</v>
      </c>
      <c r="S1124" s="221">
        <v>0</v>
      </c>
      <c r="T1124" s="222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23" t="s">
        <v>233</v>
      </c>
      <c r="AT1124" s="223" t="s">
        <v>205</v>
      </c>
      <c r="AU1124" s="223" t="s">
        <v>82</v>
      </c>
      <c r="AY1124" s="17" t="s">
        <v>202</v>
      </c>
      <c r="BE1124" s="224">
        <f>IF(N1124="základní",J1124,0)</f>
        <v>0</v>
      </c>
      <c r="BF1124" s="224">
        <f>IF(N1124="snížená",J1124,0)</f>
        <v>0</v>
      </c>
      <c r="BG1124" s="224">
        <f>IF(N1124="zákl. přenesená",J1124,0)</f>
        <v>0</v>
      </c>
      <c r="BH1124" s="224">
        <f>IF(N1124="sníž. přenesená",J1124,0)</f>
        <v>0</v>
      </c>
      <c r="BI1124" s="224">
        <f>IF(N1124="nulová",J1124,0)</f>
        <v>0</v>
      </c>
      <c r="BJ1124" s="17" t="s">
        <v>80</v>
      </c>
      <c r="BK1124" s="224">
        <f>ROUND(I1124*H1124,2)</f>
        <v>0</v>
      </c>
      <c r="BL1124" s="17" t="s">
        <v>233</v>
      </c>
      <c r="BM1124" s="223" t="s">
        <v>2135</v>
      </c>
    </row>
    <row r="1125" s="2" customFormat="1">
      <c r="A1125" s="38"/>
      <c r="B1125" s="39"/>
      <c r="C1125" s="40"/>
      <c r="D1125" s="225" t="s">
        <v>212</v>
      </c>
      <c r="E1125" s="40"/>
      <c r="F1125" s="226" t="s">
        <v>2136</v>
      </c>
      <c r="G1125" s="40"/>
      <c r="H1125" s="40"/>
      <c r="I1125" s="227"/>
      <c r="J1125" s="40"/>
      <c r="K1125" s="40"/>
      <c r="L1125" s="44"/>
      <c r="M1125" s="228"/>
      <c r="N1125" s="229"/>
      <c r="O1125" s="84"/>
      <c r="P1125" s="84"/>
      <c r="Q1125" s="84"/>
      <c r="R1125" s="84"/>
      <c r="S1125" s="84"/>
      <c r="T1125" s="85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T1125" s="17" t="s">
        <v>212</v>
      </c>
      <c r="AU1125" s="17" t="s">
        <v>82</v>
      </c>
    </row>
    <row r="1126" s="2" customFormat="1">
      <c r="A1126" s="38"/>
      <c r="B1126" s="39"/>
      <c r="C1126" s="40"/>
      <c r="D1126" s="230" t="s">
        <v>214</v>
      </c>
      <c r="E1126" s="40"/>
      <c r="F1126" s="231" t="s">
        <v>2137</v>
      </c>
      <c r="G1126" s="40"/>
      <c r="H1126" s="40"/>
      <c r="I1126" s="227"/>
      <c r="J1126" s="40"/>
      <c r="K1126" s="40"/>
      <c r="L1126" s="44"/>
      <c r="M1126" s="228"/>
      <c r="N1126" s="229"/>
      <c r="O1126" s="84"/>
      <c r="P1126" s="84"/>
      <c r="Q1126" s="84"/>
      <c r="R1126" s="84"/>
      <c r="S1126" s="84"/>
      <c r="T1126" s="85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214</v>
      </c>
      <c r="AU1126" s="17" t="s">
        <v>82</v>
      </c>
    </row>
    <row r="1127" s="2" customFormat="1" ht="16.5" customHeight="1">
      <c r="A1127" s="38"/>
      <c r="B1127" s="39"/>
      <c r="C1127" s="243" t="s">
        <v>2138</v>
      </c>
      <c r="D1127" s="243" t="s">
        <v>248</v>
      </c>
      <c r="E1127" s="244" t="s">
        <v>2139</v>
      </c>
      <c r="F1127" s="245" t="s">
        <v>2140</v>
      </c>
      <c r="G1127" s="246" t="s">
        <v>704</v>
      </c>
      <c r="H1127" s="247">
        <v>500</v>
      </c>
      <c r="I1127" s="248"/>
      <c r="J1127" s="249">
        <f>ROUND(I1127*H1127,2)</f>
        <v>0</v>
      </c>
      <c r="K1127" s="245" t="s">
        <v>19</v>
      </c>
      <c r="L1127" s="250"/>
      <c r="M1127" s="251" t="s">
        <v>19</v>
      </c>
      <c r="N1127" s="252" t="s">
        <v>44</v>
      </c>
      <c r="O1127" s="84"/>
      <c r="P1127" s="221">
        <f>O1127*H1127</f>
        <v>0</v>
      </c>
      <c r="Q1127" s="221">
        <v>0</v>
      </c>
      <c r="R1127" s="221">
        <f>Q1127*H1127</f>
        <v>0</v>
      </c>
      <c r="S1127" s="221">
        <v>0</v>
      </c>
      <c r="T1127" s="222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23" t="s">
        <v>741</v>
      </c>
      <c r="AT1127" s="223" t="s">
        <v>248</v>
      </c>
      <c r="AU1127" s="223" t="s">
        <v>82</v>
      </c>
      <c r="AY1127" s="17" t="s">
        <v>202</v>
      </c>
      <c r="BE1127" s="224">
        <f>IF(N1127="základní",J1127,0)</f>
        <v>0</v>
      </c>
      <c r="BF1127" s="224">
        <f>IF(N1127="snížená",J1127,0)</f>
        <v>0</v>
      </c>
      <c r="BG1127" s="224">
        <f>IF(N1127="zákl. přenesená",J1127,0)</f>
        <v>0</v>
      </c>
      <c r="BH1127" s="224">
        <f>IF(N1127="sníž. přenesená",J1127,0)</f>
        <v>0</v>
      </c>
      <c r="BI1127" s="224">
        <f>IF(N1127="nulová",J1127,0)</f>
        <v>0</v>
      </c>
      <c r="BJ1127" s="17" t="s">
        <v>80</v>
      </c>
      <c r="BK1127" s="224">
        <f>ROUND(I1127*H1127,2)</f>
        <v>0</v>
      </c>
      <c r="BL1127" s="17" t="s">
        <v>741</v>
      </c>
      <c r="BM1127" s="223" t="s">
        <v>2141</v>
      </c>
    </row>
    <row r="1128" s="2" customFormat="1">
      <c r="A1128" s="38"/>
      <c r="B1128" s="39"/>
      <c r="C1128" s="40"/>
      <c r="D1128" s="225" t="s">
        <v>212</v>
      </c>
      <c r="E1128" s="40"/>
      <c r="F1128" s="226" t="s">
        <v>2140</v>
      </c>
      <c r="G1128" s="40"/>
      <c r="H1128" s="40"/>
      <c r="I1128" s="227"/>
      <c r="J1128" s="40"/>
      <c r="K1128" s="40"/>
      <c r="L1128" s="44"/>
      <c r="M1128" s="228"/>
      <c r="N1128" s="229"/>
      <c r="O1128" s="84"/>
      <c r="P1128" s="84"/>
      <c r="Q1128" s="84"/>
      <c r="R1128" s="84"/>
      <c r="S1128" s="84"/>
      <c r="T1128" s="85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T1128" s="17" t="s">
        <v>212</v>
      </c>
      <c r="AU1128" s="17" t="s">
        <v>82</v>
      </c>
    </row>
    <row r="1129" s="2" customFormat="1" ht="24.15" customHeight="1">
      <c r="A1129" s="38"/>
      <c r="B1129" s="39"/>
      <c r="C1129" s="243" t="s">
        <v>2142</v>
      </c>
      <c r="D1129" s="243" t="s">
        <v>248</v>
      </c>
      <c r="E1129" s="244" t="s">
        <v>2143</v>
      </c>
      <c r="F1129" s="245" t="s">
        <v>2144</v>
      </c>
      <c r="G1129" s="246" t="s">
        <v>289</v>
      </c>
      <c r="H1129" s="247">
        <v>500</v>
      </c>
      <c r="I1129" s="248"/>
      <c r="J1129" s="249">
        <f>ROUND(I1129*H1129,2)</f>
        <v>0</v>
      </c>
      <c r="K1129" s="245" t="s">
        <v>19</v>
      </c>
      <c r="L1129" s="250"/>
      <c r="M1129" s="251" t="s">
        <v>19</v>
      </c>
      <c r="N1129" s="252" t="s">
        <v>44</v>
      </c>
      <c r="O1129" s="84"/>
      <c r="P1129" s="221">
        <f>O1129*H1129</f>
        <v>0</v>
      </c>
      <c r="Q1129" s="221">
        <v>0.0025000000000000001</v>
      </c>
      <c r="R1129" s="221">
        <f>Q1129*H1129</f>
        <v>1.25</v>
      </c>
      <c r="S1129" s="221">
        <v>0</v>
      </c>
      <c r="T1129" s="222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23" t="s">
        <v>1051</v>
      </c>
      <c r="AT1129" s="223" t="s">
        <v>248</v>
      </c>
      <c r="AU1129" s="223" t="s">
        <v>82</v>
      </c>
      <c r="AY1129" s="17" t="s">
        <v>202</v>
      </c>
      <c r="BE1129" s="224">
        <f>IF(N1129="základní",J1129,0)</f>
        <v>0</v>
      </c>
      <c r="BF1129" s="224">
        <f>IF(N1129="snížená",J1129,0)</f>
        <v>0</v>
      </c>
      <c r="BG1129" s="224">
        <f>IF(N1129="zákl. přenesená",J1129,0)</f>
        <v>0</v>
      </c>
      <c r="BH1129" s="224">
        <f>IF(N1129="sníž. přenesená",J1129,0)</f>
        <v>0</v>
      </c>
      <c r="BI1129" s="224">
        <f>IF(N1129="nulová",J1129,0)</f>
        <v>0</v>
      </c>
      <c r="BJ1129" s="17" t="s">
        <v>80</v>
      </c>
      <c r="BK1129" s="224">
        <f>ROUND(I1129*H1129,2)</f>
        <v>0</v>
      </c>
      <c r="BL1129" s="17" t="s">
        <v>233</v>
      </c>
      <c r="BM1129" s="223" t="s">
        <v>2145</v>
      </c>
    </row>
    <row r="1130" s="2" customFormat="1">
      <c r="A1130" s="38"/>
      <c r="B1130" s="39"/>
      <c r="C1130" s="40"/>
      <c r="D1130" s="225" t="s">
        <v>212</v>
      </c>
      <c r="E1130" s="40"/>
      <c r="F1130" s="226" t="s">
        <v>2144</v>
      </c>
      <c r="G1130" s="40"/>
      <c r="H1130" s="40"/>
      <c r="I1130" s="227"/>
      <c r="J1130" s="40"/>
      <c r="K1130" s="40"/>
      <c r="L1130" s="44"/>
      <c r="M1130" s="228"/>
      <c r="N1130" s="229"/>
      <c r="O1130" s="84"/>
      <c r="P1130" s="84"/>
      <c r="Q1130" s="84"/>
      <c r="R1130" s="84"/>
      <c r="S1130" s="84"/>
      <c r="T1130" s="85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T1130" s="17" t="s">
        <v>212</v>
      </c>
      <c r="AU1130" s="17" t="s">
        <v>82</v>
      </c>
    </row>
    <row r="1131" s="2" customFormat="1">
      <c r="A1131" s="38"/>
      <c r="B1131" s="39"/>
      <c r="C1131" s="40"/>
      <c r="D1131" s="225" t="s">
        <v>525</v>
      </c>
      <c r="E1131" s="40"/>
      <c r="F1131" s="253" t="s">
        <v>2146</v>
      </c>
      <c r="G1131" s="40"/>
      <c r="H1131" s="40"/>
      <c r="I1131" s="227"/>
      <c r="J1131" s="40"/>
      <c r="K1131" s="40"/>
      <c r="L1131" s="44"/>
      <c r="M1131" s="228"/>
      <c r="N1131" s="229"/>
      <c r="O1131" s="84"/>
      <c r="P1131" s="84"/>
      <c r="Q1131" s="84"/>
      <c r="R1131" s="84"/>
      <c r="S1131" s="84"/>
      <c r="T1131" s="85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T1131" s="17" t="s">
        <v>525</v>
      </c>
      <c r="AU1131" s="17" t="s">
        <v>82</v>
      </c>
    </row>
    <row r="1132" s="12" customFormat="1" ht="22.8" customHeight="1">
      <c r="A1132" s="12"/>
      <c r="B1132" s="196"/>
      <c r="C1132" s="197"/>
      <c r="D1132" s="198" t="s">
        <v>72</v>
      </c>
      <c r="E1132" s="210" t="s">
        <v>2147</v>
      </c>
      <c r="F1132" s="210" t="s">
        <v>2148</v>
      </c>
      <c r="G1132" s="197"/>
      <c r="H1132" s="197"/>
      <c r="I1132" s="200"/>
      <c r="J1132" s="211">
        <f>BK1132</f>
        <v>0</v>
      </c>
      <c r="K1132" s="197"/>
      <c r="L1132" s="202"/>
      <c r="M1132" s="203"/>
      <c r="N1132" s="204"/>
      <c r="O1132" s="204"/>
      <c r="P1132" s="205">
        <f>SUM(P1133:P1158)</f>
        <v>0</v>
      </c>
      <c r="Q1132" s="204"/>
      <c r="R1132" s="205">
        <f>SUM(R1133:R1158)</f>
        <v>5.4295</v>
      </c>
      <c r="S1132" s="204"/>
      <c r="T1132" s="206">
        <f>SUM(T1133:T1158)</f>
        <v>0</v>
      </c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R1132" s="207" t="s">
        <v>230</v>
      </c>
      <c r="AT1132" s="208" t="s">
        <v>72</v>
      </c>
      <c r="AU1132" s="208" t="s">
        <v>80</v>
      </c>
      <c r="AY1132" s="207" t="s">
        <v>202</v>
      </c>
      <c r="BK1132" s="209">
        <f>SUM(BK1133:BK1158)</f>
        <v>0</v>
      </c>
    </row>
    <row r="1133" s="2" customFormat="1" ht="16.5" customHeight="1">
      <c r="A1133" s="38"/>
      <c r="B1133" s="39"/>
      <c r="C1133" s="212" t="s">
        <v>2149</v>
      </c>
      <c r="D1133" s="212" t="s">
        <v>205</v>
      </c>
      <c r="E1133" s="213" t="s">
        <v>2150</v>
      </c>
      <c r="F1133" s="214" t="s">
        <v>2151</v>
      </c>
      <c r="G1133" s="215" t="s">
        <v>208</v>
      </c>
      <c r="H1133" s="216">
        <v>11500</v>
      </c>
      <c r="I1133" s="217"/>
      <c r="J1133" s="218">
        <f>ROUND(I1133*H1133,2)</f>
        <v>0</v>
      </c>
      <c r="K1133" s="214" t="s">
        <v>209</v>
      </c>
      <c r="L1133" s="44"/>
      <c r="M1133" s="219" t="s">
        <v>19</v>
      </c>
      <c r="N1133" s="220" t="s">
        <v>44</v>
      </c>
      <c r="O1133" s="84"/>
      <c r="P1133" s="221">
        <f>O1133*H1133</f>
        <v>0</v>
      </c>
      <c r="Q1133" s="221">
        <v>0</v>
      </c>
      <c r="R1133" s="221">
        <f>Q1133*H1133</f>
        <v>0</v>
      </c>
      <c r="S1133" s="221">
        <v>0</v>
      </c>
      <c r="T1133" s="222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23" t="s">
        <v>233</v>
      </c>
      <c r="AT1133" s="223" t="s">
        <v>205</v>
      </c>
      <c r="AU1133" s="223" t="s">
        <v>82</v>
      </c>
      <c r="AY1133" s="17" t="s">
        <v>202</v>
      </c>
      <c r="BE1133" s="224">
        <f>IF(N1133="základní",J1133,0)</f>
        <v>0</v>
      </c>
      <c r="BF1133" s="224">
        <f>IF(N1133="snížená",J1133,0)</f>
        <v>0</v>
      </c>
      <c r="BG1133" s="224">
        <f>IF(N1133="zákl. přenesená",J1133,0)</f>
        <v>0</v>
      </c>
      <c r="BH1133" s="224">
        <f>IF(N1133="sníž. přenesená",J1133,0)</f>
        <v>0</v>
      </c>
      <c r="BI1133" s="224">
        <f>IF(N1133="nulová",J1133,0)</f>
        <v>0</v>
      </c>
      <c r="BJ1133" s="17" t="s">
        <v>80</v>
      </c>
      <c r="BK1133" s="224">
        <f>ROUND(I1133*H1133,2)</f>
        <v>0</v>
      </c>
      <c r="BL1133" s="17" t="s">
        <v>233</v>
      </c>
      <c r="BM1133" s="223" t="s">
        <v>2152</v>
      </c>
    </row>
    <row r="1134" s="2" customFormat="1">
      <c r="A1134" s="38"/>
      <c r="B1134" s="39"/>
      <c r="C1134" s="40"/>
      <c r="D1134" s="225" t="s">
        <v>212</v>
      </c>
      <c r="E1134" s="40"/>
      <c r="F1134" s="226" t="s">
        <v>2151</v>
      </c>
      <c r="G1134" s="40"/>
      <c r="H1134" s="40"/>
      <c r="I1134" s="227"/>
      <c r="J1134" s="40"/>
      <c r="K1134" s="40"/>
      <c r="L1134" s="44"/>
      <c r="M1134" s="228"/>
      <c r="N1134" s="229"/>
      <c r="O1134" s="84"/>
      <c r="P1134" s="84"/>
      <c r="Q1134" s="84"/>
      <c r="R1134" s="84"/>
      <c r="S1134" s="84"/>
      <c r="T1134" s="85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T1134" s="17" t="s">
        <v>212</v>
      </c>
      <c r="AU1134" s="17" t="s">
        <v>82</v>
      </c>
    </row>
    <row r="1135" s="2" customFormat="1">
      <c r="A1135" s="38"/>
      <c r="B1135" s="39"/>
      <c r="C1135" s="40"/>
      <c r="D1135" s="230" t="s">
        <v>214</v>
      </c>
      <c r="E1135" s="40"/>
      <c r="F1135" s="231" t="s">
        <v>2153</v>
      </c>
      <c r="G1135" s="40"/>
      <c r="H1135" s="40"/>
      <c r="I1135" s="227"/>
      <c r="J1135" s="40"/>
      <c r="K1135" s="40"/>
      <c r="L1135" s="44"/>
      <c r="M1135" s="228"/>
      <c r="N1135" s="229"/>
      <c r="O1135" s="84"/>
      <c r="P1135" s="84"/>
      <c r="Q1135" s="84"/>
      <c r="R1135" s="84"/>
      <c r="S1135" s="84"/>
      <c r="T1135" s="85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T1135" s="17" t="s">
        <v>214</v>
      </c>
      <c r="AU1135" s="17" t="s">
        <v>82</v>
      </c>
    </row>
    <row r="1136" s="2" customFormat="1" ht="16.5" customHeight="1">
      <c r="A1136" s="38"/>
      <c r="B1136" s="39"/>
      <c r="C1136" s="243" t="s">
        <v>2154</v>
      </c>
      <c r="D1136" s="243" t="s">
        <v>248</v>
      </c>
      <c r="E1136" s="244" t="s">
        <v>2155</v>
      </c>
      <c r="F1136" s="245" t="s">
        <v>2156</v>
      </c>
      <c r="G1136" s="246" t="s">
        <v>208</v>
      </c>
      <c r="H1136" s="247">
        <v>11550</v>
      </c>
      <c r="I1136" s="248"/>
      <c r="J1136" s="249">
        <f>ROUND(I1136*H1136,2)</f>
        <v>0</v>
      </c>
      <c r="K1136" s="245" t="s">
        <v>209</v>
      </c>
      <c r="L1136" s="250"/>
      <c r="M1136" s="251" t="s">
        <v>19</v>
      </c>
      <c r="N1136" s="252" t="s">
        <v>44</v>
      </c>
      <c r="O1136" s="84"/>
      <c r="P1136" s="221">
        <f>O1136*H1136</f>
        <v>0</v>
      </c>
      <c r="Q1136" s="221">
        <v>0.00040000000000000002</v>
      </c>
      <c r="R1136" s="221">
        <f>Q1136*H1136</f>
        <v>4.6200000000000001</v>
      </c>
      <c r="S1136" s="221">
        <v>0</v>
      </c>
      <c r="T1136" s="222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23" t="s">
        <v>741</v>
      </c>
      <c r="AT1136" s="223" t="s">
        <v>248</v>
      </c>
      <c r="AU1136" s="223" t="s">
        <v>82</v>
      </c>
      <c r="AY1136" s="17" t="s">
        <v>202</v>
      </c>
      <c r="BE1136" s="224">
        <f>IF(N1136="základní",J1136,0)</f>
        <v>0</v>
      </c>
      <c r="BF1136" s="224">
        <f>IF(N1136="snížená",J1136,0)</f>
        <v>0</v>
      </c>
      <c r="BG1136" s="224">
        <f>IF(N1136="zákl. přenesená",J1136,0)</f>
        <v>0</v>
      </c>
      <c r="BH1136" s="224">
        <f>IF(N1136="sníž. přenesená",J1136,0)</f>
        <v>0</v>
      </c>
      <c r="BI1136" s="224">
        <f>IF(N1136="nulová",J1136,0)</f>
        <v>0</v>
      </c>
      <c r="BJ1136" s="17" t="s">
        <v>80</v>
      </c>
      <c r="BK1136" s="224">
        <f>ROUND(I1136*H1136,2)</f>
        <v>0</v>
      </c>
      <c r="BL1136" s="17" t="s">
        <v>741</v>
      </c>
      <c r="BM1136" s="223" t="s">
        <v>2157</v>
      </c>
    </row>
    <row r="1137" s="2" customFormat="1">
      <c r="A1137" s="38"/>
      <c r="B1137" s="39"/>
      <c r="C1137" s="40"/>
      <c r="D1137" s="225" t="s">
        <v>212</v>
      </c>
      <c r="E1137" s="40"/>
      <c r="F1137" s="226" t="s">
        <v>2156</v>
      </c>
      <c r="G1137" s="40"/>
      <c r="H1137" s="40"/>
      <c r="I1137" s="227"/>
      <c r="J1137" s="40"/>
      <c r="K1137" s="40"/>
      <c r="L1137" s="44"/>
      <c r="M1137" s="228"/>
      <c r="N1137" s="229"/>
      <c r="O1137" s="84"/>
      <c r="P1137" s="84"/>
      <c r="Q1137" s="84"/>
      <c r="R1137" s="84"/>
      <c r="S1137" s="84"/>
      <c r="T1137" s="85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T1137" s="17" t="s">
        <v>212</v>
      </c>
      <c r="AU1137" s="17" t="s">
        <v>82</v>
      </c>
    </row>
    <row r="1138" s="13" customFormat="1">
      <c r="A1138" s="13"/>
      <c r="B1138" s="232"/>
      <c r="C1138" s="233"/>
      <c r="D1138" s="225" t="s">
        <v>224</v>
      </c>
      <c r="E1138" s="233"/>
      <c r="F1138" s="235" t="s">
        <v>2158</v>
      </c>
      <c r="G1138" s="233"/>
      <c r="H1138" s="236">
        <v>11550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224</v>
      </c>
      <c r="AU1138" s="242" t="s">
        <v>82</v>
      </c>
      <c r="AV1138" s="13" t="s">
        <v>82</v>
      </c>
      <c r="AW1138" s="13" t="s">
        <v>4</v>
      </c>
      <c r="AX1138" s="13" t="s">
        <v>80</v>
      </c>
      <c r="AY1138" s="242" t="s">
        <v>202</v>
      </c>
    </row>
    <row r="1139" s="2" customFormat="1" ht="16.5" customHeight="1">
      <c r="A1139" s="38"/>
      <c r="B1139" s="39"/>
      <c r="C1139" s="212" t="s">
        <v>2159</v>
      </c>
      <c r="D1139" s="212" t="s">
        <v>205</v>
      </c>
      <c r="E1139" s="213" t="s">
        <v>2160</v>
      </c>
      <c r="F1139" s="214" t="s">
        <v>2161</v>
      </c>
      <c r="G1139" s="215" t="s">
        <v>2162</v>
      </c>
      <c r="H1139" s="216">
        <v>11.550000000000001</v>
      </c>
      <c r="I1139" s="217"/>
      <c r="J1139" s="218">
        <f>ROUND(I1139*H1139,2)</f>
        <v>0</v>
      </c>
      <c r="K1139" s="214" t="s">
        <v>209</v>
      </c>
      <c r="L1139" s="44"/>
      <c r="M1139" s="219" t="s">
        <v>19</v>
      </c>
      <c r="N1139" s="220" t="s">
        <v>44</v>
      </c>
      <c r="O1139" s="84"/>
      <c r="P1139" s="221">
        <f>O1139*H1139</f>
        <v>0</v>
      </c>
      <c r="Q1139" s="221">
        <v>0</v>
      </c>
      <c r="R1139" s="221">
        <f>Q1139*H1139</f>
        <v>0</v>
      </c>
      <c r="S1139" s="221">
        <v>0</v>
      </c>
      <c r="T1139" s="222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23" t="s">
        <v>233</v>
      </c>
      <c r="AT1139" s="223" t="s">
        <v>205</v>
      </c>
      <c r="AU1139" s="223" t="s">
        <v>82</v>
      </c>
      <c r="AY1139" s="17" t="s">
        <v>202</v>
      </c>
      <c r="BE1139" s="224">
        <f>IF(N1139="základní",J1139,0)</f>
        <v>0</v>
      </c>
      <c r="BF1139" s="224">
        <f>IF(N1139="snížená",J1139,0)</f>
        <v>0</v>
      </c>
      <c r="BG1139" s="224">
        <f>IF(N1139="zákl. přenesená",J1139,0)</f>
        <v>0</v>
      </c>
      <c r="BH1139" s="224">
        <f>IF(N1139="sníž. přenesená",J1139,0)</f>
        <v>0</v>
      </c>
      <c r="BI1139" s="224">
        <f>IF(N1139="nulová",J1139,0)</f>
        <v>0</v>
      </c>
      <c r="BJ1139" s="17" t="s">
        <v>80</v>
      </c>
      <c r="BK1139" s="224">
        <f>ROUND(I1139*H1139,2)</f>
        <v>0</v>
      </c>
      <c r="BL1139" s="17" t="s">
        <v>233</v>
      </c>
      <c r="BM1139" s="223" t="s">
        <v>2163</v>
      </c>
    </row>
    <row r="1140" s="2" customFormat="1">
      <c r="A1140" s="38"/>
      <c r="B1140" s="39"/>
      <c r="C1140" s="40"/>
      <c r="D1140" s="225" t="s">
        <v>212</v>
      </c>
      <c r="E1140" s="40"/>
      <c r="F1140" s="226" t="s">
        <v>2164</v>
      </c>
      <c r="G1140" s="40"/>
      <c r="H1140" s="40"/>
      <c r="I1140" s="227"/>
      <c r="J1140" s="40"/>
      <c r="K1140" s="40"/>
      <c r="L1140" s="44"/>
      <c r="M1140" s="228"/>
      <c r="N1140" s="229"/>
      <c r="O1140" s="84"/>
      <c r="P1140" s="84"/>
      <c r="Q1140" s="84"/>
      <c r="R1140" s="84"/>
      <c r="S1140" s="84"/>
      <c r="T1140" s="85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T1140" s="17" t="s">
        <v>212</v>
      </c>
      <c r="AU1140" s="17" t="s">
        <v>82</v>
      </c>
    </row>
    <row r="1141" s="2" customFormat="1">
      <c r="A1141" s="38"/>
      <c r="B1141" s="39"/>
      <c r="C1141" s="40"/>
      <c r="D1141" s="230" t="s">
        <v>214</v>
      </c>
      <c r="E1141" s="40"/>
      <c r="F1141" s="231" t="s">
        <v>2165</v>
      </c>
      <c r="G1141" s="40"/>
      <c r="H1141" s="40"/>
      <c r="I1141" s="227"/>
      <c r="J1141" s="40"/>
      <c r="K1141" s="40"/>
      <c r="L1141" s="44"/>
      <c r="M1141" s="228"/>
      <c r="N1141" s="229"/>
      <c r="O1141" s="84"/>
      <c r="P1141" s="84"/>
      <c r="Q1141" s="84"/>
      <c r="R1141" s="84"/>
      <c r="S1141" s="84"/>
      <c r="T1141" s="85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T1141" s="17" t="s">
        <v>214</v>
      </c>
      <c r="AU1141" s="17" t="s">
        <v>82</v>
      </c>
    </row>
    <row r="1142" s="2" customFormat="1" ht="16.5" customHeight="1">
      <c r="A1142" s="38"/>
      <c r="B1142" s="39"/>
      <c r="C1142" s="212" t="s">
        <v>2166</v>
      </c>
      <c r="D1142" s="212" t="s">
        <v>205</v>
      </c>
      <c r="E1142" s="213" t="s">
        <v>2167</v>
      </c>
      <c r="F1142" s="214" t="s">
        <v>2168</v>
      </c>
      <c r="G1142" s="215" t="s">
        <v>289</v>
      </c>
      <c r="H1142" s="216">
        <v>45</v>
      </c>
      <c r="I1142" s="217"/>
      <c r="J1142" s="218">
        <f>ROUND(I1142*H1142,2)</f>
        <v>0</v>
      </c>
      <c r="K1142" s="214" t="s">
        <v>209</v>
      </c>
      <c r="L1142" s="44"/>
      <c r="M1142" s="219" t="s">
        <v>19</v>
      </c>
      <c r="N1142" s="220" t="s">
        <v>44</v>
      </c>
      <c r="O1142" s="84"/>
      <c r="P1142" s="221">
        <f>O1142*H1142</f>
        <v>0</v>
      </c>
      <c r="Q1142" s="221">
        <v>0</v>
      </c>
      <c r="R1142" s="221">
        <f>Q1142*H1142</f>
        <v>0</v>
      </c>
      <c r="S1142" s="221">
        <v>0</v>
      </c>
      <c r="T1142" s="222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23" t="s">
        <v>233</v>
      </c>
      <c r="AT1142" s="223" t="s">
        <v>205</v>
      </c>
      <c r="AU1142" s="223" t="s">
        <v>82</v>
      </c>
      <c r="AY1142" s="17" t="s">
        <v>202</v>
      </c>
      <c r="BE1142" s="224">
        <f>IF(N1142="základní",J1142,0)</f>
        <v>0</v>
      </c>
      <c r="BF1142" s="224">
        <f>IF(N1142="snížená",J1142,0)</f>
        <v>0</v>
      </c>
      <c r="BG1142" s="224">
        <f>IF(N1142="zákl. přenesená",J1142,0)</f>
        <v>0</v>
      </c>
      <c r="BH1142" s="224">
        <f>IF(N1142="sníž. přenesená",J1142,0)</f>
        <v>0</v>
      </c>
      <c r="BI1142" s="224">
        <f>IF(N1142="nulová",J1142,0)</f>
        <v>0</v>
      </c>
      <c r="BJ1142" s="17" t="s">
        <v>80</v>
      </c>
      <c r="BK1142" s="224">
        <f>ROUND(I1142*H1142,2)</f>
        <v>0</v>
      </c>
      <c r="BL1142" s="17" t="s">
        <v>233</v>
      </c>
      <c r="BM1142" s="223" t="s">
        <v>2169</v>
      </c>
    </row>
    <row r="1143" s="2" customFormat="1">
      <c r="A1143" s="38"/>
      <c r="B1143" s="39"/>
      <c r="C1143" s="40"/>
      <c r="D1143" s="225" t="s">
        <v>212</v>
      </c>
      <c r="E1143" s="40"/>
      <c r="F1143" s="226" t="s">
        <v>2168</v>
      </c>
      <c r="G1143" s="40"/>
      <c r="H1143" s="40"/>
      <c r="I1143" s="227"/>
      <c r="J1143" s="40"/>
      <c r="K1143" s="40"/>
      <c r="L1143" s="44"/>
      <c r="M1143" s="228"/>
      <c r="N1143" s="229"/>
      <c r="O1143" s="84"/>
      <c r="P1143" s="84"/>
      <c r="Q1143" s="84"/>
      <c r="R1143" s="84"/>
      <c r="S1143" s="84"/>
      <c r="T1143" s="85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T1143" s="17" t="s">
        <v>212</v>
      </c>
      <c r="AU1143" s="17" t="s">
        <v>82</v>
      </c>
    </row>
    <row r="1144" s="2" customFormat="1">
      <c r="A1144" s="38"/>
      <c r="B1144" s="39"/>
      <c r="C1144" s="40"/>
      <c r="D1144" s="230" t="s">
        <v>214</v>
      </c>
      <c r="E1144" s="40"/>
      <c r="F1144" s="231" t="s">
        <v>2170</v>
      </c>
      <c r="G1144" s="40"/>
      <c r="H1144" s="40"/>
      <c r="I1144" s="227"/>
      <c r="J1144" s="40"/>
      <c r="K1144" s="40"/>
      <c r="L1144" s="44"/>
      <c r="M1144" s="228"/>
      <c r="N1144" s="229"/>
      <c r="O1144" s="84"/>
      <c r="P1144" s="84"/>
      <c r="Q1144" s="84"/>
      <c r="R1144" s="84"/>
      <c r="S1144" s="84"/>
      <c r="T1144" s="85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T1144" s="17" t="s">
        <v>214</v>
      </c>
      <c r="AU1144" s="17" t="s">
        <v>82</v>
      </c>
    </row>
    <row r="1145" s="2" customFormat="1">
      <c r="A1145" s="38"/>
      <c r="B1145" s="39"/>
      <c r="C1145" s="40"/>
      <c r="D1145" s="225" t="s">
        <v>525</v>
      </c>
      <c r="E1145" s="40"/>
      <c r="F1145" s="253" t="s">
        <v>2171</v>
      </c>
      <c r="G1145" s="40"/>
      <c r="H1145" s="40"/>
      <c r="I1145" s="227"/>
      <c r="J1145" s="40"/>
      <c r="K1145" s="40"/>
      <c r="L1145" s="44"/>
      <c r="M1145" s="228"/>
      <c r="N1145" s="229"/>
      <c r="O1145" s="84"/>
      <c r="P1145" s="84"/>
      <c r="Q1145" s="84"/>
      <c r="R1145" s="84"/>
      <c r="S1145" s="84"/>
      <c r="T1145" s="85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T1145" s="17" t="s">
        <v>525</v>
      </c>
      <c r="AU1145" s="17" t="s">
        <v>82</v>
      </c>
    </row>
    <row r="1146" s="2" customFormat="1" ht="16.5" customHeight="1">
      <c r="A1146" s="38"/>
      <c r="B1146" s="39"/>
      <c r="C1146" s="243" t="s">
        <v>2172</v>
      </c>
      <c r="D1146" s="243" t="s">
        <v>248</v>
      </c>
      <c r="E1146" s="244" t="s">
        <v>2173</v>
      </c>
      <c r="F1146" s="245" t="s">
        <v>2174</v>
      </c>
      <c r="G1146" s="246" t="s">
        <v>289</v>
      </c>
      <c r="H1146" s="247">
        <v>45</v>
      </c>
      <c r="I1146" s="248"/>
      <c r="J1146" s="249">
        <f>ROUND(I1146*H1146,2)</f>
        <v>0</v>
      </c>
      <c r="K1146" s="245" t="s">
        <v>209</v>
      </c>
      <c r="L1146" s="250"/>
      <c r="M1146" s="251" t="s">
        <v>19</v>
      </c>
      <c r="N1146" s="252" t="s">
        <v>44</v>
      </c>
      <c r="O1146" s="84"/>
      <c r="P1146" s="221">
        <f>O1146*H1146</f>
        <v>0</v>
      </c>
      <c r="Q1146" s="221">
        <v>0.00010000000000000001</v>
      </c>
      <c r="R1146" s="221">
        <f>Q1146*H1146</f>
        <v>0.0045000000000000005</v>
      </c>
      <c r="S1146" s="221">
        <v>0</v>
      </c>
      <c r="T1146" s="222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223" t="s">
        <v>741</v>
      </c>
      <c r="AT1146" s="223" t="s">
        <v>248</v>
      </c>
      <c r="AU1146" s="223" t="s">
        <v>82</v>
      </c>
      <c r="AY1146" s="17" t="s">
        <v>202</v>
      </c>
      <c r="BE1146" s="224">
        <f>IF(N1146="základní",J1146,0)</f>
        <v>0</v>
      </c>
      <c r="BF1146" s="224">
        <f>IF(N1146="snížená",J1146,0)</f>
        <v>0</v>
      </c>
      <c r="BG1146" s="224">
        <f>IF(N1146="zákl. přenesená",J1146,0)</f>
        <v>0</v>
      </c>
      <c r="BH1146" s="224">
        <f>IF(N1146="sníž. přenesená",J1146,0)</f>
        <v>0</v>
      </c>
      <c r="BI1146" s="224">
        <f>IF(N1146="nulová",J1146,0)</f>
        <v>0</v>
      </c>
      <c r="BJ1146" s="17" t="s">
        <v>80</v>
      </c>
      <c r="BK1146" s="224">
        <f>ROUND(I1146*H1146,2)</f>
        <v>0</v>
      </c>
      <c r="BL1146" s="17" t="s">
        <v>741</v>
      </c>
      <c r="BM1146" s="223" t="s">
        <v>2175</v>
      </c>
    </row>
    <row r="1147" s="2" customFormat="1">
      <c r="A1147" s="38"/>
      <c r="B1147" s="39"/>
      <c r="C1147" s="40"/>
      <c r="D1147" s="225" t="s">
        <v>212</v>
      </c>
      <c r="E1147" s="40"/>
      <c r="F1147" s="226" t="s">
        <v>2174</v>
      </c>
      <c r="G1147" s="40"/>
      <c r="H1147" s="40"/>
      <c r="I1147" s="227"/>
      <c r="J1147" s="40"/>
      <c r="K1147" s="40"/>
      <c r="L1147" s="44"/>
      <c r="M1147" s="228"/>
      <c r="N1147" s="229"/>
      <c r="O1147" s="84"/>
      <c r="P1147" s="84"/>
      <c r="Q1147" s="84"/>
      <c r="R1147" s="84"/>
      <c r="S1147" s="84"/>
      <c r="T1147" s="85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T1147" s="17" t="s">
        <v>212</v>
      </c>
      <c r="AU1147" s="17" t="s">
        <v>82</v>
      </c>
    </row>
    <row r="1148" s="2" customFormat="1" ht="16.5" customHeight="1">
      <c r="A1148" s="38"/>
      <c r="B1148" s="39"/>
      <c r="C1148" s="212" t="s">
        <v>2176</v>
      </c>
      <c r="D1148" s="212" t="s">
        <v>205</v>
      </c>
      <c r="E1148" s="213" t="s">
        <v>2177</v>
      </c>
      <c r="F1148" s="214" t="s">
        <v>2178</v>
      </c>
      <c r="G1148" s="215" t="s">
        <v>289</v>
      </c>
      <c r="H1148" s="216">
        <v>10</v>
      </c>
      <c r="I1148" s="217"/>
      <c r="J1148" s="218">
        <f>ROUND(I1148*H1148,2)</f>
        <v>0</v>
      </c>
      <c r="K1148" s="214" t="s">
        <v>209</v>
      </c>
      <c r="L1148" s="44"/>
      <c r="M1148" s="219" t="s">
        <v>19</v>
      </c>
      <c r="N1148" s="220" t="s">
        <v>44</v>
      </c>
      <c r="O1148" s="84"/>
      <c r="P1148" s="221">
        <f>O1148*H1148</f>
        <v>0</v>
      </c>
      <c r="Q1148" s="221">
        <v>0</v>
      </c>
      <c r="R1148" s="221">
        <f>Q1148*H1148</f>
        <v>0</v>
      </c>
      <c r="S1148" s="221">
        <v>0</v>
      </c>
      <c r="T1148" s="222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23" t="s">
        <v>233</v>
      </c>
      <c r="AT1148" s="223" t="s">
        <v>205</v>
      </c>
      <c r="AU1148" s="223" t="s">
        <v>82</v>
      </c>
      <c r="AY1148" s="17" t="s">
        <v>202</v>
      </c>
      <c r="BE1148" s="224">
        <f>IF(N1148="základní",J1148,0)</f>
        <v>0</v>
      </c>
      <c r="BF1148" s="224">
        <f>IF(N1148="snížená",J1148,0)</f>
        <v>0</v>
      </c>
      <c r="BG1148" s="224">
        <f>IF(N1148="zákl. přenesená",J1148,0)</f>
        <v>0</v>
      </c>
      <c r="BH1148" s="224">
        <f>IF(N1148="sníž. přenesená",J1148,0)</f>
        <v>0</v>
      </c>
      <c r="BI1148" s="224">
        <f>IF(N1148="nulová",J1148,0)</f>
        <v>0</v>
      </c>
      <c r="BJ1148" s="17" t="s">
        <v>80</v>
      </c>
      <c r="BK1148" s="224">
        <f>ROUND(I1148*H1148,2)</f>
        <v>0</v>
      </c>
      <c r="BL1148" s="17" t="s">
        <v>233</v>
      </c>
      <c r="BM1148" s="223" t="s">
        <v>2179</v>
      </c>
    </row>
    <row r="1149" s="2" customFormat="1">
      <c r="A1149" s="38"/>
      <c r="B1149" s="39"/>
      <c r="C1149" s="40"/>
      <c r="D1149" s="225" t="s">
        <v>212</v>
      </c>
      <c r="E1149" s="40"/>
      <c r="F1149" s="226" t="s">
        <v>2178</v>
      </c>
      <c r="G1149" s="40"/>
      <c r="H1149" s="40"/>
      <c r="I1149" s="227"/>
      <c r="J1149" s="40"/>
      <c r="K1149" s="40"/>
      <c r="L1149" s="44"/>
      <c r="M1149" s="228"/>
      <c r="N1149" s="229"/>
      <c r="O1149" s="84"/>
      <c r="P1149" s="84"/>
      <c r="Q1149" s="84"/>
      <c r="R1149" s="84"/>
      <c r="S1149" s="84"/>
      <c r="T1149" s="85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T1149" s="17" t="s">
        <v>212</v>
      </c>
      <c r="AU1149" s="17" t="s">
        <v>82</v>
      </c>
    </row>
    <row r="1150" s="2" customFormat="1">
      <c r="A1150" s="38"/>
      <c r="B1150" s="39"/>
      <c r="C1150" s="40"/>
      <c r="D1150" s="230" t="s">
        <v>214</v>
      </c>
      <c r="E1150" s="40"/>
      <c r="F1150" s="231" t="s">
        <v>2180</v>
      </c>
      <c r="G1150" s="40"/>
      <c r="H1150" s="40"/>
      <c r="I1150" s="227"/>
      <c r="J1150" s="40"/>
      <c r="K1150" s="40"/>
      <c r="L1150" s="44"/>
      <c r="M1150" s="228"/>
      <c r="N1150" s="229"/>
      <c r="O1150" s="84"/>
      <c r="P1150" s="84"/>
      <c r="Q1150" s="84"/>
      <c r="R1150" s="84"/>
      <c r="S1150" s="84"/>
      <c r="T1150" s="85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T1150" s="17" t="s">
        <v>214</v>
      </c>
      <c r="AU1150" s="17" t="s">
        <v>82</v>
      </c>
    </row>
    <row r="1151" s="2" customFormat="1" ht="16.5" customHeight="1">
      <c r="A1151" s="38"/>
      <c r="B1151" s="39"/>
      <c r="C1151" s="243" t="s">
        <v>2181</v>
      </c>
      <c r="D1151" s="243" t="s">
        <v>248</v>
      </c>
      <c r="E1151" s="244" t="s">
        <v>2182</v>
      </c>
      <c r="F1151" s="245" t="s">
        <v>2183</v>
      </c>
      <c r="G1151" s="246" t="s">
        <v>289</v>
      </c>
      <c r="H1151" s="247">
        <v>10</v>
      </c>
      <c r="I1151" s="248"/>
      <c r="J1151" s="249">
        <f>ROUND(I1151*H1151,2)</f>
        <v>0</v>
      </c>
      <c r="K1151" s="245" t="s">
        <v>19</v>
      </c>
      <c r="L1151" s="250"/>
      <c r="M1151" s="251" t="s">
        <v>19</v>
      </c>
      <c r="N1151" s="252" t="s">
        <v>44</v>
      </c>
      <c r="O1151" s="84"/>
      <c r="P1151" s="221">
        <f>O1151*H1151</f>
        <v>0</v>
      </c>
      <c r="Q1151" s="221">
        <v>0</v>
      </c>
      <c r="R1151" s="221">
        <f>Q1151*H1151</f>
        <v>0</v>
      </c>
      <c r="S1151" s="221">
        <v>0</v>
      </c>
      <c r="T1151" s="22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23" t="s">
        <v>741</v>
      </c>
      <c r="AT1151" s="223" t="s">
        <v>248</v>
      </c>
      <c r="AU1151" s="223" t="s">
        <v>82</v>
      </c>
      <c r="AY1151" s="17" t="s">
        <v>202</v>
      </c>
      <c r="BE1151" s="224">
        <f>IF(N1151="základní",J1151,0)</f>
        <v>0</v>
      </c>
      <c r="BF1151" s="224">
        <f>IF(N1151="snížená",J1151,0)</f>
        <v>0</v>
      </c>
      <c r="BG1151" s="224">
        <f>IF(N1151="zákl. přenesená",J1151,0)</f>
        <v>0</v>
      </c>
      <c r="BH1151" s="224">
        <f>IF(N1151="sníž. přenesená",J1151,0)</f>
        <v>0</v>
      </c>
      <c r="BI1151" s="224">
        <f>IF(N1151="nulová",J1151,0)</f>
        <v>0</v>
      </c>
      <c r="BJ1151" s="17" t="s">
        <v>80</v>
      </c>
      <c r="BK1151" s="224">
        <f>ROUND(I1151*H1151,2)</f>
        <v>0</v>
      </c>
      <c r="BL1151" s="17" t="s">
        <v>741</v>
      </c>
      <c r="BM1151" s="223" t="s">
        <v>2184</v>
      </c>
    </row>
    <row r="1152" s="2" customFormat="1">
      <c r="A1152" s="38"/>
      <c r="B1152" s="39"/>
      <c r="C1152" s="40"/>
      <c r="D1152" s="225" t="s">
        <v>212</v>
      </c>
      <c r="E1152" s="40"/>
      <c r="F1152" s="226" t="s">
        <v>2183</v>
      </c>
      <c r="G1152" s="40"/>
      <c r="H1152" s="40"/>
      <c r="I1152" s="227"/>
      <c r="J1152" s="40"/>
      <c r="K1152" s="40"/>
      <c r="L1152" s="44"/>
      <c r="M1152" s="228"/>
      <c r="N1152" s="229"/>
      <c r="O1152" s="84"/>
      <c r="P1152" s="84"/>
      <c r="Q1152" s="84"/>
      <c r="R1152" s="84"/>
      <c r="S1152" s="84"/>
      <c r="T1152" s="85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T1152" s="17" t="s">
        <v>212</v>
      </c>
      <c r="AU1152" s="17" t="s">
        <v>82</v>
      </c>
    </row>
    <row r="1153" s="2" customFormat="1" ht="16.5" customHeight="1">
      <c r="A1153" s="38"/>
      <c r="B1153" s="39"/>
      <c r="C1153" s="212" t="s">
        <v>2185</v>
      </c>
      <c r="D1153" s="212" t="s">
        <v>205</v>
      </c>
      <c r="E1153" s="213" t="s">
        <v>2186</v>
      </c>
      <c r="F1153" s="214" t="s">
        <v>2187</v>
      </c>
      <c r="G1153" s="215" t="s">
        <v>208</v>
      </c>
      <c r="H1153" s="216">
        <v>11500</v>
      </c>
      <c r="I1153" s="217"/>
      <c r="J1153" s="218">
        <f>ROUND(I1153*H1153,2)</f>
        <v>0</v>
      </c>
      <c r="K1153" s="214" t="s">
        <v>209</v>
      </c>
      <c r="L1153" s="44"/>
      <c r="M1153" s="219" t="s">
        <v>19</v>
      </c>
      <c r="N1153" s="220" t="s">
        <v>44</v>
      </c>
      <c r="O1153" s="84"/>
      <c r="P1153" s="221">
        <f>O1153*H1153</f>
        <v>0</v>
      </c>
      <c r="Q1153" s="221">
        <v>0</v>
      </c>
      <c r="R1153" s="221">
        <f>Q1153*H1153</f>
        <v>0</v>
      </c>
      <c r="S1153" s="221">
        <v>0</v>
      </c>
      <c r="T1153" s="222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223" t="s">
        <v>233</v>
      </c>
      <c r="AT1153" s="223" t="s">
        <v>205</v>
      </c>
      <c r="AU1153" s="223" t="s">
        <v>82</v>
      </c>
      <c r="AY1153" s="17" t="s">
        <v>202</v>
      </c>
      <c r="BE1153" s="224">
        <f>IF(N1153="základní",J1153,0)</f>
        <v>0</v>
      </c>
      <c r="BF1153" s="224">
        <f>IF(N1153="snížená",J1153,0)</f>
        <v>0</v>
      </c>
      <c r="BG1153" s="224">
        <f>IF(N1153="zákl. přenesená",J1153,0)</f>
        <v>0</v>
      </c>
      <c r="BH1153" s="224">
        <f>IF(N1153="sníž. přenesená",J1153,0)</f>
        <v>0</v>
      </c>
      <c r="BI1153" s="224">
        <f>IF(N1153="nulová",J1153,0)</f>
        <v>0</v>
      </c>
      <c r="BJ1153" s="17" t="s">
        <v>80</v>
      </c>
      <c r="BK1153" s="224">
        <f>ROUND(I1153*H1153,2)</f>
        <v>0</v>
      </c>
      <c r="BL1153" s="17" t="s">
        <v>233</v>
      </c>
      <c r="BM1153" s="223" t="s">
        <v>2188</v>
      </c>
    </row>
    <row r="1154" s="2" customFormat="1">
      <c r="A1154" s="38"/>
      <c r="B1154" s="39"/>
      <c r="C1154" s="40"/>
      <c r="D1154" s="225" t="s">
        <v>212</v>
      </c>
      <c r="E1154" s="40"/>
      <c r="F1154" s="226" t="s">
        <v>2187</v>
      </c>
      <c r="G1154" s="40"/>
      <c r="H1154" s="40"/>
      <c r="I1154" s="227"/>
      <c r="J1154" s="40"/>
      <c r="K1154" s="40"/>
      <c r="L1154" s="44"/>
      <c r="M1154" s="228"/>
      <c r="N1154" s="229"/>
      <c r="O1154" s="84"/>
      <c r="P1154" s="84"/>
      <c r="Q1154" s="84"/>
      <c r="R1154" s="84"/>
      <c r="S1154" s="84"/>
      <c r="T1154" s="85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T1154" s="17" t="s">
        <v>212</v>
      </c>
      <c r="AU1154" s="17" t="s">
        <v>82</v>
      </c>
    </row>
    <row r="1155" s="2" customFormat="1">
      <c r="A1155" s="38"/>
      <c r="B1155" s="39"/>
      <c r="C1155" s="40"/>
      <c r="D1155" s="230" t="s">
        <v>214</v>
      </c>
      <c r="E1155" s="40"/>
      <c r="F1155" s="231" t="s">
        <v>2189</v>
      </c>
      <c r="G1155" s="40"/>
      <c r="H1155" s="40"/>
      <c r="I1155" s="227"/>
      <c r="J1155" s="40"/>
      <c r="K1155" s="40"/>
      <c r="L1155" s="44"/>
      <c r="M1155" s="228"/>
      <c r="N1155" s="229"/>
      <c r="O1155" s="84"/>
      <c r="P1155" s="84"/>
      <c r="Q1155" s="84"/>
      <c r="R1155" s="84"/>
      <c r="S1155" s="84"/>
      <c r="T1155" s="85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T1155" s="17" t="s">
        <v>214</v>
      </c>
      <c r="AU1155" s="17" t="s">
        <v>82</v>
      </c>
    </row>
    <row r="1156" s="2" customFormat="1" ht="16.5" customHeight="1">
      <c r="A1156" s="38"/>
      <c r="B1156" s="39"/>
      <c r="C1156" s="212" t="s">
        <v>2190</v>
      </c>
      <c r="D1156" s="212" t="s">
        <v>205</v>
      </c>
      <c r="E1156" s="213" t="s">
        <v>2191</v>
      </c>
      <c r="F1156" s="214" t="s">
        <v>2192</v>
      </c>
      <c r="G1156" s="215" t="s">
        <v>208</v>
      </c>
      <c r="H1156" s="216">
        <v>11500</v>
      </c>
      <c r="I1156" s="217"/>
      <c r="J1156" s="218">
        <f>ROUND(I1156*H1156,2)</f>
        <v>0</v>
      </c>
      <c r="K1156" s="214" t="s">
        <v>209</v>
      </c>
      <c r="L1156" s="44"/>
      <c r="M1156" s="219" t="s">
        <v>19</v>
      </c>
      <c r="N1156" s="220" t="s">
        <v>44</v>
      </c>
      <c r="O1156" s="84"/>
      <c r="P1156" s="221">
        <f>O1156*H1156</f>
        <v>0</v>
      </c>
      <c r="Q1156" s="221">
        <v>6.9999999999999994E-05</v>
      </c>
      <c r="R1156" s="221">
        <f>Q1156*H1156</f>
        <v>0.80499999999999994</v>
      </c>
      <c r="S1156" s="221">
        <v>0</v>
      </c>
      <c r="T1156" s="222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223" t="s">
        <v>233</v>
      </c>
      <c r="AT1156" s="223" t="s">
        <v>205</v>
      </c>
      <c r="AU1156" s="223" t="s">
        <v>82</v>
      </c>
      <c r="AY1156" s="17" t="s">
        <v>202</v>
      </c>
      <c r="BE1156" s="224">
        <f>IF(N1156="základní",J1156,0)</f>
        <v>0</v>
      </c>
      <c r="BF1156" s="224">
        <f>IF(N1156="snížená",J1156,0)</f>
        <v>0</v>
      </c>
      <c r="BG1156" s="224">
        <f>IF(N1156="zákl. přenesená",J1156,0)</f>
        <v>0</v>
      </c>
      <c r="BH1156" s="224">
        <f>IF(N1156="sníž. přenesená",J1156,0)</f>
        <v>0</v>
      </c>
      <c r="BI1156" s="224">
        <f>IF(N1156="nulová",J1156,0)</f>
        <v>0</v>
      </c>
      <c r="BJ1156" s="17" t="s">
        <v>80</v>
      </c>
      <c r="BK1156" s="224">
        <f>ROUND(I1156*H1156,2)</f>
        <v>0</v>
      </c>
      <c r="BL1156" s="17" t="s">
        <v>233</v>
      </c>
      <c r="BM1156" s="223" t="s">
        <v>2193</v>
      </c>
    </row>
    <row r="1157" s="2" customFormat="1">
      <c r="A1157" s="38"/>
      <c r="B1157" s="39"/>
      <c r="C1157" s="40"/>
      <c r="D1157" s="225" t="s">
        <v>212</v>
      </c>
      <c r="E1157" s="40"/>
      <c r="F1157" s="226" t="s">
        <v>2194</v>
      </c>
      <c r="G1157" s="40"/>
      <c r="H1157" s="40"/>
      <c r="I1157" s="227"/>
      <c r="J1157" s="40"/>
      <c r="K1157" s="40"/>
      <c r="L1157" s="44"/>
      <c r="M1157" s="228"/>
      <c r="N1157" s="229"/>
      <c r="O1157" s="84"/>
      <c r="P1157" s="84"/>
      <c r="Q1157" s="84"/>
      <c r="R1157" s="84"/>
      <c r="S1157" s="84"/>
      <c r="T1157" s="85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T1157" s="17" t="s">
        <v>212</v>
      </c>
      <c r="AU1157" s="17" t="s">
        <v>82</v>
      </c>
    </row>
    <row r="1158" s="2" customFormat="1">
      <c r="A1158" s="38"/>
      <c r="B1158" s="39"/>
      <c r="C1158" s="40"/>
      <c r="D1158" s="230" t="s">
        <v>214</v>
      </c>
      <c r="E1158" s="40"/>
      <c r="F1158" s="231" t="s">
        <v>2195</v>
      </c>
      <c r="G1158" s="40"/>
      <c r="H1158" s="40"/>
      <c r="I1158" s="227"/>
      <c r="J1158" s="40"/>
      <c r="K1158" s="40"/>
      <c r="L1158" s="44"/>
      <c r="M1158" s="228"/>
      <c r="N1158" s="229"/>
      <c r="O1158" s="84"/>
      <c r="P1158" s="84"/>
      <c r="Q1158" s="84"/>
      <c r="R1158" s="84"/>
      <c r="S1158" s="84"/>
      <c r="T1158" s="85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T1158" s="17" t="s">
        <v>214</v>
      </c>
      <c r="AU1158" s="17" t="s">
        <v>82</v>
      </c>
    </row>
    <row r="1159" s="12" customFormat="1" ht="25.92" customHeight="1">
      <c r="A1159" s="12"/>
      <c r="B1159" s="196"/>
      <c r="C1159" s="197"/>
      <c r="D1159" s="198" t="s">
        <v>72</v>
      </c>
      <c r="E1159" s="199" t="s">
        <v>2196</v>
      </c>
      <c r="F1159" s="199" t="s">
        <v>2197</v>
      </c>
      <c r="G1159" s="197"/>
      <c r="H1159" s="197"/>
      <c r="I1159" s="200"/>
      <c r="J1159" s="201">
        <f>BK1159</f>
        <v>0</v>
      </c>
      <c r="K1159" s="197"/>
      <c r="L1159" s="202"/>
      <c r="M1159" s="203"/>
      <c r="N1159" s="204"/>
      <c r="O1159" s="204"/>
      <c r="P1159" s="205">
        <f>SUM(P1160:P1171)</f>
        <v>0</v>
      </c>
      <c r="Q1159" s="204"/>
      <c r="R1159" s="205">
        <f>SUM(R1160:R1171)</f>
        <v>0</v>
      </c>
      <c r="S1159" s="204"/>
      <c r="T1159" s="206">
        <f>SUM(T1160:T1171)</f>
        <v>0</v>
      </c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R1159" s="207" t="s">
        <v>210</v>
      </c>
      <c r="AT1159" s="208" t="s">
        <v>72</v>
      </c>
      <c r="AU1159" s="208" t="s">
        <v>73</v>
      </c>
      <c r="AY1159" s="207" t="s">
        <v>202</v>
      </c>
      <c r="BK1159" s="209">
        <f>SUM(BK1160:BK1171)</f>
        <v>0</v>
      </c>
    </row>
    <row r="1160" s="2" customFormat="1" ht="16.5" customHeight="1">
      <c r="A1160" s="38"/>
      <c r="B1160" s="39"/>
      <c r="C1160" s="212" t="s">
        <v>2198</v>
      </c>
      <c r="D1160" s="212" t="s">
        <v>205</v>
      </c>
      <c r="E1160" s="213" t="s">
        <v>2199</v>
      </c>
      <c r="F1160" s="214" t="s">
        <v>2200</v>
      </c>
      <c r="G1160" s="215" t="s">
        <v>2201</v>
      </c>
      <c r="H1160" s="216">
        <v>125</v>
      </c>
      <c r="I1160" s="217"/>
      <c r="J1160" s="218">
        <f>ROUND(I1160*H1160,2)</f>
        <v>0</v>
      </c>
      <c r="K1160" s="214" t="s">
        <v>209</v>
      </c>
      <c r="L1160" s="44"/>
      <c r="M1160" s="219" t="s">
        <v>19</v>
      </c>
      <c r="N1160" s="220" t="s">
        <v>44</v>
      </c>
      <c r="O1160" s="84"/>
      <c r="P1160" s="221">
        <f>O1160*H1160</f>
        <v>0</v>
      </c>
      <c r="Q1160" s="221">
        <v>0</v>
      </c>
      <c r="R1160" s="221">
        <f>Q1160*H1160</f>
        <v>0</v>
      </c>
      <c r="S1160" s="221">
        <v>0</v>
      </c>
      <c r="T1160" s="222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23" t="s">
        <v>2202</v>
      </c>
      <c r="AT1160" s="223" t="s">
        <v>205</v>
      </c>
      <c r="AU1160" s="223" t="s">
        <v>80</v>
      </c>
      <c r="AY1160" s="17" t="s">
        <v>202</v>
      </c>
      <c r="BE1160" s="224">
        <f>IF(N1160="základní",J1160,0)</f>
        <v>0</v>
      </c>
      <c r="BF1160" s="224">
        <f>IF(N1160="snížená",J1160,0)</f>
        <v>0</v>
      </c>
      <c r="BG1160" s="224">
        <f>IF(N1160="zákl. přenesená",J1160,0)</f>
        <v>0</v>
      </c>
      <c r="BH1160" s="224">
        <f>IF(N1160="sníž. přenesená",J1160,0)</f>
        <v>0</v>
      </c>
      <c r="BI1160" s="224">
        <f>IF(N1160="nulová",J1160,0)</f>
        <v>0</v>
      </c>
      <c r="BJ1160" s="17" t="s">
        <v>80</v>
      </c>
      <c r="BK1160" s="224">
        <f>ROUND(I1160*H1160,2)</f>
        <v>0</v>
      </c>
      <c r="BL1160" s="17" t="s">
        <v>2202</v>
      </c>
      <c r="BM1160" s="223" t="s">
        <v>2203</v>
      </c>
    </row>
    <row r="1161" s="2" customFormat="1">
      <c r="A1161" s="38"/>
      <c r="B1161" s="39"/>
      <c r="C1161" s="40"/>
      <c r="D1161" s="225" t="s">
        <v>212</v>
      </c>
      <c r="E1161" s="40"/>
      <c r="F1161" s="226" t="s">
        <v>2204</v>
      </c>
      <c r="G1161" s="40"/>
      <c r="H1161" s="40"/>
      <c r="I1161" s="227"/>
      <c r="J1161" s="40"/>
      <c r="K1161" s="40"/>
      <c r="L1161" s="44"/>
      <c r="M1161" s="228"/>
      <c r="N1161" s="229"/>
      <c r="O1161" s="84"/>
      <c r="P1161" s="84"/>
      <c r="Q1161" s="84"/>
      <c r="R1161" s="84"/>
      <c r="S1161" s="84"/>
      <c r="T1161" s="85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T1161" s="17" t="s">
        <v>212</v>
      </c>
      <c r="AU1161" s="17" t="s">
        <v>80</v>
      </c>
    </row>
    <row r="1162" s="2" customFormat="1">
      <c r="A1162" s="38"/>
      <c r="B1162" s="39"/>
      <c r="C1162" s="40"/>
      <c r="D1162" s="230" t="s">
        <v>214</v>
      </c>
      <c r="E1162" s="40"/>
      <c r="F1162" s="231" t="s">
        <v>2205</v>
      </c>
      <c r="G1162" s="40"/>
      <c r="H1162" s="40"/>
      <c r="I1162" s="227"/>
      <c r="J1162" s="40"/>
      <c r="K1162" s="40"/>
      <c r="L1162" s="44"/>
      <c r="M1162" s="228"/>
      <c r="N1162" s="229"/>
      <c r="O1162" s="84"/>
      <c r="P1162" s="84"/>
      <c r="Q1162" s="84"/>
      <c r="R1162" s="84"/>
      <c r="S1162" s="84"/>
      <c r="T1162" s="85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T1162" s="17" t="s">
        <v>214</v>
      </c>
      <c r="AU1162" s="17" t="s">
        <v>80</v>
      </c>
    </row>
    <row r="1163" s="13" customFormat="1">
      <c r="A1163" s="13"/>
      <c r="B1163" s="232"/>
      <c r="C1163" s="233"/>
      <c r="D1163" s="225" t="s">
        <v>224</v>
      </c>
      <c r="E1163" s="234" t="s">
        <v>19</v>
      </c>
      <c r="F1163" s="235" t="s">
        <v>2206</v>
      </c>
      <c r="G1163" s="233"/>
      <c r="H1163" s="236">
        <v>125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2" t="s">
        <v>224</v>
      </c>
      <c r="AU1163" s="242" t="s">
        <v>80</v>
      </c>
      <c r="AV1163" s="13" t="s">
        <v>82</v>
      </c>
      <c r="AW1163" s="13" t="s">
        <v>35</v>
      </c>
      <c r="AX1163" s="13" t="s">
        <v>73</v>
      </c>
      <c r="AY1163" s="242" t="s">
        <v>202</v>
      </c>
    </row>
    <row r="1164" s="2" customFormat="1" ht="16.5" customHeight="1">
      <c r="A1164" s="38"/>
      <c r="B1164" s="39"/>
      <c r="C1164" s="212" t="s">
        <v>2207</v>
      </c>
      <c r="D1164" s="212" t="s">
        <v>205</v>
      </c>
      <c r="E1164" s="213" t="s">
        <v>2208</v>
      </c>
      <c r="F1164" s="214" t="s">
        <v>2209</v>
      </c>
      <c r="G1164" s="215" t="s">
        <v>2201</v>
      </c>
      <c r="H1164" s="216">
        <v>48</v>
      </c>
      <c r="I1164" s="217"/>
      <c r="J1164" s="218">
        <f>ROUND(I1164*H1164,2)</f>
        <v>0</v>
      </c>
      <c r="K1164" s="214" t="s">
        <v>209</v>
      </c>
      <c r="L1164" s="44"/>
      <c r="M1164" s="219" t="s">
        <v>19</v>
      </c>
      <c r="N1164" s="220" t="s">
        <v>44</v>
      </c>
      <c r="O1164" s="84"/>
      <c r="P1164" s="221">
        <f>O1164*H1164</f>
        <v>0</v>
      </c>
      <c r="Q1164" s="221">
        <v>0</v>
      </c>
      <c r="R1164" s="221">
        <f>Q1164*H1164</f>
        <v>0</v>
      </c>
      <c r="S1164" s="221">
        <v>0</v>
      </c>
      <c r="T1164" s="222">
        <f>S1164*H1164</f>
        <v>0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23" t="s">
        <v>2202</v>
      </c>
      <c r="AT1164" s="223" t="s">
        <v>205</v>
      </c>
      <c r="AU1164" s="223" t="s">
        <v>80</v>
      </c>
      <c r="AY1164" s="17" t="s">
        <v>202</v>
      </c>
      <c r="BE1164" s="224">
        <f>IF(N1164="základní",J1164,0)</f>
        <v>0</v>
      </c>
      <c r="BF1164" s="224">
        <f>IF(N1164="snížená",J1164,0)</f>
        <v>0</v>
      </c>
      <c r="BG1164" s="224">
        <f>IF(N1164="zákl. přenesená",J1164,0)</f>
        <v>0</v>
      </c>
      <c r="BH1164" s="224">
        <f>IF(N1164="sníž. přenesená",J1164,0)</f>
        <v>0</v>
      </c>
      <c r="BI1164" s="224">
        <f>IF(N1164="nulová",J1164,0)</f>
        <v>0</v>
      </c>
      <c r="BJ1164" s="17" t="s">
        <v>80</v>
      </c>
      <c r="BK1164" s="224">
        <f>ROUND(I1164*H1164,2)</f>
        <v>0</v>
      </c>
      <c r="BL1164" s="17" t="s">
        <v>2202</v>
      </c>
      <c r="BM1164" s="223" t="s">
        <v>2210</v>
      </c>
    </row>
    <row r="1165" s="2" customFormat="1">
      <c r="A1165" s="38"/>
      <c r="B1165" s="39"/>
      <c r="C1165" s="40"/>
      <c r="D1165" s="225" t="s">
        <v>212</v>
      </c>
      <c r="E1165" s="40"/>
      <c r="F1165" s="226" t="s">
        <v>2211</v>
      </c>
      <c r="G1165" s="40"/>
      <c r="H1165" s="40"/>
      <c r="I1165" s="227"/>
      <c r="J1165" s="40"/>
      <c r="K1165" s="40"/>
      <c r="L1165" s="44"/>
      <c r="M1165" s="228"/>
      <c r="N1165" s="229"/>
      <c r="O1165" s="84"/>
      <c r="P1165" s="84"/>
      <c r="Q1165" s="84"/>
      <c r="R1165" s="84"/>
      <c r="S1165" s="84"/>
      <c r="T1165" s="85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T1165" s="17" t="s">
        <v>212</v>
      </c>
      <c r="AU1165" s="17" t="s">
        <v>80</v>
      </c>
    </row>
    <row r="1166" s="2" customFormat="1">
      <c r="A1166" s="38"/>
      <c r="B1166" s="39"/>
      <c r="C1166" s="40"/>
      <c r="D1166" s="230" t="s">
        <v>214</v>
      </c>
      <c r="E1166" s="40"/>
      <c r="F1166" s="231" t="s">
        <v>2212</v>
      </c>
      <c r="G1166" s="40"/>
      <c r="H1166" s="40"/>
      <c r="I1166" s="227"/>
      <c r="J1166" s="40"/>
      <c r="K1166" s="40"/>
      <c r="L1166" s="44"/>
      <c r="M1166" s="228"/>
      <c r="N1166" s="229"/>
      <c r="O1166" s="84"/>
      <c r="P1166" s="84"/>
      <c r="Q1166" s="84"/>
      <c r="R1166" s="84"/>
      <c r="S1166" s="84"/>
      <c r="T1166" s="85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T1166" s="17" t="s">
        <v>214</v>
      </c>
      <c r="AU1166" s="17" t="s">
        <v>80</v>
      </c>
    </row>
    <row r="1167" s="2" customFormat="1">
      <c r="A1167" s="38"/>
      <c r="B1167" s="39"/>
      <c r="C1167" s="40"/>
      <c r="D1167" s="225" t="s">
        <v>525</v>
      </c>
      <c r="E1167" s="40"/>
      <c r="F1167" s="253" t="s">
        <v>2213</v>
      </c>
      <c r="G1167" s="40"/>
      <c r="H1167" s="40"/>
      <c r="I1167" s="227"/>
      <c r="J1167" s="40"/>
      <c r="K1167" s="40"/>
      <c r="L1167" s="44"/>
      <c r="M1167" s="228"/>
      <c r="N1167" s="229"/>
      <c r="O1167" s="84"/>
      <c r="P1167" s="84"/>
      <c r="Q1167" s="84"/>
      <c r="R1167" s="84"/>
      <c r="S1167" s="84"/>
      <c r="T1167" s="85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T1167" s="17" t="s">
        <v>525</v>
      </c>
      <c r="AU1167" s="17" t="s">
        <v>80</v>
      </c>
    </row>
    <row r="1168" s="2" customFormat="1" ht="16.5" customHeight="1">
      <c r="A1168" s="38"/>
      <c r="B1168" s="39"/>
      <c r="C1168" s="212" t="s">
        <v>2214</v>
      </c>
      <c r="D1168" s="212" t="s">
        <v>205</v>
      </c>
      <c r="E1168" s="213" t="s">
        <v>2215</v>
      </c>
      <c r="F1168" s="214" t="s">
        <v>2216</v>
      </c>
      <c r="G1168" s="215" t="s">
        <v>2201</v>
      </c>
      <c r="H1168" s="216">
        <v>40</v>
      </c>
      <c r="I1168" s="217"/>
      <c r="J1168" s="218">
        <f>ROUND(I1168*H1168,2)</f>
        <v>0</v>
      </c>
      <c r="K1168" s="214" t="s">
        <v>209</v>
      </c>
      <c r="L1168" s="44"/>
      <c r="M1168" s="219" t="s">
        <v>19</v>
      </c>
      <c r="N1168" s="220" t="s">
        <v>44</v>
      </c>
      <c r="O1168" s="84"/>
      <c r="P1168" s="221">
        <f>O1168*H1168</f>
        <v>0</v>
      </c>
      <c r="Q1168" s="221">
        <v>0</v>
      </c>
      <c r="R1168" s="221">
        <f>Q1168*H1168</f>
        <v>0</v>
      </c>
      <c r="S1168" s="221">
        <v>0</v>
      </c>
      <c r="T1168" s="222">
        <f>S1168*H1168</f>
        <v>0</v>
      </c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R1168" s="223" t="s">
        <v>2202</v>
      </c>
      <c r="AT1168" s="223" t="s">
        <v>205</v>
      </c>
      <c r="AU1168" s="223" t="s">
        <v>80</v>
      </c>
      <c r="AY1168" s="17" t="s">
        <v>202</v>
      </c>
      <c r="BE1168" s="224">
        <f>IF(N1168="základní",J1168,0)</f>
        <v>0</v>
      </c>
      <c r="BF1168" s="224">
        <f>IF(N1168="snížená",J1168,0)</f>
        <v>0</v>
      </c>
      <c r="BG1168" s="224">
        <f>IF(N1168="zákl. přenesená",J1168,0)</f>
        <v>0</v>
      </c>
      <c r="BH1168" s="224">
        <f>IF(N1168="sníž. přenesená",J1168,0)</f>
        <v>0</v>
      </c>
      <c r="BI1168" s="224">
        <f>IF(N1168="nulová",J1168,0)</f>
        <v>0</v>
      </c>
      <c r="BJ1168" s="17" t="s">
        <v>80</v>
      </c>
      <c r="BK1168" s="224">
        <f>ROUND(I1168*H1168,2)</f>
        <v>0</v>
      </c>
      <c r="BL1168" s="17" t="s">
        <v>2202</v>
      </c>
      <c r="BM1168" s="223" t="s">
        <v>2217</v>
      </c>
    </row>
    <row r="1169" s="2" customFormat="1">
      <c r="A1169" s="38"/>
      <c r="B1169" s="39"/>
      <c r="C1169" s="40"/>
      <c r="D1169" s="225" t="s">
        <v>212</v>
      </c>
      <c r="E1169" s="40"/>
      <c r="F1169" s="226" t="s">
        <v>2218</v>
      </c>
      <c r="G1169" s="40"/>
      <c r="H1169" s="40"/>
      <c r="I1169" s="227"/>
      <c r="J1169" s="40"/>
      <c r="K1169" s="40"/>
      <c r="L1169" s="44"/>
      <c r="M1169" s="228"/>
      <c r="N1169" s="229"/>
      <c r="O1169" s="84"/>
      <c r="P1169" s="84"/>
      <c r="Q1169" s="84"/>
      <c r="R1169" s="84"/>
      <c r="S1169" s="84"/>
      <c r="T1169" s="85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T1169" s="17" t="s">
        <v>212</v>
      </c>
      <c r="AU1169" s="17" t="s">
        <v>80</v>
      </c>
    </row>
    <row r="1170" s="2" customFormat="1">
      <c r="A1170" s="38"/>
      <c r="B1170" s="39"/>
      <c r="C1170" s="40"/>
      <c r="D1170" s="230" t="s">
        <v>214</v>
      </c>
      <c r="E1170" s="40"/>
      <c r="F1170" s="231" t="s">
        <v>2219</v>
      </c>
      <c r="G1170" s="40"/>
      <c r="H1170" s="40"/>
      <c r="I1170" s="227"/>
      <c r="J1170" s="40"/>
      <c r="K1170" s="40"/>
      <c r="L1170" s="44"/>
      <c r="M1170" s="228"/>
      <c r="N1170" s="229"/>
      <c r="O1170" s="84"/>
      <c r="P1170" s="84"/>
      <c r="Q1170" s="84"/>
      <c r="R1170" s="84"/>
      <c r="S1170" s="84"/>
      <c r="T1170" s="85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T1170" s="17" t="s">
        <v>214</v>
      </c>
      <c r="AU1170" s="17" t="s">
        <v>80</v>
      </c>
    </row>
    <row r="1171" s="2" customFormat="1">
      <c r="A1171" s="38"/>
      <c r="B1171" s="39"/>
      <c r="C1171" s="40"/>
      <c r="D1171" s="225" t="s">
        <v>525</v>
      </c>
      <c r="E1171" s="40"/>
      <c r="F1171" s="253" t="s">
        <v>2220</v>
      </c>
      <c r="G1171" s="40"/>
      <c r="H1171" s="40"/>
      <c r="I1171" s="227"/>
      <c r="J1171" s="40"/>
      <c r="K1171" s="40"/>
      <c r="L1171" s="44"/>
      <c r="M1171" s="254"/>
      <c r="N1171" s="255"/>
      <c r="O1171" s="256"/>
      <c r="P1171" s="256"/>
      <c r="Q1171" s="256"/>
      <c r="R1171" s="256"/>
      <c r="S1171" s="256"/>
      <c r="T1171" s="257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T1171" s="17" t="s">
        <v>525</v>
      </c>
      <c r="AU1171" s="17" t="s">
        <v>80</v>
      </c>
    </row>
    <row r="1172" s="2" customFormat="1" ht="6.96" customHeight="1">
      <c r="A1172" s="38"/>
      <c r="B1172" s="59"/>
      <c r="C1172" s="60"/>
      <c r="D1172" s="60"/>
      <c r="E1172" s="60"/>
      <c r="F1172" s="60"/>
      <c r="G1172" s="60"/>
      <c r="H1172" s="60"/>
      <c r="I1172" s="60"/>
      <c r="J1172" s="60"/>
      <c r="K1172" s="60"/>
      <c r="L1172" s="44"/>
      <c r="M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</row>
  </sheetData>
  <sheetProtection sheet="1" autoFilter="0" formatColumns="0" formatRows="0" objects="1" scenarios="1" spinCount="100000" saltValue="2nB/bg4KErn2m6TzQfHDILCcaIyt/G9tVzuhckTagTOCnXpE3sjKKzYPHxnyHx9LbaeAYFOfpEk9KluAXE/AAQ==" hashValue="wJf0GT5jkVoitg1zdDjQ7wCjUqJBWldK1hccNEQ0QR+WFW26upiU/nF+oO7Uk7IgdzhzWQlzZo66sdBPgEenGA==" algorithmName="SHA-512" password="CC35"/>
  <autoFilter ref="C99:K11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899722114"/>
    <hyperlink ref="F109" r:id="rId2" display="https://podminky.urs.cz/item/CS_URS_2024_01/997013814"/>
    <hyperlink ref="F115" r:id="rId3" display="https://podminky.urs.cz/item/CS_URS_2024_01/469973135"/>
    <hyperlink ref="F118" r:id="rId4" display="https://podminky.urs.cz/item/CS_URS_2024_01/713410813"/>
    <hyperlink ref="F135" r:id="rId5" display="https://podminky.urs.cz/item/CS_URS_2024_01/713490811"/>
    <hyperlink ref="F139" r:id="rId6" display="https://podminky.urs.cz/item/CS_URS_2024_01/713490821"/>
    <hyperlink ref="F142" r:id="rId7" display="https://podminky.urs.cz/item/CS_URS_2024_01/713471212"/>
    <hyperlink ref="F166" r:id="rId8" display="https://podminky.urs.cz/item/CS_URS_2024_01/727111008"/>
    <hyperlink ref="F169" r:id="rId9" display="https://podminky.urs.cz/item/CS_URS_2024_01/727111010"/>
    <hyperlink ref="F173" r:id="rId10" display="https://podminky.urs.cz/item/CS_URS_2024_01/733121210"/>
    <hyperlink ref="F176" r:id="rId11" display="https://podminky.urs.cz/item/CS_URS_2024_01/733121214"/>
    <hyperlink ref="F179" r:id="rId12" display="https://podminky.urs.cz/item/CS_URS_2024_01/733121215"/>
    <hyperlink ref="F183" r:id="rId13" display="https://podminky.urs.cz/item/CS_URS_2024_01/733121216"/>
    <hyperlink ref="F187" r:id="rId14" display="https://podminky.urs.cz/item/CS_URS_2024_01/733121217"/>
    <hyperlink ref="F191" r:id="rId15" display="https://podminky.urs.cz/item/CS_URS_2024_01/733121219"/>
    <hyperlink ref="F195" r:id="rId16" display="https://podminky.urs.cz/item/CS_URS_2024_01/733121222"/>
    <hyperlink ref="F199" r:id="rId17" display="https://podminky.urs.cz/item/CS_URS_2024_01/733121225"/>
    <hyperlink ref="F202" r:id="rId18" display="https://podminky.urs.cz/item/CS_URS_2024_01/733121228"/>
    <hyperlink ref="F206" r:id="rId19" display="https://podminky.urs.cz/item/CS_URS_2024_01/733121232"/>
    <hyperlink ref="F210" r:id="rId20" display="https://podminky.urs.cz/item/CS_URS_2024_01/733121235"/>
    <hyperlink ref="F214" r:id="rId21" display="https://podminky.urs.cz/item/CS_URS_2024_01/733121239"/>
    <hyperlink ref="F217" r:id="rId22" display="https://podminky.urs.cz/item/CS_URS_2024_01/733121244"/>
    <hyperlink ref="F221" r:id="rId23" display="https://podminky.urs.cz/item/CS_URS_2024_01/998733101"/>
    <hyperlink ref="F225" r:id="rId24" display="https://podminky.urs.cz/item/CS_URS_2024_01/734109312"/>
    <hyperlink ref="F230" r:id="rId25" display="https://podminky.urs.cz/item/CS_URS_2024_01/734109313"/>
    <hyperlink ref="F235" r:id="rId26" display="https://podminky.urs.cz/item/CS_URS_2024_01/734109323"/>
    <hyperlink ref="F238" r:id="rId27" display="https://podminky.urs.cz/item/CS_URS_2024_01/734109314"/>
    <hyperlink ref="F241" r:id="rId28" display="https://podminky.urs.cz/item/CS_URS_2024_01/734109315"/>
    <hyperlink ref="F250" r:id="rId29" display="https://podminky.urs.cz/item/CS_URS_2024_01/734109319"/>
    <hyperlink ref="F255" r:id="rId30" display="https://podminky.urs.cz/item/CS_URS_2024_01/734109320"/>
    <hyperlink ref="F260" r:id="rId31" display="https://podminky.urs.cz/item/CS_URS_2024_01/734109321"/>
    <hyperlink ref="F265" r:id="rId32" display="https://podminky.urs.cz/item/CS_URS_2024_01/734109322"/>
    <hyperlink ref="F271" r:id="rId33" display="https://podminky.urs.cz/item/CS_URS_2024_01/734173412"/>
    <hyperlink ref="F276" r:id="rId34" display="https://podminky.urs.cz/item/CS_URS_2024_01/734173413"/>
    <hyperlink ref="F279" r:id="rId35" display="https://podminky.urs.cz/item/CS_URS_2024_01/734173414"/>
    <hyperlink ref="F282" r:id="rId36" display="https://podminky.urs.cz/item/CS_URS_2024_01/734173416"/>
    <hyperlink ref="F285" r:id="rId37" display="https://podminky.urs.cz/item/CS_URS_2024_01/734173418"/>
    <hyperlink ref="F288" r:id="rId38" display="https://podminky.urs.cz/item/CS_URS_2024_01/734173422"/>
    <hyperlink ref="F291" r:id="rId39" display="https://podminky.urs.cz/item/CS_URS_2024_01/734173425"/>
    <hyperlink ref="F294" r:id="rId40" display="https://podminky.urs.cz/item/CS_URS_2024_01/734173612"/>
    <hyperlink ref="F299" r:id="rId41" display="https://podminky.urs.cz/item/CS_URS_2024_01/734173613"/>
    <hyperlink ref="F302" r:id="rId42" display="https://podminky.urs.cz/item/CS_URS_2024_01/734173614"/>
    <hyperlink ref="F305" r:id="rId43" display="https://podminky.urs.cz/item/CS_URS_2024_01/734173616"/>
    <hyperlink ref="F308" r:id="rId44" display="https://podminky.urs.cz/item/CS_URS_2024_01/734173617"/>
    <hyperlink ref="F311" r:id="rId45" display="https://podminky.urs.cz/item/CS_URS_2024_01/734173618"/>
    <hyperlink ref="F314" r:id="rId46" display="https://podminky.urs.cz/item/CS_URS_2024_01/734173621"/>
    <hyperlink ref="F317" r:id="rId47" display="https://podminky.urs.cz/item/CS_URS_2024_01/734173622"/>
    <hyperlink ref="F320" r:id="rId48" display="https://podminky.urs.cz/item/CS_URS_2024_01/734173623"/>
    <hyperlink ref="F323" r:id="rId49" display="https://podminky.urs.cz/item/CS_URS_2024_01/734173624"/>
    <hyperlink ref="F326" r:id="rId50" display="https://podminky.urs.cz/item/CS_URS_2024_01/734173625"/>
    <hyperlink ref="F336" r:id="rId51" display="https://podminky.urs.cz/item/CS_URS_2024_01/741132001"/>
    <hyperlink ref="F350" r:id="rId52" display="https://podminky.urs.cz/item/CS_URS_2024_01/998741101"/>
    <hyperlink ref="F359" r:id="rId53" display="https://podminky.urs.cz/item/CS_URS_2024_01/767996702"/>
    <hyperlink ref="F363" r:id="rId54" display="https://podminky.urs.cz/item/CS_URS_2024_01/998767101"/>
    <hyperlink ref="F368" r:id="rId55" display="https://podminky.urs.cz/item/CS_URS_2024_01/783604590"/>
    <hyperlink ref="F376" r:id="rId56" display="https://podminky.urs.cz/item/CS_URS_2024_01/230011077"/>
    <hyperlink ref="F383" r:id="rId57" display="https://podminky.urs.cz/item/CS_URS_2024_01/230024077"/>
    <hyperlink ref="F391" r:id="rId58" display="https://podminky.urs.cz/item/CS_URS_2024_01/230081021"/>
    <hyperlink ref="F394" r:id="rId59" display="https://podminky.urs.cz/item/CS_URS_2024_01/230081037"/>
    <hyperlink ref="F397" r:id="rId60" display="https://podminky.urs.cz/item/CS_URS_2024_01/230081056"/>
    <hyperlink ref="F400" r:id="rId61" display="https://podminky.urs.cz/item/CS_URS_2024_01/230082044"/>
    <hyperlink ref="F403" r:id="rId62" display="https://podminky.urs.cz/item/CS_URS_2024_01/230082046"/>
    <hyperlink ref="F407" r:id="rId63" display="https://podminky.urs.cz/item/CS_URS_2024_01/230082056"/>
    <hyperlink ref="F411" r:id="rId64" display="https://podminky.urs.cz/item/CS_URS_2024_01/230082066"/>
    <hyperlink ref="F415" r:id="rId65" display="https://podminky.urs.cz/item/CS_URS_2024_01/230083087"/>
    <hyperlink ref="F419" r:id="rId66" display="https://podminky.urs.cz/item/CS_URS_2024_01/230083100"/>
    <hyperlink ref="F426" r:id="rId67" display="https://podminky.urs.cz/item/CS_URS_2024_01/230083112"/>
    <hyperlink ref="F429" r:id="rId68" display="https://podminky.urs.cz/item/CS_URS_2024_01/230083134"/>
    <hyperlink ref="F432" r:id="rId69" display="https://podminky.urs.cz/item/CS_URS_2024_01/230083154"/>
    <hyperlink ref="F435" r:id="rId70" display="https://podminky.urs.cz/item/CS_URS_2024_01/230084143"/>
    <hyperlink ref="F438" r:id="rId71" display="https://podminky.urs.cz/item/CS_URS_2024_01/230084156"/>
    <hyperlink ref="F442" r:id="rId72" display="https://podminky.urs.cz/item/CS_URS_2024_01/230011020"/>
    <hyperlink ref="F453" r:id="rId73" display="https://podminky.urs.cz/item/CS_URS_2024_01/230011031"/>
    <hyperlink ref="F464" r:id="rId74" display="https://podminky.urs.cz/item/CS_URS_2024_01/230011037"/>
    <hyperlink ref="F475" r:id="rId75" display="https://podminky.urs.cz/item/CS_URS_2024_01/230011045"/>
    <hyperlink ref="F486" r:id="rId76" display="https://podminky.urs.cz/item/CS_URS_2024_01/230011047"/>
    <hyperlink ref="F500" r:id="rId77" display="https://podminky.urs.cz/item/CS_URS_2024_01/230011067"/>
    <hyperlink ref="F511" r:id="rId78" display="https://podminky.urs.cz/item/CS_URS_2024_01/230011088"/>
    <hyperlink ref="F525" r:id="rId79" display="https://podminky.urs.cz/item/CS_URS_2024_01/230011101"/>
    <hyperlink ref="F536" r:id="rId80" display="https://podminky.urs.cz/item/CS_URS_2024_01/230011113"/>
    <hyperlink ref="F553" r:id="rId81" display="https://podminky.urs.cz/item/CS_URS_2024_01/230011121"/>
    <hyperlink ref="F564" r:id="rId82" display="https://podminky.urs.cz/item/CS_URS_2024_01/230022020"/>
    <hyperlink ref="F584" r:id="rId83" display="https://podminky.urs.cz/item/CS_URS_2024_01/230022029"/>
    <hyperlink ref="F604" r:id="rId84" display="https://podminky.urs.cz/item/CS_URS_2024_01/230023029"/>
    <hyperlink ref="F611" r:id="rId85" display="https://podminky.urs.cz/item/CS_URS_2024_01/230023020"/>
    <hyperlink ref="F618" r:id="rId86" display="https://podminky.urs.cz/item/CS_URS_2024_01/230023037"/>
    <hyperlink ref="F630" r:id="rId87" display="https://podminky.urs.cz/item/CS_URS_2024_01/230024045"/>
    <hyperlink ref="F650" r:id="rId88" display="https://podminky.urs.cz/item/CS_URS_2024_01/230024047"/>
    <hyperlink ref="F662" r:id="rId89" display="https://podminky.urs.cz/item/CS_URS_2024_01/230024067"/>
    <hyperlink ref="F671" r:id="rId90" display="https://podminky.urs.cz/item/CS_URS_2024_01/230024088"/>
    <hyperlink ref="F721" r:id="rId91" display="https://podminky.urs.cz/item/CS_URS_2024_01/230024113"/>
    <hyperlink ref="F732" r:id="rId92" display="https://podminky.urs.cz/item/CS_URS_2024_01/230025101"/>
    <hyperlink ref="F759" r:id="rId93" display="https://podminky.urs.cz/item/CS_URS_2024_01/230025113"/>
    <hyperlink ref="F794" r:id="rId94" display="https://podminky.urs.cz/item/CS_URS_2024_01/230025121"/>
    <hyperlink ref="F873" r:id="rId95" display="https://podminky.urs.cz/item/CS_URS_2024_01/230210011"/>
    <hyperlink ref="F999" r:id="rId96" display="https://podminky.urs.cz/item/CS_URS_2024_01/230050015"/>
    <hyperlink ref="F1017" r:id="rId97" display="https://podminky.urs.cz/item/CS_URS_2024_01/230050014"/>
    <hyperlink ref="F1048" r:id="rId98" display="https://podminky.urs.cz/item/CS_URS_2024_01/230050013"/>
    <hyperlink ref="F1060" r:id="rId99" display="https://podminky.urs.cz/item/CS_URS_2024_01/230050031"/>
    <hyperlink ref="F1072" r:id="rId100" display="https://podminky.urs.cz/item/CS_URS_2024_01/230202016"/>
    <hyperlink ref="F1078" r:id="rId101" display="https://podminky.urs.cz/item/CS_URS_2024_01/230202056"/>
    <hyperlink ref="F1081" r:id="rId102" display="https://podminky.urs.cz/item/CS_URS_2024_01/230202127"/>
    <hyperlink ref="F1087" r:id="rId103" display="https://podminky.urs.cz/item/CS_URS_2024_01/230202020"/>
    <hyperlink ref="F1092" r:id="rId104" display="https://podminky.urs.cz/item/CS_URS_2024_01/230202023"/>
    <hyperlink ref="F1097" r:id="rId105" display="https://podminky.urs.cz/item/CS_URS_2024_01/230202014"/>
    <hyperlink ref="F1103" r:id="rId106" display="https://podminky.urs.cz/item/CS_URS_2024_01/230202062"/>
    <hyperlink ref="F1107" r:id="rId107" display="https://podminky.urs.cz/item/CS_URS_2024_01/230202063"/>
    <hyperlink ref="F1116" r:id="rId108" display="https://podminky.urs.cz/item/CS_URS_2024_01/230202216"/>
    <hyperlink ref="F1121" r:id="rId109" display="https://podminky.urs.cz/item/CS_URS_2024_01/230202220"/>
    <hyperlink ref="F1126" r:id="rId110" display="https://podminky.urs.cz/item/CS_URS_2024_01/230050004"/>
    <hyperlink ref="F1135" r:id="rId111" display="https://podminky.urs.cz/item/CS_URS_2024_01/220182021"/>
    <hyperlink ref="F1141" r:id="rId112" display="https://podminky.urs.cz/item/CS_URS_2024_01/220182025"/>
    <hyperlink ref="F1144" r:id="rId113" display="https://podminky.urs.cz/item/CS_URS_2024_01/220182026"/>
    <hyperlink ref="F1150" r:id="rId114" display="https://podminky.urs.cz/item/CS_URS_2024_01/220182027"/>
    <hyperlink ref="F1155" r:id="rId115" display="https://podminky.urs.cz/item/CS_URS_2024_01/220182028"/>
    <hyperlink ref="F1158" r:id="rId116" display="https://podminky.urs.cz/item/CS_URS_2024_01/460671112"/>
    <hyperlink ref="F1162" r:id="rId117" display="https://podminky.urs.cz/item/CS_URS_2024_01/HZS3111"/>
    <hyperlink ref="F1166" r:id="rId118" display="https://podminky.urs.cz/item/CS_URS_2024_01/HZS3232"/>
    <hyperlink ref="F1170" r:id="rId119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165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2221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ROUND((SUM(BE102:BE694)),  2)</f>
        <v>0</v>
      </c>
      <c r="G35" s="38"/>
      <c r="H35" s="38"/>
      <c r="I35" s="157">
        <v>0.20999999999999999</v>
      </c>
      <c r="J35" s="156">
        <f>ROUND(((SUM(BE102:BE694))*I35),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ROUND((SUM(BF102:BF694)),  2)</f>
        <v>0</v>
      </c>
      <c r="G36" s="38"/>
      <c r="H36" s="38"/>
      <c r="I36" s="157">
        <v>0.12</v>
      </c>
      <c r="J36" s="156">
        <f>ROUND(((SUM(BF102:BF694))*I36),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ROUND((SUM(BG102:BG694)),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ROUND((SUM(BH102:BH694)),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ROUND((SUM(BI102:BI694)),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D8.1b - InO 301.3 - Horkovod - Teplárna - VS Cihlářská - Neuman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2222</v>
      </c>
      <c r="E65" s="182"/>
      <c r="F65" s="182"/>
      <c r="G65" s="182"/>
      <c r="H65" s="182"/>
      <c r="I65" s="182"/>
      <c r="J65" s="183">
        <f>J104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2223</v>
      </c>
      <c r="E66" s="182"/>
      <c r="F66" s="182"/>
      <c r="G66" s="182"/>
      <c r="H66" s="182"/>
      <c r="I66" s="182"/>
      <c r="J66" s="183">
        <f>J319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2224</v>
      </c>
      <c r="E67" s="182"/>
      <c r="F67" s="182"/>
      <c r="G67" s="182"/>
      <c r="H67" s="182"/>
      <c r="I67" s="182"/>
      <c r="J67" s="183">
        <f>J350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2225</v>
      </c>
      <c r="E68" s="182"/>
      <c r="F68" s="182"/>
      <c r="G68" s="182"/>
      <c r="H68" s="182"/>
      <c r="I68" s="182"/>
      <c r="J68" s="183">
        <f>J383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2226</v>
      </c>
      <c r="E69" s="182"/>
      <c r="F69" s="182"/>
      <c r="G69" s="182"/>
      <c r="H69" s="182"/>
      <c r="I69" s="182"/>
      <c r="J69" s="183">
        <f>J458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173</v>
      </c>
      <c r="E70" s="182"/>
      <c r="F70" s="182"/>
      <c r="G70" s="182"/>
      <c r="H70" s="182"/>
      <c r="I70" s="182"/>
      <c r="J70" s="183">
        <f>J474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2227</v>
      </c>
      <c r="E71" s="182"/>
      <c r="F71" s="182"/>
      <c r="G71" s="182"/>
      <c r="H71" s="182"/>
      <c r="I71" s="182"/>
      <c r="J71" s="183">
        <f>J479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174</v>
      </c>
      <c r="E72" s="182"/>
      <c r="F72" s="182"/>
      <c r="G72" s="182"/>
      <c r="H72" s="182"/>
      <c r="I72" s="182"/>
      <c r="J72" s="183">
        <f>J615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2228</v>
      </c>
      <c r="E73" s="182"/>
      <c r="F73" s="182"/>
      <c r="G73" s="182"/>
      <c r="H73" s="182"/>
      <c r="I73" s="182"/>
      <c r="J73" s="183">
        <f>J632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175</v>
      </c>
      <c r="E74" s="177"/>
      <c r="F74" s="177"/>
      <c r="G74" s="177"/>
      <c r="H74" s="177"/>
      <c r="I74" s="177"/>
      <c r="J74" s="178">
        <f>J645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2229</v>
      </c>
      <c r="E75" s="182"/>
      <c r="F75" s="182"/>
      <c r="G75" s="182"/>
      <c r="H75" s="182"/>
      <c r="I75" s="182"/>
      <c r="J75" s="183">
        <f>J646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2230</v>
      </c>
      <c r="E76" s="182"/>
      <c r="F76" s="182"/>
      <c r="G76" s="182"/>
      <c r="H76" s="182"/>
      <c r="I76" s="182"/>
      <c r="J76" s="183">
        <f>J668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2231</v>
      </c>
      <c r="E77" s="182"/>
      <c r="F77" s="182"/>
      <c r="G77" s="182"/>
      <c r="H77" s="182"/>
      <c r="I77" s="182"/>
      <c r="J77" s="183">
        <f>J672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183</v>
      </c>
      <c r="E78" s="177"/>
      <c r="F78" s="177"/>
      <c r="G78" s="177"/>
      <c r="H78" s="177"/>
      <c r="I78" s="177"/>
      <c r="J78" s="178">
        <f>J681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2232</v>
      </c>
      <c r="E79" s="182"/>
      <c r="F79" s="182"/>
      <c r="G79" s="182"/>
      <c r="H79" s="182"/>
      <c r="I79" s="182"/>
      <c r="J79" s="183">
        <f>J682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185</v>
      </c>
      <c r="E80" s="182"/>
      <c r="F80" s="182"/>
      <c r="G80" s="182"/>
      <c r="H80" s="182"/>
      <c r="I80" s="182"/>
      <c r="J80" s="183">
        <f>J691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187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169" t="str">
        <f>E7</f>
        <v>Revitalizace CZT Liberec - GreenNet III</v>
      </c>
      <c r="F90" s="32"/>
      <c r="G90" s="32"/>
      <c r="H90" s="32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" customFormat="1" ht="12" customHeight="1">
      <c r="B91" s="21"/>
      <c r="C91" s="32" t="s">
        <v>164</v>
      </c>
      <c r="D91" s="22"/>
      <c r="E91" s="22"/>
      <c r="F91" s="22"/>
      <c r="G91" s="22"/>
      <c r="H91" s="22"/>
      <c r="I91" s="22"/>
      <c r="J91" s="22"/>
      <c r="K91" s="22"/>
      <c r="L91" s="20"/>
    </row>
    <row r="92" s="2" customFormat="1" ht="16.5" customHeight="1">
      <c r="A92" s="38"/>
      <c r="B92" s="39"/>
      <c r="C92" s="40"/>
      <c r="D92" s="40"/>
      <c r="E92" s="169" t="s">
        <v>165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166</v>
      </c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69" t="str">
        <f>E11</f>
        <v>D8.1b - InO 301.3 - Horkovod - Teplárna - VS Cihlářská - Neuman - stavební část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40"/>
      <c r="E96" s="40"/>
      <c r="F96" s="27" t="str">
        <f>F14</f>
        <v>Liberec</v>
      </c>
      <c r="G96" s="40"/>
      <c r="H96" s="40"/>
      <c r="I96" s="32" t="s">
        <v>23</v>
      </c>
      <c r="J96" s="72" t="str">
        <f>IF(J14="","",J14)</f>
        <v>13. 6. 2024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40"/>
      <c r="E98" s="40"/>
      <c r="F98" s="27" t="str">
        <f>E17</f>
        <v>Teplárna Liberec, a.s.</v>
      </c>
      <c r="G98" s="40"/>
      <c r="H98" s="40"/>
      <c r="I98" s="32" t="s">
        <v>32</v>
      </c>
      <c r="J98" s="36" t="str">
        <f>E23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30</v>
      </c>
      <c r="D99" s="40"/>
      <c r="E99" s="40"/>
      <c r="F99" s="27" t="str">
        <f>IF(E20="","",E20)</f>
        <v>Vyplň údaj</v>
      </c>
      <c r="G99" s="40"/>
      <c r="H99" s="40"/>
      <c r="I99" s="32" t="s">
        <v>36</v>
      </c>
      <c r="J99" s="36" t="str">
        <f>E26</f>
        <v>SITEZ s.r.o.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85"/>
      <c r="B101" s="186"/>
      <c r="C101" s="187" t="s">
        <v>188</v>
      </c>
      <c r="D101" s="188" t="s">
        <v>58</v>
      </c>
      <c r="E101" s="188" t="s">
        <v>54</v>
      </c>
      <c r="F101" s="188" t="s">
        <v>55</v>
      </c>
      <c r="G101" s="188" t="s">
        <v>189</v>
      </c>
      <c r="H101" s="188" t="s">
        <v>190</v>
      </c>
      <c r="I101" s="188" t="s">
        <v>191</v>
      </c>
      <c r="J101" s="188" t="s">
        <v>170</v>
      </c>
      <c r="K101" s="189" t="s">
        <v>192</v>
      </c>
      <c r="L101" s="190"/>
      <c r="M101" s="92" t="s">
        <v>19</v>
      </c>
      <c r="N101" s="93" t="s">
        <v>43</v>
      </c>
      <c r="O101" s="93" t="s">
        <v>193</v>
      </c>
      <c r="P101" s="93" t="s">
        <v>194</v>
      </c>
      <c r="Q101" s="93" t="s">
        <v>195</v>
      </c>
      <c r="R101" s="93" t="s">
        <v>196</v>
      </c>
      <c r="S101" s="93" t="s">
        <v>197</v>
      </c>
      <c r="T101" s="94" t="s">
        <v>198</v>
      </c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2" s="2" customFormat="1" ht="22.8" customHeight="1">
      <c r="A102" s="38"/>
      <c r="B102" s="39"/>
      <c r="C102" s="99" t="s">
        <v>199</v>
      </c>
      <c r="D102" s="40"/>
      <c r="E102" s="40"/>
      <c r="F102" s="40"/>
      <c r="G102" s="40"/>
      <c r="H102" s="40"/>
      <c r="I102" s="40"/>
      <c r="J102" s="191">
        <f>BK102</f>
        <v>0</v>
      </c>
      <c r="K102" s="40"/>
      <c r="L102" s="44"/>
      <c r="M102" s="95"/>
      <c r="N102" s="192"/>
      <c r="O102" s="96"/>
      <c r="P102" s="193">
        <f>P103+P645+P681</f>
        <v>0</v>
      </c>
      <c r="Q102" s="96"/>
      <c r="R102" s="193">
        <f>R103+R645+R681</f>
        <v>3126.1714620999996</v>
      </c>
      <c r="S102" s="96"/>
      <c r="T102" s="194">
        <f>T103+T645+T681</f>
        <v>2096.0679999999998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72</v>
      </c>
      <c r="AU102" s="17" t="s">
        <v>171</v>
      </c>
      <c r="BK102" s="195">
        <f>BK103+BK645+BK681</f>
        <v>0</v>
      </c>
    </row>
    <row r="103" s="12" customFormat="1" ht="25.92" customHeight="1">
      <c r="A103" s="12"/>
      <c r="B103" s="196"/>
      <c r="C103" s="197"/>
      <c r="D103" s="198" t="s">
        <v>72</v>
      </c>
      <c r="E103" s="199" t="s">
        <v>200</v>
      </c>
      <c r="F103" s="199" t="s">
        <v>201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P104+P319+P350+P383+P458+P474+P479+P615+P632</f>
        <v>0</v>
      </c>
      <c r="Q103" s="204"/>
      <c r="R103" s="205">
        <f>R104+R319+R350+R383+R458+R474+R479+R615+R632</f>
        <v>3125.2643520999995</v>
      </c>
      <c r="S103" s="204"/>
      <c r="T103" s="206">
        <f>T104+T319+T350+T383+T458+T474+T479+T615+T632</f>
        <v>2096.002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72</v>
      </c>
      <c r="AU103" s="208" t="s">
        <v>73</v>
      </c>
      <c r="AY103" s="207" t="s">
        <v>202</v>
      </c>
      <c r="BK103" s="209">
        <f>BK104+BK319+BK350+BK383+BK458+BK474+BK479+BK615+BK632</f>
        <v>0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80</v>
      </c>
      <c r="F104" s="210" t="s">
        <v>2233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SUM(P105:P318)</f>
        <v>0</v>
      </c>
      <c r="Q104" s="204"/>
      <c r="R104" s="205">
        <f>SUM(R105:R318)</f>
        <v>1153.7938550000001</v>
      </c>
      <c r="S104" s="204"/>
      <c r="T104" s="206">
        <f>SUM(T105:T318)</f>
        <v>1731.906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202</v>
      </c>
      <c r="BK104" s="209">
        <f>SUM(BK105:BK318)</f>
        <v>0</v>
      </c>
    </row>
    <row r="105" s="2" customFormat="1" ht="24.15" customHeight="1">
      <c r="A105" s="38"/>
      <c r="B105" s="39"/>
      <c r="C105" s="212" t="s">
        <v>80</v>
      </c>
      <c r="D105" s="212" t="s">
        <v>205</v>
      </c>
      <c r="E105" s="213" t="s">
        <v>2234</v>
      </c>
      <c r="F105" s="214" t="s">
        <v>2235</v>
      </c>
      <c r="G105" s="215" t="s">
        <v>275</v>
      </c>
      <c r="H105" s="216">
        <v>150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2236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2237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>
      <c r="A107" s="38"/>
      <c r="B107" s="39"/>
      <c r="C107" s="40"/>
      <c r="D107" s="230" t="s">
        <v>214</v>
      </c>
      <c r="E107" s="40"/>
      <c r="F107" s="231" t="s">
        <v>2238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214</v>
      </c>
      <c r="AU107" s="17" t="s">
        <v>82</v>
      </c>
    </row>
    <row r="108" s="2" customFormat="1" ht="16.5" customHeight="1">
      <c r="A108" s="38"/>
      <c r="B108" s="39"/>
      <c r="C108" s="212" t="s">
        <v>82</v>
      </c>
      <c r="D108" s="212" t="s">
        <v>205</v>
      </c>
      <c r="E108" s="213" t="s">
        <v>2239</v>
      </c>
      <c r="F108" s="214" t="s">
        <v>2240</v>
      </c>
      <c r="G108" s="215" t="s">
        <v>289</v>
      </c>
      <c r="H108" s="216">
        <v>102</v>
      </c>
      <c r="I108" s="217"/>
      <c r="J108" s="218">
        <f>ROUND(I108*H108,2)</f>
        <v>0</v>
      </c>
      <c r="K108" s="214" t="s">
        <v>209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82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2241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2242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82</v>
      </c>
    </row>
    <row r="110" s="2" customFormat="1">
      <c r="A110" s="38"/>
      <c r="B110" s="39"/>
      <c r="C110" s="40"/>
      <c r="D110" s="230" t="s">
        <v>214</v>
      </c>
      <c r="E110" s="40"/>
      <c r="F110" s="231" t="s">
        <v>2243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214</v>
      </c>
      <c r="AU110" s="17" t="s">
        <v>82</v>
      </c>
    </row>
    <row r="111" s="2" customFormat="1" ht="16.5" customHeight="1">
      <c r="A111" s="38"/>
      <c r="B111" s="39"/>
      <c r="C111" s="212" t="s">
        <v>230</v>
      </c>
      <c r="D111" s="212" t="s">
        <v>205</v>
      </c>
      <c r="E111" s="213" t="s">
        <v>2244</v>
      </c>
      <c r="F111" s="214" t="s">
        <v>2245</v>
      </c>
      <c r="G111" s="215" t="s">
        <v>289</v>
      </c>
      <c r="H111" s="216">
        <v>40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2246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2247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>
      <c r="A113" s="38"/>
      <c r="B113" s="39"/>
      <c r="C113" s="40"/>
      <c r="D113" s="230" t="s">
        <v>214</v>
      </c>
      <c r="E113" s="40"/>
      <c r="F113" s="231" t="s">
        <v>2248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214</v>
      </c>
      <c r="AU113" s="17" t="s">
        <v>82</v>
      </c>
    </row>
    <row r="114" s="2" customFormat="1" ht="16.5" customHeight="1">
      <c r="A114" s="38"/>
      <c r="B114" s="39"/>
      <c r="C114" s="212" t="s">
        <v>210</v>
      </c>
      <c r="D114" s="212" t="s">
        <v>205</v>
      </c>
      <c r="E114" s="213" t="s">
        <v>2249</v>
      </c>
      <c r="F114" s="214" t="s">
        <v>2250</v>
      </c>
      <c r="G114" s="215" t="s">
        <v>289</v>
      </c>
      <c r="H114" s="216">
        <v>7</v>
      </c>
      <c r="I114" s="217"/>
      <c r="J114" s="218">
        <f>ROUND(I114*H114,2)</f>
        <v>0</v>
      </c>
      <c r="K114" s="214" t="s">
        <v>209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82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2251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2252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82</v>
      </c>
    </row>
    <row r="116" s="2" customFormat="1">
      <c r="A116" s="38"/>
      <c r="B116" s="39"/>
      <c r="C116" s="40"/>
      <c r="D116" s="230" t="s">
        <v>214</v>
      </c>
      <c r="E116" s="40"/>
      <c r="F116" s="231" t="s">
        <v>2253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214</v>
      </c>
      <c r="AU116" s="17" t="s">
        <v>82</v>
      </c>
    </row>
    <row r="117" s="2" customFormat="1" ht="16.5" customHeight="1">
      <c r="A117" s="38"/>
      <c r="B117" s="39"/>
      <c r="C117" s="212" t="s">
        <v>243</v>
      </c>
      <c r="D117" s="212" t="s">
        <v>205</v>
      </c>
      <c r="E117" s="213" t="s">
        <v>2254</v>
      </c>
      <c r="F117" s="214" t="s">
        <v>2255</v>
      </c>
      <c r="G117" s="215" t="s">
        <v>289</v>
      </c>
      <c r="H117" s="216">
        <v>3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2256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2257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>
      <c r="A119" s="38"/>
      <c r="B119" s="39"/>
      <c r="C119" s="40"/>
      <c r="D119" s="230" t="s">
        <v>214</v>
      </c>
      <c r="E119" s="40"/>
      <c r="F119" s="231" t="s">
        <v>2258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214</v>
      </c>
      <c r="AU119" s="17" t="s">
        <v>82</v>
      </c>
    </row>
    <row r="120" s="2" customFormat="1" ht="16.5" customHeight="1">
      <c r="A120" s="38"/>
      <c r="B120" s="39"/>
      <c r="C120" s="212" t="s">
        <v>247</v>
      </c>
      <c r="D120" s="212" t="s">
        <v>205</v>
      </c>
      <c r="E120" s="213" t="s">
        <v>2259</v>
      </c>
      <c r="F120" s="214" t="s">
        <v>2260</v>
      </c>
      <c r="G120" s="215" t="s">
        <v>289</v>
      </c>
      <c r="H120" s="216">
        <v>4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2261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2262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>
      <c r="A122" s="38"/>
      <c r="B122" s="39"/>
      <c r="C122" s="40"/>
      <c r="D122" s="230" t="s">
        <v>214</v>
      </c>
      <c r="E122" s="40"/>
      <c r="F122" s="231" t="s">
        <v>2263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214</v>
      </c>
      <c r="AU122" s="17" t="s">
        <v>82</v>
      </c>
    </row>
    <row r="123" s="2" customFormat="1" ht="16.5" customHeight="1">
      <c r="A123" s="38"/>
      <c r="B123" s="39"/>
      <c r="C123" s="212" t="s">
        <v>253</v>
      </c>
      <c r="D123" s="212" t="s">
        <v>205</v>
      </c>
      <c r="E123" s="213" t="s">
        <v>2264</v>
      </c>
      <c r="F123" s="214" t="s">
        <v>2265</v>
      </c>
      <c r="G123" s="215" t="s">
        <v>289</v>
      </c>
      <c r="H123" s="216">
        <v>102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2266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2267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>
      <c r="A125" s="38"/>
      <c r="B125" s="39"/>
      <c r="C125" s="40"/>
      <c r="D125" s="230" t="s">
        <v>214</v>
      </c>
      <c r="E125" s="40"/>
      <c r="F125" s="231" t="s">
        <v>2268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214</v>
      </c>
      <c r="AU125" s="17" t="s">
        <v>82</v>
      </c>
    </row>
    <row r="126" s="2" customFormat="1" ht="16.5" customHeight="1">
      <c r="A126" s="38"/>
      <c r="B126" s="39"/>
      <c r="C126" s="212" t="s">
        <v>203</v>
      </c>
      <c r="D126" s="212" t="s">
        <v>205</v>
      </c>
      <c r="E126" s="213" t="s">
        <v>2269</v>
      </c>
      <c r="F126" s="214" t="s">
        <v>2270</v>
      </c>
      <c r="G126" s="215" t="s">
        <v>289</v>
      </c>
      <c r="H126" s="216">
        <v>54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2271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2272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>
      <c r="A128" s="38"/>
      <c r="B128" s="39"/>
      <c r="C128" s="40"/>
      <c r="D128" s="230" t="s">
        <v>214</v>
      </c>
      <c r="E128" s="40"/>
      <c r="F128" s="231" t="s">
        <v>2273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214</v>
      </c>
      <c r="AU128" s="17" t="s">
        <v>82</v>
      </c>
    </row>
    <row r="129" s="2" customFormat="1" ht="16.5" customHeight="1">
      <c r="A129" s="38"/>
      <c r="B129" s="39"/>
      <c r="C129" s="212" t="s">
        <v>261</v>
      </c>
      <c r="D129" s="212" t="s">
        <v>205</v>
      </c>
      <c r="E129" s="213" t="s">
        <v>2274</v>
      </c>
      <c r="F129" s="214" t="s">
        <v>2275</v>
      </c>
      <c r="G129" s="215" t="s">
        <v>289</v>
      </c>
      <c r="H129" s="216">
        <v>102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2276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2277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>
      <c r="A131" s="38"/>
      <c r="B131" s="39"/>
      <c r="C131" s="40"/>
      <c r="D131" s="230" t="s">
        <v>214</v>
      </c>
      <c r="E131" s="40"/>
      <c r="F131" s="231" t="s">
        <v>2278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214</v>
      </c>
      <c r="AU131" s="17" t="s">
        <v>82</v>
      </c>
    </row>
    <row r="132" s="2" customFormat="1" ht="16.5" customHeight="1">
      <c r="A132" s="38"/>
      <c r="B132" s="39"/>
      <c r="C132" s="212" t="s">
        <v>265</v>
      </c>
      <c r="D132" s="212" t="s">
        <v>205</v>
      </c>
      <c r="E132" s="213" t="s">
        <v>2279</v>
      </c>
      <c r="F132" s="214" t="s">
        <v>2280</v>
      </c>
      <c r="G132" s="215" t="s">
        <v>289</v>
      </c>
      <c r="H132" s="216">
        <v>40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2281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2282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2" customFormat="1">
      <c r="A134" s="38"/>
      <c r="B134" s="39"/>
      <c r="C134" s="40"/>
      <c r="D134" s="230" t="s">
        <v>214</v>
      </c>
      <c r="E134" s="40"/>
      <c r="F134" s="231" t="s">
        <v>2283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214</v>
      </c>
      <c r="AU134" s="17" t="s">
        <v>82</v>
      </c>
    </row>
    <row r="135" s="2" customFormat="1" ht="16.5" customHeight="1">
      <c r="A135" s="38"/>
      <c r="B135" s="39"/>
      <c r="C135" s="212" t="s">
        <v>269</v>
      </c>
      <c r="D135" s="212" t="s">
        <v>205</v>
      </c>
      <c r="E135" s="213" t="s">
        <v>2284</v>
      </c>
      <c r="F135" s="214" t="s">
        <v>2285</v>
      </c>
      <c r="G135" s="215" t="s">
        <v>289</v>
      </c>
      <c r="H135" s="216">
        <v>7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2286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2287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>
      <c r="A137" s="38"/>
      <c r="B137" s="39"/>
      <c r="C137" s="40"/>
      <c r="D137" s="230" t="s">
        <v>214</v>
      </c>
      <c r="E137" s="40"/>
      <c r="F137" s="231" t="s">
        <v>2288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214</v>
      </c>
      <c r="AU137" s="17" t="s">
        <v>82</v>
      </c>
    </row>
    <row r="138" s="2" customFormat="1" ht="16.5" customHeight="1">
      <c r="A138" s="38"/>
      <c r="B138" s="39"/>
      <c r="C138" s="212" t="s">
        <v>8</v>
      </c>
      <c r="D138" s="212" t="s">
        <v>205</v>
      </c>
      <c r="E138" s="213" t="s">
        <v>2289</v>
      </c>
      <c r="F138" s="214" t="s">
        <v>2290</v>
      </c>
      <c r="G138" s="215" t="s">
        <v>289</v>
      </c>
      <c r="H138" s="216">
        <v>3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2291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2292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2" customFormat="1">
      <c r="A140" s="38"/>
      <c r="B140" s="39"/>
      <c r="C140" s="40"/>
      <c r="D140" s="230" t="s">
        <v>214</v>
      </c>
      <c r="E140" s="40"/>
      <c r="F140" s="231" t="s">
        <v>2293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214</v>
      </c>
      <c r="AU140" s="17" t="s">
        <v>82</v>
      </c>
    </row>
    <row r="141" s="2" customFormat="1" ht="16.5" customHeight="1">
      <c r="A141" s="38"/>
      <c r="B141" s="39"/>
      <c r="C141" s="212" t="s">
        <v>280</v>
      </c>
      <c r="D141" s="212" t="s">
        <v>205</v>
      </c>
      <c r="E141" s="213" t="s">
        <v>2294</v>
      </c>
      <c r="F141" s="214" t="s">
        <v>2295</v>
      </c>
      <c r="G141" s="215" t="s">
        <v>289</v>
      </c>
      <c r="H141" s="216">
        <v>4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2296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2297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>
      <c r="A143" s="38"/>
      <c r="B143" s="39"/>
      <c r="C143" s="40"/>
      <c r="D143" s="230" t="s">
        <v>214</v>
      </c>
      <c r="E143" s="40"/>
      <c r="F143" s="231" t="s">
        <v>2298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214</v>
      </c>
      <c r="AU143" s="17" t="s">
        <v>82</v>
      </c>
    </row>
    <row r="144" s="2" customFormat="1" ht="16.5" customHeight="1">
      <c r="A144" s="38"/>
      <c r="B144" s="39"/>
      <c r="C144" s="212" t="s">
        <v>286</v>
      </c>
      <c r="D144" s="212" t="s">
        <v>205</v>
      </c>
      <c r="E144" s="213" t="s">
        <v>2299</v>
      </c>
      <c r="F144" s="214" t="s">
        <v>2300</v>
      </c>
      <c r="G144" s="215" t="s">
        <v>275</v>
      </c>
      <c r="H144" s="216">
        <v>40</v>
      </c>
      <c r="I144" s="217"/>
      <c r="J144" s="218">
        <f>ROUND(I144*H144,2)</f>
        <v>0</v>
      </c>
      <c r="K144" s="214" t="s">
        <v>209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0.47999999999999998</v>
      </c>
      <c r="T144" s="222">
        <f>S144*H144</f>
        <v>19.199999999999999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82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2301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2302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82</v>
      </c>
    </row>
    <row r="146" s="2" customFormat="1">
      <c r="A146" s="38"/>
      <c r="B146" s="39"/>
      <c r="C146" s="40"/>
      <c r="D146" s="230" t="s">
        <v>214</v>
      </c>
      <c r="E146" s="40"/>
      <c r="F146" s="231" t="s">
        <v>2303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214</v>
      </c>
      <c r="AU146" s="17" t="s">
        <v>82</v>
      </c>
    </row>
    <row r="147" s="2" customFormat="1" ht="16.5" customHeight="1">
      <c r="A147" s="38"/>
      <c r="B147" s="39"/>
      <c r="C147" s="212" t="s">
        <v>293</v>
      </c>
      <c r="D147" s="212" t="s">
        <v>205</v>
      </c>
      <c r="E147" s="213" t="s">
        <v>2304</v>
      </c>
      <c r="F147" s="214" t="s">
        <v>2305</v>
      </c>
      <c r="G147" s="215" t="s">
        <v>275</v>
      </c>
      <c r="H147" s="216">
        <v>40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0.5</v>
      </c>
      <c r="T147" s="222">
        <f>S147*H147</f>
        <v>20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2306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2307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>
      <c r="A149" s="38"/>
      <c r="B149" s="39"/>
      <c r="C149" s="40"/>
      <c r="D149" s="230" t="s">
        <v>214</v>
      </c>
      <c r="E149" s="40"/>
      <c r="F149" s="231" t="s">
        <v>2308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214</v>
      </c>
      <c r="AU149" s="17" t="s">
        <v>82</v>
      </c>
    </row>
    <row r="150" s="2" customFormat="1" ht="16.5" customHeight="1">
      <c r="A150" s="38"/>
      <c r="B150" s="39"/>
      <c r="C150" s="212" t="s">
        <v>239</v>
      </c>
      <c r="D150" s="212" t="s">
        <v>205</v>
      </c>
      <c r="E150" s="213" t="s">
        <v>2309</v>
      </c>
      <c r="F150" s="214" t="s">
        <v>2310</v>
      </c>
      <c r="G150" s="215" t="s">
        <v>2311</v>
      </c>
      <c r="H150" s="216">
        <v>42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2312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2313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>
      <c r="A152" s="38"/>
      <c r="B152" s="39"/>
      <c r="C152" s="40"/>
      <c r="D152" s="230" t="s">
        <v>214</v>
      </c>
      <c r="E152" s="40"/>
      <c r="F152" s="231" t="s">
        <v>2314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214</v>
      </c>
      <c r="AU152" s="17" t="s">
        <v>82</v>
      </c>
    </row>
    <row r="153" s="13" customFormat="1">
      <c r="A153" s="13"/>
      <c r="B153" s="232"/>
      <c r="C153" s="233"/>
      <c r="D153" s="225" t="s">
        <v>224</v>
      </c>
      <c r="E153" s="234" t="s">
        <v>19</v>
      </c>
      <c r="F153" s="235" t="s">
        <v>2315</v>
      </c>
      <c r="G153" s="233"/>
      <c r="H153" s="236">
        <v>42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224</v>
      </c>
      <c r="AU153" s="242" t="s">
        <v>82</v>
      </c>
      <c r="AV153" s="13" t="s">
        <v>82</v>
      </c>
      <c r="AW153" s="13" t="s">
        <v>35</v>
      </c>
      <c r="AX153" s="13" t="s">
        <v>80</v>
      </c>
      <c r="AY153" s="242" t="s">
        <v>202</v>
      </c>
    </row>
    <row r="154" s="2" customFormat="1" ht="16.5" customHeight="1">
      <c r="A154" s="38"/>
      <c r="B154" s="39"/>
      <c r="C154" s="212" t="s">
        <v>300</v>
      </c>
      <c r="D154" s="212" t="s">
        <v>205</v>
      </c>
      <c r="E154" s="213" t="s">
        <v>2316</v>
      </c>
      <c r="F154" s="214" t="s">
        <v>2317</v>
      </c>
      <c r="G154" s="215" t="s">
        <v>2311</v>
      </c>
      <c r="H154" s="216">
        <v>51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2318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2319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>
      <c r="A156" s="38"/>
      <c r="B156" s="39"/>
      <c r="C156" s="40"/>
      <c r="D156" s="230" t="s">
        <v>214</v>
      </c>
      <c r="E156" s="40"/>
      <c r="F156" s="231" t="s">
        <v>2320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214</v>
      </c>
      <c r="AU156" s="17" t="s">
        <v>82</v>
      </c>
    </row>
    <row r="157" s="13" customFormat="1">
      <c r="A157" s="13"/>
      <c r="B157" s="232"/>
      <c r="C157" s="233"/>
      <c r="D157" s="225" t="s">
        <v>224</v>
      </c>
      <c r="E157" s="234" t="s">
        <v>19</v>
      </c>
      <c r="F157" s="235" t="s">
        <v>2321</v>
      </c>
      <c r="G157" s="233"/>
      <c r="H157" s="236">
        <v>51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224</v>
      </c>
      <c r="AU157" s="242" t="s">
        <v>82</v>
      </c>
      <c r="AV157" s="13" t="s">
        <v>82</v>
      </c>
      <c r="AW157" s="13" t="s">
        <v>35</v>
      </c>
      <c r="AX157" s="13" t="s">
        <v>80</v>
      </c>
      <c r="AY157" s="242" t="s">
        <v>202</v>
      </c>
    </row>
    <row r="158" s="2" customFormat="1" ht="16.5" customHeight="1">
      <c r="A158" s="38"/>
      <c r="B158" s="39"/>
      <c r="C158" s="212" t="s">
        <v>304</v>
      </c>
      <c r="D158" s="212" t="s">
        <v>205</v>
      </c>
      <c r="E158" s="213" t="s">
        <v>2322</v>
      </c>
      <c r="F158" s="214" t="s">
        <v>2323</v>
      </c>
      <c r="G158" s="215" t="s">
        <v>2201</v>
      </c>
      <c r="H158" s="216">
        <v>200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3.0000000000000001E-05</v>
      </c>
      <c r="R158" s="221">
        <f>Q158*H158</f>
        <v>0.0060000000000000001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2324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2325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>
      <c r="A160" s="38"/>
      <c r="B160" s="39"/>
      <c r="C160" s="40"/>
      <c r="D160" s="230" t="s">
        <v>214</v>
      </c>
      <c r="E160" s="40"/>
      <c r="F160" s="231" t="s">
        <v>2326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214</v>
      </c>
      <c r="AU160" s="17" t="s">
        <v>82</v>
      </c>
    </row>
    <row r="161" s="2" customFormat="1" ht="16.5" customHeight="1">
      <c r="A161" s="38"/>
      <c r="B161" s="39"/>
      <c r="C161" s="212" t="s">
        <v>308</v>
      </c>
      <c r="D161" s="212" t="s">
        <v>205</v>
      </c>
      <c r="E161" s="213" t="s">
        <v>2327</v>
      </c>
      <c r="F161" s="214" t="s">
        <v>2328</v>
      </c>
      <c r="G161" s="215" t="s">
        <v>289</v>
      </c>
      <c r="H161" s="216">
        <v>102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2329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2330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2" customFormat="1">
      <c r="A163" s="38"/>
      <c r="B163" s="39"/>
      <c r="C163" s="40"/>
      <c r="D163" s="230" t="s">
        <v>214</v>
      </c>
      <c r="E163" s="40"/>
      <c r="F163" s="231" t="s">
        <v>2331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214</v>
      </c>
      <c r="AU163" s="17" t="s">
        <v>82</v>
      </c>
    </row>
    <row r="164" s="2" customFormat="1" ht="16.5" customHeight="1">
      <c r="A164" s="38"/>
      <c r="B164" s="39"/>
      <c r="C164" s="212" t="s">
        <v>312</v>
      </c>
      <c r="D164" s="212" t="s">
        <v>205</v>
      </c>
      <c r="E164" s="213" t="s">
        <v>2332</v>
      </c>
      <c r="F164" s="214" t="s">
        <v>2333</v>
      </c>
      <c r="G164" s="215" t="s">
        <v>289</v>
      </c>
      <c r="H164" s="216">
        <v>40</v>
      </c>
      <c r="I164" s="217"/>
      <c r="J164" s="218">
        <f>ROUND(I164*H164,2)</f>
        <v>0</v>
      </c>
      <c r="K164" s="214" t="s">
        <v>209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2334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2335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82</v>
      </c>
    </row>
    <row r="166" s="2" customFormat="1">
      <c r="A166" s="38"/>
      <c r="B166" s="39"/>
      <c r="C166" s="40"/>
      <c r="D166" s="230" t="s">
        <v>214</v>
      </c>
      <c r="E166" s="40"/>
      <c r="F166" s="231" t="s">
        <v>2336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214</v>
      </c>
      <c r="AU166" s="17" t="s">
        <v>82</v>
      </c>
    </row>
    <row r="167" s="2" customFormat="1" ht="16.5" customHeight="1">
      <c r="A167" s="38"/>
      <c r="B167" s="39"/>
      <c r="C167" s="212" t="s">
        <v>7</v>
      </c>
      <c r="D167" s="212" t="s">
        <v>205</v>
      </c>
      <c r="E167" s="213" t="s">
        <v>2337</v>
      </c>
      <c r="F167" s="214" t="s">
        <v>2338</v>
      </c>
      <c r="G167" s="215" t="s">
        <v>289</v>
      </c>
      <c r="H167" s="216">
        <v>7</v>
      </c>
      <c r="I167" s="217"/>
      <c r="J167" s="218">
        <f>ROUND(I167*H167,2)</f>
        <v>0</v>
      </c>
      <c r="K167" s="214" t="s">
        <v>209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2339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2340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82</v>
      </c>
    </row>
    <row r="169" s="2" customFormat="1">
      <c r="A169" s="38"/>
      <c r="B169" s="39"/>
      <c r="C169" s="40"/>
      <c r="D169" s="230" t="s">
        <v>214</v>
      </c>
      <c r="E169" s="40"/>
      <c r="F169" s="231" t="s">
        <v>2341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214</v>
      </c>
      <c r="AU169" s="17" t="s">
        <v>82</v>
      </c>
    </row>
    <row r="170" s="2" customFormat="1" ht="16.5" customHeight="1">
      <c r="A170" s="38"/>
      <c r="B170" s="39"/>
      <c r="C170" s="212" t="s">
        <v>319</v>
      </c>
      <c r="D170" s="212" t="s">
        <v>205</v>
      </c>
      <c r="E170" s="213" t="s">
        <v>2342</v>
      </c>
      <c r="F170" s="214" t="s">
        <v>2343</v>
      </c>
      <c r="G170" s="215" t="s">
        <v>289</v>
      </c>
      <c r="H170" s="216">
        <v>3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2344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2345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2" customFormat="1">
      <c r="A172" s="38"/>
      <c r="B172" s="39"/>
      <c r="C172" s="40"/>
      <c r="D172" s="230" t="s">
        <v>214</v>
      </c>
      <c r="E172" s="40"/>
      <c r="F172" s="231" t="s">
        <v>2346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214</v>
      </c>
      <c r="AU172" s="17" t="s">
        <v>82</v>
      </c>
    </row>
    <row r="173" s="2" customFormat="1" ht="16.5" customHeight="1">
      <c r="A173" s="38"/>
      <c r="B173" s="39"/>
      <c r="C173" s="212" t="s">
        <v>323</v>
      </c>
      <c r="D173" s="212" t="s">
        <v>205</v>
      </c>
      <c r="E173" s="213" t="s">
        <v>2347</v>
      </c>
      <c r="F173" s="214" t="s">
        <v>2348</v>
      </c>
      <c r="G173" s="215" t="s">
        <v>289</v>
      </c>
      <c r="H173" s="216">
        <v>4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2349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2350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>
      <c r="A175" s="38"/>
      <c r="B175" s="39"/>
      <c r="C175" s="40"/>
      <c r="D175" s="230" t="s">
        <v>214</v>
      </c>
      <c r="E175" s="40"/>
      <c r="F175" s="231" t="s">
        <v>2351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214</v>
      </c>
      <c r="AU175" s="17" t="s">
        <v>82</v>
      </c>
    </row>
    <row r="176" s="2" customFormat="1" ht="16.5" customHeight="1">
      <c r="A176" s="38"/>
      <c r="B176" s="39"/>
      <c r="C176" s="212" t="s">
        <v>327</v>
      </c>
      <c r="D176" s="212" t="s">
        <v>205</v>
      </c>
      <c r="E176" s="213" t="s">
        <v>2352</v>
      </c>
      <c r="F176" s="214" t="s">
        <v>2353</v>
      </c>
      <c r="G176" s="215" t="s">
        <v>289</v>
      </c>
      <c r="H176" s="216">
        <v>30</v>
      </c>
      <c r="I176" s="217"/>
      <c r="J176" s="218">
        <f>ROUND(I176*H176,2)</f>
        <v>0</v>
      </c>
      <c r="K176" s="214" t="s">
        <v>209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0.01281</v>
      </c>
      <c r="R176" s="221">
        <f>Q176*H176</f>
        <v>0.38430000000000003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2354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2355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82</v>
      </c>
    </row>
    <row r="178" s="2" customFormat="1">
      <c r="A178" s="38"/>
      <c r="B178" s="39"/>
      <c r="C178" s="40"/>
      <c r="D178" s="230" t="s">
        <v>214</v>
      </c>
      <c r="E178" s="40"/>
      <c r="F178" s="231" t="s">
        <v>2356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214</v>
      </c>
      <c r="AU178" s="17" t="s">
        <v>82</v>
      </c>
    </row>
    <row r="179" s="2" customFormat="1" ht="16.5" customHeight="1">
      <c r="A179" s="38"/>
      <c r="B179" s="39"/>
      <c r="C179" s="212" t="s">
        <v>333</v>
      </c>
      <c r="D179" s="212" t="s">
        <v>205</v>
      </c>
      <c r="E179" s="213" t="s">
        <v>2357</v>
      </c>
      <c r="F179" s="214" t="s">
        <v>2358</v>
      </c>
      <c r="G179" s="215" t="s">
        <v>289</v>
      </c>
      <c r="H179" s="216">
        <v>2</v>
      </c>
      <c r="I179" s="217"/>
      <c r="J179" s="218">
        <f>ROUND(I179*H179,2)</f>
        <v>0</v>
      </c>
      <c r="K179" s="214" t="s">
        <v>209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0.02989</v>
      </c>
      <c r="R179" s="221">
        <f>Q179*H179</f>
        <v>0.05978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82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2359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2360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82</v>
      </c>
    </row>
    <row r="181" s="2" customFormat="1">
      <c r="A181" s="38"/>
      <c r="B181" s="39"/>
      <c r="C181" s="40"/>
      <c r="D181" s="230" t="s">
        <v>214</v>
      </c>
      <c r="E181" s="40"/>
      <c r="F181" s="231" t="s">
        <v>2361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214</v>
      </c>
      <c r="AU181" s="17" t="s">
        <v>82</v>
      </c>
    </row>
    <row r="182" s="2" customFormat="1" ht="16.5" customHeight="1">
      <c r="A182" s="38"/>
      <c r="B182" s="39"/>
      <c r="C182" s="212" t="s">
        <v>339</v>
      </c>
      <c r="D182" s="212" t="s">
        <v>205</v>
      </c>
      <c r="E182" s="213" t="s">
        <v>2362</v>
      </c>
      <c r="F182" s="214" t="s">
        <v>2363</v>
      </c>
      <c r="G182" s="215" t="s">
        <v>289</v>
      </c>
      <c r="H182" s="216">
        <v>2</v>
      </c>
      <c r="I182" s="217"/>
      <c r="J182" s="218">
        <f>ROUND(I182*H182,2)</f>
        <v>0</v>
      </c>
      <c r="K182" s="214" t="s">
        <v>209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0.038429999999999999</v>
      </c>
      <c r="R182" s="221">
        <f>Q182*H182</f>
        <v>0.076859999999999998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2364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2365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82</v>
      </c>
    </row>
    <row r="184" s="2" customFormat="1">
      <c r="A184" s="38"/>
      <c r="B184" s="39"/>
      <c r="C184" s="40"/>
      <c r="D184" s="230" t="s">
        <v>214</v>
      </c>
      <c r="E184" s="40"/>
      <c r="F184" s="231" t="s">
        <v>2366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214</v>
      </c>
      <c r="AU184" s="17" t="s">
        <v>82</v>
      </c>
    </row>
    <row r="185" s="2" customFormat="1" ht="16.5" customHeight="1">
      <c r="A185" s="38"/>
      <c r="B185" s="39"/>
      <c r="C185" s="212" t="s">
        <v>347</v>
      </c>
      <c r="D185" s="212" t="s">
        <v>205</v>
      </c>
      <c r="E185" s="213" t="s">
        <v>2367</v>
      </c>
      <c r="F185" s="214" t="s">
        <v>2368</v>
      </c>
      <c r="G185" s="215" t="s">
        <v>2311</v>
      </c>
      <c r="H185" s="216">
        <v>865</v>
      </c>
      <c r="I185" s="217"/>
      <c r="J185" s="218">
        <f>ROUND(I185*H185,2)</f>
        <v>0</v>
      </c>
      <c r="K185" s="214" t="s">
        <v>209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2369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2370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82</v>
      </c>
    </row>
    <row r="187" s="2" customFormat="1">
      <c r="A187" s="38"/>
      <c r="B187" s="39"/>
      <c r="C187" s="40"/>
      <c r="D187" s="230" t="s">
        <v>214</v>
      </c>
      <c r="E187" s="40"/>
      <c r="F187" s="231" t="s">
        <v>2371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214</v>
      </c>
      <c r="AU187" s="17" t="s">
        <v>82</v>
      </c>
    </row>
    <row r="188" s="2" customFormat="1" ht="16.5" customHeight="1">
      <c r="A188" s="38"/>
      <c r="B188" s="39"/>
      <c r="C188" s="212" t="s">
        <v>353</v>
      </c>
      <c r="D188" s="212" t="s">
        <v>205</v>
      </c>
      <c r="E188" s="213" t="s">
        <v>2372</v>
      </c>
      <c r="F188" s="214" t="s">
        <v>2373</v>
      </c>
      <c r="G188" s="215" t="s">
        <v>2311</v>
      </c>
      <c r="H188" s="216">
        <v>550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2374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2375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2" customFormat="1">
      <c r="A190" s="38"/>
      <c r="B190" s="39"/>
      <c r="C190" s="40"/>
      <c r="D190" s="230" t="s">
        <v>214</v>
      </c>
      <c r="E190" s="40"/>
      <c r="F190" s="231" t="s">
        <v>2376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214</v>
      </c>
      <c r="AU190" s="17" t="s">
        <v>82</v>
      </c>
    </row>
    <row r="191" s="2" customFormat="1" ht="16.5" customHeight="1">
      <c r="A191" s="38"/>
      <c r="B191" s="39"/>
      <c r="C191" s="212" t="s">
        <v>359</v>
      </c>
      <c r="D191" s="212" t="s">
        <v>205</v>
      </c>
      <c r="E191" s="213" t="s">
        <v>2377</v>
      </c>
      <c r="F191" s="214" t="s">
        <v>2378</v>
      </c>
      <c r="G191" s="215" t="s">
        <v>2311</v>
      </c>
      <c r="H191" s="216">
        <v>1415</v>
      </c>
      <c r="I191" s="217"/>
      <c r="J191" s="218">
        <f>ROUND(I191*H191,2)</f>
        <v>0</v>
      </c>
      <c r="K191" s="214" t="s">
        <v>209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210</v>
      </c>
      <c r="AT191" s="223" t="s">
        <v>205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210</v>
      </c>
      <c r="BM191" s="223" t="s">
        <v>2379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2380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82</v>
      </c>
    </row>
    <row r="193" s="2" customFormat="1">
      <c r="A193" s="38"/>
      <c r="B193" s="39"/>
      <c r="C193" s="40"/>
      <c r="D193" s="230" t="s">
        <v>214</v>
      </c>
      <c r="E193" s="40"/>
      <c r="F193" s="231" t="s">
        <v>2381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214</v>
      </c>
      <c r="AU193" s="17" t="s">
        <v>82</v>
      </c>
    </row>
    <row r="194" s="2" customFormat="1" ht="21.75" customHeight="1">
      <c r="A194" s="38"/>
      <c r="B194" s="39"/>
      <c r="C194" s="212" t="s">
        <v>366</v>
      </c>
      <c r="D194" s="212" t="s">
        <v>205</v>
      </c>
      <c r="E194" s="213" t="s">
        <v>2382</v>
      </c>
      <c r="F194" s="214" t="s">
        <v>2383</v>
      </c>
      <c r="G194" s="215" t="s">
        <v>2311</v>
      </c>
      <c r="H194" s="216">
        <v>1415</v>
      </c>
      <c r="I194" s="217"/>
      <c r="J194" s="218">
        <f>ROUND(I194*H194,2)</f>
        <v>0</v>
      </c>
      <c r="K194" s="214" t="s">
        <v>209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2384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2385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82</v>
      </c>
    </row>
    <row r="196" s="2" customFormat="1">
      <c r="A196" s="38"/>
      <c r="B196" s="39"/>
      <c r="C196" s="40"/>
      <c r="D196" s="230" t="s">
        <v>214</v>
      </c>
      <c r="E196" s="40"/>
      <c r="F196" s="231" t="s">
        <v>2386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214</v>
      </c>
      <c r="AU196" s="17" t="s">
        <v>82</v>
      </c>
    </row>
    <row r="197" s="2" customFormat="1" ht="24.15" customHeight="1">
      <c r="A197" s="38"/>
      <c r="B197" s="39"/>
      <c r="C197" s="212" t="s">
        <v>373</v>
      </c>
      <c r="D197" s="212" t="s">
        <v>205</v>
      </c>
      <c r="E197" s="213" t="s">
        <v>2387</v>
      </c>
      <c r="F197" s="214" t="s">
        <v>2388</v>
      </c>
      <c r="G197" s="215" t="s">
        <v>2311</v>
      </c>
      <c r="H197" s="216">
        <v>3440</v>
      </c>
      <c r="I197" s="217"/>
      <c r="J197" s="218">
        <f>ROUND(I197*H197,2)</f>
        <v>0</v>
      </c>
      <c r="K197" s="214" t="s">
        <v>209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210</v>
      </c>
      <c r="AT197" s="223" t="s">
        <v>205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210</v>
      </c>
      <c r="BM197" s="223" t="s">
        <v>2389</v>
      </c>
    </row>
    <row r="198" s="2" customFormat="1">
      <c r="A198" s="38"/>
      <c r="B198" s="39"/>
      <c r="C198" s="40"/>
      <c r="D198" s="225" t="s">
        <v>212</v>
      </c>
      <c r="E198" s="40"/>
      <c r="F198" s="226" t="s">
        <v>2390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212</v>
      </c>
      <c r="AU198" s="17" t="s">
        <v>82</v>
      </c>
    </row>
    <row r="199" s="2" customFormat="1">
      <c r="A199" s="38"/>
      <c r="B199" s="39"/>
      <c r="C199" s="40"/>
      <c r="D199" s="230" t="s">
        <v>214</v>
      </c>
      <c r="E199" s="40"/>
      <c r="F199" s="231" t="s">
        <v>2391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214</v>
      </c>
      <c r="AU199" s="17" t="s">
        <v>82</v>
      </c>
    </row>
    <row r="200" s="13" customFormat="1">
      <c r="A200" s="13"/>
      <c r="B200" s="232"/>
      <c r="C200" s="233"/>
      <c r="D200" s="225" t="s">
        <v>224</v>
      </c>
      <c r="E200" s="233"/>
      <c r="F200" s="235" t="s">
        <v>2392</v>
      </c>
      <c r="G200" s="233"/>
      <c r="H200" s="236">
        <v>3440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224</v>
      </c>
      <c r="AU200" s="242" t="s">
        <v>82</v>
      </c>
      <c r="AV200" s="13" t="s">
        <v>82</v>
      </c>
      <c r="AW200" s="13" t="s">
        <v>4</v>
      </c>
      <c r="AX200" s="13" t="s">
        <v>80</v>
      </c>
      <c r="AY200" s="242" t="s">
        <v>202</v>
      </c>
    </row>
    <row r="201" s="2" customFormat="1" ht="16.5" customHeight="1">
      <c r="A201" s="38"/>
      <c r="B201" s="39"/>
      <c r="C201" s="212" t="s">
        <v>251</v>
      </c>
      <c r="D201" s="212" t="s">
        <v>205</v>
      </c>
      <c r="E201" s="213" t="s">
        <v>2393</v>
      </c>
      <c r="F201" s="214" t="s">
        <v>2394</v>
      </c>
      <c r="G201" s="215" t="s">
        <v>275</v>
      </c>
      <c r="H201" s="216">
        <v>3916</v>
      </c>
      <c r="I201" s="217"/>
      <c r="J201" s="218">
        <f>ROUND(I201*H201,2)</f>
        <v>0</v>
      </c>
      <c r="K201" s="214" t="s">
        <v>209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0.00084999999999999995</v>
      </c>
      <c r="R201" s="221">
        <f>Q201*H201</f>
        <v>3.3285999999999998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210</v>
      </c>
      <c r="AT201" s="223" t="s">
        <v>205</v>
      </c>
      <c r="AU201" s="223" t="s">
        <v>82</v>
      </c>
      <c r="AY201" s="17" t="s">
        <v>202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210</v>
      </c>
      <c r="BM201" s="223" t="s">
        <v>2395</v>
      </c>
    </row>
    <row r="202" s="2" customFormat="1">
      <c r="A202" s="38"/>
      <c r="B202" s="39"/>
      <c r="C202" s="40"/>
      <c r="D202" s="225" t="s">
        <v>212</v>
      </c>
      <c r="E202" s="40"/>
      <c r="F202" s="226" t="s">
        <v>2396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212</v>
      </c>
      <c r="AU202" s="17" t="s">
        <v>82</v>
      </c>
    </row>
    <row r="203" s="2" customFormat="1">
      <c r="A203" s="38"/>
      <c r="B203" s="39"/>
      <c r="C203" s="40"/>
      <c r="D203" s="230" t="s">
        <v>214</v>
      </c>
      <c r="E203" s="40"/>
      <c r="F203" s="231" t="s">
        <v>2397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214</v>
      </c>
      <c r="AU203" s="17" t="s">
        <v>82</v>
      </c>
    </row>
    <row r="204" s="13" customFormat="1">
      <c r="A204" s="13"/>
      <c r="B204" s="232"/>
      <c r="C204" s="233"/>
      <c r="D204" s="225" t="s">
        <v>224</v>
      </c>
      <c r="E204" s="234" t="s">
        <v>19</v>
      </c>
      <c r="F204" s="235" t="s">
        <v>2398</v>
      </c>
      <c r="G204" s="233"/>
      <c r="H204" s="236">
        <v>3916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224</v>
      </c>
      <c r="AU204" s="242" t="s">
        <v>82</v>
      </c>
      <c r="AV204" s="13" t="s">
        <v>82</v>
      </c>
      <c r="AW204" s="13" t="s">
        <v>35</v>
      </c>
      <c r="AX204" s="13" t="s">
        <v>80</v>
      </c>
      <c r="AY204" s="242" t="s">
        <v>202</v>
      </c>
    </row>
    <row r="205" s="2" customFormat="1" ht="16.5" customHeight="1">
      <c r="A205" s="38"/>
      <c r="B205" s="39"/>
      <c r="C205" s="212" t="s">
        <v>385</v>
      </c>
      <c r="D205" s="212" t="s">
        <v>205</v>
      </c>
      <c r="E205" s="213" t="s">
        <v>2399</v>
      </c>
      <c r="F205" s="214" t="s">
        <v>2400</v>
      </c>
      <c r="G205" s="215" t="s">
        <v>275</v>
      </c>
      <c r="H205" s="216">
        <v>3916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2401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2402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2" customFormat="1">
      <c r="A207" s="38"/>
      <c r="B207" s="39"/>
      <c r="C207" s="40"/>
      <c r="D207" s="230" t="s">
        <v>214</v>
      </c>
      <c r="E207" s="40"/>
      <c r="F207" s="231" t="s">
        <v>2403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214</v>
      </c>
      <c r="AU207" s="17" t="s">
        <v>82</v>
      </c>
    </row>
    <row r="208" s="13" customFormat="1">
      <c r="A208" s="13"/>
      <c r="B208" s="232"/>
      <c r="C208" s="233"/>
      <c r="D208" s="225" t="s">
        <v>224</v>
      </c>
      <c r="E208" s="234" t="s">
        <v>19</v>
      </c>
      <c r="F208" s="235" t="s">
        <v>2398</v>
      </c>
      <c r="G208" s="233"/>
      <c r="H208" s="236">
        <v>3916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224</v>
      </c>
      <c r="AU208" s="242" t="s">
        <v>82</v>
      </c>
      <c r="AV208" s="13" t="s">
        <v>82</v>
      </c>
      <c r="AW208" s="13" t="s">
        <v>35</v>
      </c>
      <c r="AX208" s="13" t="s">
        <v>80</v>
      </c>
      <c r="AY208" s="242" t="s">
        <v>202</v>
      </c>
    </row>
    <row r="209" s="2" customFormat="1" ht="16.5" customHeight="1">
      <c r="A209" s="38"/>
      <c r="B209" s="39"/>
      <c r="C209" s="212" t="s">
        <v>391</v>
      </c>
      <c r="D209" s="212" t="s">
        <v>205</v>
      </c>
      <c r="E209" s="213" t="s">
        <v>2404</v>
      </c>
      <c r="F209" s="214" t="s">
        <v>2405</v>
      </c>
      <c r="G209" s="215" t="s">
        <v>208</v>
      </c>
      <c r="H209" s="216">
        <v>21</v>
      </c>
      <c r="I209" s="217"/>
      <c r="J209" s="218">
        <f>ROUND(I209*H209,2)</f>
        <v>0</v>
      </c>
      <c r="K209" s="214" t="s">
        <v>209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0.0086800000000000002</v>
      </c>
      <c r="R209" s="221">
        <f>Q209*H209</f>
        <v>0.18228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210</v>
      </c>
      <c r="AT209" s="223" t="s">
        <v>205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210</v>
      </c>
      <c r="BM209" s="223" t="s">
        <v>2406</v>
      </c>
    </row>
    <row r="210" s="2" customFormat="1">
      <c r="A210" s="38"/>
      <c r="B210" s="39"/>
      <c r="C210" s="40"/>
      <c r="D210" s="225" t="s">
        <v>212</v>
      </c>
      <c r="E210" s="40"/>
      <c r="F210" s="226" t="s">
        <v>2407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212</v>
      </c>
      <c r="AU210" s="17" t="s">
        <v>82</v>
      </c>
    </row>
    <row r="211" s="2" customFormat="1">
      <c r="A211" s="38"/>
      <c r="B211" s="39"/>
      <c r="C211" s="40"/>
      <c r="D211" s="230" t="s">
        <v>214</v>
      </c>
      <c r="E211" s="40"/>
      <c r="F211" s="231" t="s">
        <v>2408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214</v>
      </c>
      <c r="AU211" s="17" t="s">
        <v>82</v>
      </c>
    </row>
    <row r="212" s="2" customFormat="1" ht="16.5" customHeight="1">
      <c r="A212" s="38"/>
      <c r="B212" s="39"/>
      <c r="C212" s="212" t="s">
        <v>397</v>
      </c>
      <c r="D212" s="212" t="s">
        <v>205</v>
      </c>
      <c r="E212" s="213" t="s">
        <v>2409</v>
      </c>
      <c r="F212" s="214" t="s">
        <v>2410</v>
      </c>
      <c r="G212" s="215" t="s">
        <v>208</v>
      </c>
      <c r="H212" s="216">
        <v>6</v>
      </c>
      <c r="I212" s="217"/>
      <c r="J212" s="218">
        <f>ROUND(I212*H212,2)</f>
        <v>0</v>
      </c>
      <c r="K212" s="214" t="s">
        <v>209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0.01269</v>
      </c>
      <c r="R212" s="221">
        <f>Q212*H212</f>
        <v>0.076139999999999999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210</v>
      </c>
      <c r="AT212" s="223" t="s">
        <v>205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2411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2412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82</v>
      </c>
    </row>
    <row r="214" s="2" customFormat="1">
      <c r="A214" s="38"/>
      <c r="B214" s="39"/>
      <c r="C214" s="40"/>
      <c r="D214" s="230" t="s">
        <v>214</v>
      </c>
      <c r="E214" s="40"/>
      <c r="F214" s="231" t="s">
        <v>2413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214</v>
      </c>
      <c r="AU214" s="17" t="s">
        <v>82</v>
      </c>
    </row>
    <row r="215" s="2" customFormat="1" ht="16.5" customHeight="1">
      <c r="A215" s="38"/>
      <c r="B215" s="39"/>
      <c r="C215" s="212" t="s">
        <v>403</v>
      </c>
      <c r="D215" s="212" t="s">
        <v>205</v>
      </c>
      <c r="E215" s="213" t="s">
        <v>2414</v>
      </c>
      <c r="F215" s="214" t="s">
        <v>2415</v>
      </c>
      <c r="G215" s="215" t="s">
        <v>208</v>
      </c>
      <c r="H215" s="216">
        <v>18</v>
      </c>
      <c r="I215" s="217"/>
      <c r="J215" s="218">
        <f>ROUND(I215*H215,2)</f>
        <v>0</v>
      </c>
      <c r="K215" s="214" t="s">
        <v>209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0.01269</v>
      </c>
      <c r="R215" s="221">
        <f>Q215*H215</f>
        <v>0.22842000000000001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210</v>
      </c>
      <c r="AT215" s="223" t="s">
        <v>205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210</v>
      </c>
      <c r="BM215" s="223" t="s">
        <v>2416</v>
      </c>
    </row>
    <row r="216" s="2" customFormat="1">
      <c r="A216" s="38"/>
      <c r="B216" s="39"/>
      <c r="C216" s="40"/>
      <c r="D216" s="225" t="s">
        <v>212</v>
      </c>
      <c r="E216" s="40"/>
      <c r="F216" s="226" t="s">
        <v>2417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212</v>
      </c>
      <c r="AU216" s="17" t="s">
        <v>82</v>
      </c>
    </row>
    <row r="217" s="2" customFormat="1">
      <c r="A217" s="38"/>
      <c r="B217" s="39"/>
      <c r="C217" s="40"/>
      <c r="D217" s="230" t="s">
        <v>214</v>
      </c>
      <c r="E217" s="40"/>
      <c r="F217" s="231" t="s">
        <v>2418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214</v>
      </c>
      <c r="AU217" s="17" t="s">
        <v>82</v>
      </c>
    </row>
    <row r="218" s="2" customFormat="1" ht="16.5" customHeight="1">
      <c r="A218" s="38"/>
      <c r="B218" s="39"/>
      <c r="C218" s="212" t="s">
        <v>409</v>
      </c>
      <c r="D218" s="212" t="s">
        <v>205</v>
      </c>
      <c r="E218" s="213" t="s">
        <v>2419</v>
      </c>
      <c r="F218" s="214" t="s">
        <v>2420</v>
      </c>
      <c r="G218" s="215" t="s">
        <v>208</v>
      </c>
      <c r="H218" s="216">
        <v>33</v>
      </c>
      <c r="I218" s="217"/>
      <c r="J218" s="218">
        <f>ROUND(I218*H218,2)</f>
        <v>0</v>
      </c>
      <c r="K218" s="214" t="s">
        <v>209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0.036900000000000002</v>
      </c>
      <c r="R218" s="221">
        <f>Q218*H218</f>
        <v>1.2177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210</v>
      </c>
      <c r="AT218" s="223" t="s">
        <v>205</v>
      </c>
      <c r="AU218" s="223" t="s">
        <v>82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210</v>
      </c>
      <c r="BM218" s="223" t="s">
        <v>2421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2422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82</v>
      </c>
    </row>
    <row r="220" s="2" customFormat="1">
      <c r="A220" s="38"/>
      <c r="B220" s="39"/>
      <c r="C220" s="40"/>
      <c r="D220" s="230" t="s">
        <v>214</v>
      </c>
      <c r="E220" s="40"/>
      <c r="F220" s="231" t="s">
        <v>2423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214</v>
      </c>
      <c r="AU220" s="17" t="s">
        <v>82</v>
      </c>
    </row>
    <row r="221" s="2" customFormat="1" ht="16.5" customHeight="1">
      <c r="A221" s="38"/>
      <c r="B221" s="39"/>
      <c r="C221" s="212" t="s">
        <v>415</v>
      </c>
      <c r="D221" s="212" t="s">
        <v>205</v>
      </c>
      <c r="E221" s="213" t="s">
        <v>2424</v>
      </c>
      <c r="F221" s="214" t="s">
        <v>2425</v>
      </c>
      <c r="G221" s="215" t="s">
        <v>208</v>
      </c>
      <c r="H221" s="216">
        <v>21</v>
      </c>
      <c r="I221" s="217"/>
      <c r="J221" s="218">
        <f>ROUND(I221*H221,2)</f>
        <v>0</v>
      </c>
      <c r="K221" s="214" t="s">
        <v>209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0.06053</v>
      </c>
      <c r="R221" s="221">
        <f>Q221*H221</f>
        <v>1.2711300000000001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210</v>
      </c>
      <c r="AT221" s="223" t="s">
        <v>205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210</v>
      </c>
      <c r="BM221" s="223" t="s">
        <v>2426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2427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82</v>
      </c>
    </row>
    <row r="223" s="2" customFormat="1">
      <c r="A223" s="38"/>
      <c r="B223" s="39"/>
      <c r="C223" s="40"/>
      <c r="D223" s="230" t="s">
        <v>214</v>
      </c>
      <c r="E223" s="40"/>
      <c r="F223" s="231" t="s">
        <v>2428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214</v>
      </c>
      <c r="AU223" s="17" t="s">
        <v>82</v>
      </c>
    </row>
    <row r="224" s="2" customFormat="1" ht="16.5" customHeight="1">
      <c r="A224" s="38"/>
      <c r="B224" s="39"/>
      <c r="C224" s="212" t="s">
        <v>421</v>
      </c>
      <c r="D224" s="212" t="s">
        <v>205</v>
      </c>
      <c r="E224" s="213" t="s">
        <v>2429</v>
      </c>
      <c r="F224" s="214" t="s">
        <v>2430</v>
      </c>
      <c r="G224" s="215" t="s">
        <v>208</v>
      </c>
      <c r="H224" s="216">
        <v>9</v>
      </c>
      <c r="I224" s="217"/>
      <c r="J224" s="218">
        <f>ROUND(I224*H224,2)</f>
        <v>0</v>
      </c>
      <c r="K224" s="214" t="s">
        <v>209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0.10775</v>
      </c>
      <c r="R224" s="221">
        <f>Q224*H224</f>
        <v>0.96975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210</v>
      </c>
      <c r="AT224" s="223" t="s">
        <v>205</v>
      </c>
      <c r="AU224" s="223" t="s">
        <v>82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210</v>
      </c>
      <c r="BM224" s="223" t="s">
        <v>2431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2432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82</v>
      </c>
    </row>
    <row r="226" s="2" customFormat="1">
      <c r="A226" s="38"/>
      <c r="B226" s="39"/>
      <c r="C226" s="40"/>
      <c r="D226" s="230" t="s">
        <v>214</v>
      </c>
      <c r="E226" s="40"/>
      <c r="F226" s="231" t="s">
        <v>2433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214</v>
      </c>
      <c r="AU226" s="17" t="s">
        <v>82</v>
      </c>
    </row>
    <row r="227" s="2" customFormat="1" ht="16.5" customHeight="1">
      <c r="A227" s="38"/>
      <c r="B227" s="39"/>
      <c r="C227" s="212" t="s">
        <v>426</v>
      </c>
      <c r="D227" s="212" t="s">
        <v>205</v>
      </c>
      <c r="E227" s="213" t="s">
        <v>2434</v>
      </c>
      <c r="F227" s="214" t="s">
        <v>2435</v>
      </c>
      <c r="G227" s="215" t="s">
        <v>2311</v>
      </c>
      <c r="H227" s="216">
        <v>216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210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210</v>
      </c>
      <c r="BM227" s="223" t="s">
        <v>2436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2437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>
      <c r="A229" s="38"/>
      <c r="B229" s="39"/>
      <c r="C229" s="40"/>
      <c r="D229" s="230" t="s">
        <v>214</v>
      </c>
      <c r="E229" s="40"/>
      <c r="F229" s="231" t="s">
        <v>2438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214</v>
      </c>
      <c r="AU229" s="17" t="s">
        <v>82</v>
      </c>
    </row>
    <row r="230" s="2" customFormat="1" ht="16.5" customHeight="1">
      <c r="A230" s="38"/>
      <c r="B230" s="39"/>
      <c r="C230" s="212" t="s">
        <v>434</v>
      </c>
      <c r="D230" s="212" t="s">
        <v>205</v>
      </c>
      <c r="E230" s="213" t="s">
        <v>2439</v>
      </c>
      <c r="F230" s="214" t="s">
        <v>2440</v>
      </c>
      <c r="G230" s="215" t="s">
        <v>2311</v>
      </c>
      <c r="H230" s="216">
        <v>76.700000000000003</v>
      </c>
      <c r="I230" s="217"/>
      <c r="J230" s="218">
        <f>ROUND(I230*H230,2)</f>
        <v>0</v>
      </c>
      <c r="K230" s="214" t="s">
        <v>209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210</v>
      </c>
      <c r="AT230" s="223" t="s">
        <v>205</v>
      </c>
      <c r="AU230" s="223" t="s">
        <v>82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210</v>
      </c>
      <c r="BM230" s="223" t="s">
        <v>2441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2442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82</v>
      </c>
    </row>
    <row r="232" s="2" customFormat="1">
      <c r="A232" s="38"/>
      <c r="B232" s="39"/>
      <c r="C232" s="40"/>
      <c r="D232" s="230" t="s">
        <v>214</v>
      </c>
      <c r="E232" s="40"/>
      <c r="F232" s="231" t="s">
        <v>2443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214</v>
      </c>
      <c r="AU232" s="17" t="s">
        <v>82</v>
      </c>
    </row>
    <row r="233" s="13" customFormat="1">
      <c r="A233" s="13"/>
      <c r="B233" s="232"/>
      <c r="C233" s="233"/>
      <c r="D233" s="225" t="s">
        <v>224</v>
      </c>
      <c r="E233" s="234" t="s">
        <v>19</v>
      </c>
      <c r="F233" s="235" t="s">
        <v>2444</v>
      </c>
      <c r="G233" s="233"/>
      <c r="H233" s="236">
        <v>50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224</v>
      </c>
      <c r="AU233" s="242" t="s">
        <v>82</v>
      </c>
      <c r="AV233" s="13" t="s">
        <v>82</v>
      </c>
      <c r="AW233" s="13" t="s">
        <v>35</v>
      </c>
      <c r="AX233" s="13" t="s">
        <v>73</v>
      </c>
      <c r="AY233" s="242" t="s">
        <v>202</v>
      </c>
    </row>
    <row r="234" s="13" customFormat="1">
      <c r="A234" s="13"/>
      <c r="B234" s="232"/>
      <c r="C234" s="233"/>
      <c r="D234" s="225" t="s">
        <v>224</v>
      </c>
      <c r="E234" s="234" t="s">
        <v>19</v>
      </c>
      <c r="F234" s="235" t="s">
        <v>2445</v>
      </c>
      <c r="G234" s="233"/>
      <c r="H234" s="236">
        <v>10.800000000000001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224</v>
      </c>
      <c r="AU234" s="242" t="s">
        <v>82</v>
      </c>
      <c r="AV234" s="13" t="s">
        <v>82</v>
      </c>
      <c r="AW234" s="13" t="s">
        <v>35</v>
      </c>
      <c r="AX234" s="13" t="s">
        <v>73</v>
      </c>
      <c r="AY234" s="242" t="s">
        <v>202</v>
      </c>
    </row>
    <row r="235" s="13" customFormat="1">
      <c r="A235" s="13"/>
      <c r="B235" s="232"/>
      <c r="C235" s="233"/>
      <c r="D235" s="225" t="s">
        <v>224</v>
      </c>
      <c r="E235" s="234" t="s">
        <v>19</v>
      </c>
      <c r="F235" s="235" t="s">
        <v>2446</v>
      </c>
      <c r="G235" s="233"/>
      <c r="H235" s="236">
        <v>2.3999999999999999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224</v>
      </c>
      <c r="AU235" s="242" t="s">
        <v>82</v>
      </c>
      <c r="AV235" s="13" t="s">
        <v>82</v>
      </c>
      <c r="AW235" s="13" t="s">
        <v>35</v>
      </c>
      <c r="AX235" s="13" t="s">
        <v>73</v>
      </c>
      <c r="AY235" s="242" t="s">
        <v>202</v>
      </c>
    </row>
    <row r="236" s="13" customFormat="1">
      <c r="A236" s="13"/>
      <c r="B236" s="232"/>
      <c r="C236" s="233"/>
      <c r="D236" s="225" t="s">
        <v>224</v>
      </c>
      <c r="E236" s="234" t="s">
        <v>19</v>
      </c>
      <c r="F236" s="235" t="s">
        <v>2447</v>
      </c>
      <c r="G236" s="233"/>
      <c r="H236" s="236">
        <v>13.5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224</v>
      </c>
      <c r="AU236" s="242" t="s">
        <v>82</v>
      </c>
      <c r="AV236" s="13" t="s">
        <v>82</v>
      </c>
      <c r="AW236" s="13" t="s">
        <v>35</v>
      </c>
      <c r="AX236" s="13" t="s">
        <v>73</v>
      </c>
      <c r="AY236" s="242" t="s">
        <v>202</v>
      </c>
    </row>
    <row r="237" s="2" customFormat="1" ht="16.5" customHeight="1">
      <c r="A237" s="38"/>
      <c r="B237" s="39"/>
      <c r="C237" s="212" t="s">
        <v>441</v>
      </c>
      <c r="D237" s="212" t="s">
        <v>205</v>
      </c>
      <c r="E237" s="213" t="s">
        <v>2448</v>
      </c>
      <c r="F237" s="214" t="s">
        <v>2449</v>
      </c>
      <c r="G237" s="215" t="s">
        <v>2311</v>
      </c>
      <c r="H237" s="216">
        <v>45</v>
      </c>
      <c r="I237" s="217"/>
      <c r="J237" s="218">
        <f>ROUND(I237*H237,2)</f>
        <v>0</v>
      </c>
      <c r="K237" s="214" t="s">
        <v>209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210</v>
      </c>
      <c r="AT237" s="223" t="s">
        <v>205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210</v>
      </c>
      <c r="BM237" s="223" t="s">
        <v>2450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2451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82</v>
      </c>
    </row>
    <row r="239" s="2" customFormat="1">
      <c r="A239" s="38"/>
      <c r="B239" s="39"/>
      <c r="C239" s="40"/>
      <c r="D239" s="230" t="s">
        <v>214</v>
      </c>
      <c r="E239" s="40"/>
      <c r="F239" s="231" t="s">
        <v>2452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214</v>
      </c>
      <c r="AU239" s="17" t="s">
        <v>82</v>
      </c>
    </row>
    <row r="240" s="13" customFormat="1">
      <c r="A240" s="13"/>
      <c r="B240" s="232"/>
      <c r="C240" s="233"/>
      <c r="D240" s="225" t="s">
        <v>224</v>
      </c>
      <c r="E240" s="234" t="s">
        <v>19</v>
      </c>
      <c r="F240" s="235" t="s">
        <v>2453</v>
      </c>
      <c r="G240" s="233"/>
      <c r="H240" s="236">
        <v>45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224</v>
      </c>
      <c r="AU240" s="242" t="s">
        <v>82</v>
      </c>
      <c r="AV240" s="13" t="s">
        <v>82</v>
      </c>
      <c r="AW240" s="13" t="s">
        <v>35</v>
      </c>
      <c r="AX240" s="13" t="s">
        <v>80</v>
      </c>
      <c r="AY240" s="242" t="s">
        <v>202</v>
      </c>
    </row>
    <row r="241" s="2" customFormat="1" ht="16.5" customHeight="1">
      <c r="A241" s="38"/>
      <c r="B241" s="39"/>
      <c r="C241" s="212" t="s">
        <v>445</v>
      </c>
      <c r="D241" s="212" t="s">
        <v>205</v>
      </c>
      <c r="E241" s="213" t="s">
        <v>2454</v>
      </c>
      <c r="F241" s="214" t="s">
        <v>2455</v>
      </c>
      <c r="G241" s="215" t="s">
        <v>275</v>
      </c>
      <c r="H241" s="216">
        <v>432</v>
      </c>
      <c r="I241" s="217"/>
      <c r="J241" s="218">
        <f>ROUND(I241*H241,2)</f>
        <v>0</v>
      </c>
      <c r="K241" s="214" t="s">
        <v>209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8.0000000000000007E-05</v>
      </c>
      <c r="R241" s="221">
        <f>Q241*H241</f>
        <v>0.03456</v>
      </c>
      <c r="S241" s="221">
        <v>0.23000000000000001</v>
      </c>
      <c r="T241" s="222">
        <f>S241*H241</f>
        <v>99.359999999999999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210</v>
      </c>
      <c r="AT241" s="223" t="s">
        <v>205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210</v>
      </c>
      <c r="BM241" s="223" t="s">
        <v>2456</v>
      </c>
    </row>
    <row r="242" s="2" customFormat="1">
      <c r="A242" s="38"/>
      <c r="B242" s="39"/>
      <c r="C242" s="40"/>
      <c r="D242" s="225" t="s">
        <v>212</v>
      </c>
      <c r="E242" s="40"/>
      <c r="F242" s="226" t="s">
        <v>2457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212</v>
      </c>
      <c r="AU242" s="17" t="s">
        <v>82</v>
      </c>
    </row>
    <row r="243" s="2" customFormat="1">
      <c r="A243" s="38"/>
      <c r="B243" s="39"/>
      <c r="C243" s="40"/>
      <c r="D243" s="230" t="s">
        <v>214</v>
      </c>
      <c r="E243" s="40"/>
      <c r="F243" s="231" t="s">
        <v>2458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214</v>
      </c>
      <c r="AU243" s="17" t="s">
        <v>82</v>
      </c>
    </row>
    <row r="244" s="13" customFormat="1">
      <c r="A244" s="13"/>
      <c r="B244" s="232"/>
      <c r="C244" s="233"/>
      <c r="D244" s="225" t="s">
        <v>224</v>
      </c>
      <c r="E244" s="234" t="s">
        <v>19</v>
      </c>
      <c r="F244" s="235" t="s">
        <v>2459</v>
      </c>
      <c r="G244" s="233"/>
      <c r="H244" s="236">
        <v>432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224</v>
      </c>
      <c r="AU244" s="242" t="s">
        <v>82</v>
      </c>
      <c r="AV244" s="13" t="s">
        <v>82</v>
      </c>
      <c r="AW244" s="13" t="s">
        <v>35</v>
      </c>
      <c r="AX244" s="13" t="s">
        <v>80</v>
      </c>
      <c r="AY244" s="242" t="s">
        <v>202</v>
      </c>
    </row>
    <row r="245" s="2" customFormat="1" ht="21.75" customHeight="1">
      <c r="A245" s="38"/>
      <c r="B245" s="39"/>
      <c r="C245" s="212" t="s">
        <v>451</v>
      </c>
      <c r="D245" s="212" t="s">
        <v>205</v>
      </c>
      <c r="E245" s="213" t="s">
        <v>2460</v>
      </c>
      <c r="F245" s="214" t="s">
        <v>2461</v>
      </c>
      <c r="G245" s="215" t="s">
        <v>275</v>
      </c>
      <c r="H245" s="216">
        <v>1123</v>
      </c>
      <c r="I245" s="217"/>
      <c r="J245" s="218">
        <f>ROUND(I245*H245,2)</f>
        <v>0</v>
      </c>
      <c r="K245" s="214" t="s">
        <v>209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0.00022000000000000001</v>
      </c>
      <c r="R245" s="221">
        <f>Q245*H245</f>
        <v>0.24706</v>
      </c>
      <c r="S245" s="221">
        <v>0.46000000000000002</v>
      </c>
      <c r="T245" s="222">
        <f>S245*H245</f>
        <v>516.58000000000004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210</v>
      </c>
      <c r="AT245" s="223" t="s">
        <v>205</v>
      </c>
      <c r="AU245" s="223" t="s">
        <v>82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210</v>
      </c>
      <c r="BM245" s="223" t="s">
        <v>2462</v>
      </c>
    </row>
    <row r="246" s="2" customFormat="1">
      <c r="A246" s="38"/>
      <c r="B246" s="39"/>
      <c r="C246" s="40"/>
      <c r="D246" s="225" t="s">
        <v>212</v>
      </c>
      <c r="E246" s="40"/>
      <c r="F246" s="226" t="s">
        <v>2463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212</v>
      </c>
      <c r="AU246" s="17" t="s">
        <v>82</v>
      </c>
    </row>
    <row r="247" s="2" customFormat="1">
      <c r="A247" s="38"/>
      <c r="B247" s="39"/>
      <c r="C247" s="40"/>
      <c r="D247" s="230" t="s">
        <v>214</v>
      </c>
      <c r="E247" s="40"/>
      <c r="F247" s="231" t="s">
        <v>2464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214</v>
      </c>
      <c r="AU247" s="17" t="s">
        <v>82</v>
      </c>
    </row>
    <row r="248" s="13" customFormat="1">
      <c r="A248" s="13"/>
      <c r="B248" s="232"/>
      <c r="C248" s="233"/>
      <c r="D248" s="225" t="s">
        <v>224</v>
      </c>
      <c r="E248" s="234" t="s">
        <v>19</v>
      </c>
      <c r="F248" s="235" t="s">
        <v>2465</v>
      </c>
      <c r="G248" s="233"/>
      <c r="H248" s="236">
        <v>1123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224</v>
      </c>
      <c r="AU248" s="242" t="s">
        <v>82</v>
      </c>
      <c r="AV248" s="13" t="s">
        <v>82</v>
      </c>
      <c r="AW248" s="13" t="s">
        <v>35</v>
      </c>
      <c r="AX248" s="13" t="s">
        <v>80</v>
      </c>
      <c r="AY248" s="242" t="s">
        <v>202</v>
      </c>
    </row>
    <row r="249" s="2" customFormat="1" ht="16.5" customHeight="1">
      <c r="A249" s="38"/>
      <c r="B249" s="39"/>
      <c r="C249" s="212" t="s">
        <v>455</v>
      </c>
      <c r="D249" s="212" t="s">
        <v>205</v>
      </c>
      <c r="E249" s="213" t="s">
        <v>2466</v>
      </c>
      <c r="F249" s="214" t="s">
        <v>2467</v>
      </c>
      <c r="G249" s="215" t="s">
        <v>275</v>
      </c>
      <c r="H249" s="216">
        <v>32</v>
      </c>
      <c r="I249" s="217"/>
      <c r="J249" s="218">
        <f>ROUND(I249*H249,2)</f>
        <v>0</v>
      </c>
      <c r="K249" s="214" t="s">
        <v>209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0.098000000000000004</v>
      </c>
      <c r="T249" s="222">
        <f>S249*H249</f>
        <v>3.1360000000000001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210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210</v>
      </c>
      <c r="BM249" s="223" t="s">
        <v>2468</v>
      </c>
    </row>
    <row r="250" s="2" customFormat="1">
      <c r="A250" s="38"/>
      <c r="B250" s="39"/>
      <c r="C250" s="40"/>
      <c r="D250" s="225" t="s">
        <v>212</v>
      </c>
      <c r="E250" s="40"/>
      <c r="F250" s="226" t="s">
        <v>2469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212</v>
      </c>
      <c r="AU250" s="17" t="s">
        <v>82</v>
      </c>
    </row>
    <row r="251" s="2" customFormat="1">
      <c r="A251" s="38"/>
      <c r="B251" s="39"/>
      <c r="C251" s="40"/>
      <c r="D251" s="230" t="s">
        <v>214</v>
      </c>
      <c r="E251" s="40"/>
      <c r="F251" s="231" t="s">
        <v>2470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214</v>
      </c>
      <c r="AU251" s="17" t="s">
        <v>82</v>
      </c>
    </row>
    <row r="252" s="13" customFormat="1">
      <c r="A252" s="13"/>
      <c r="B252" s="232"/>
      <c r="C252" s="233"/>
      <c r="D252" s="225" t="s">
        <v>224</v>
      </c>
      <c r="E252" s="234" t="s">
        <v>19</v>
      </c>
      <c r="F252" s="235" t="s">
        <v>2471</v>
      </c>
      <c r="G252" s="233"/>
      <c r="H252" s="236">
        <v>32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224</v>
      </c>
      <c r="AU252" s="242" t="s">
        <v>82</v>
      </c>
      <c r="AV252" s="13" t="s">
        <v>82</v>
      </c>
      <c r="AW252" s="13" t="s">
        <v>35</v>
      </c>
      <c r="AX252" s="13" t="s">
        <v>80</v>
      </c>
      <c r="AY252" s="242" t="s">
        <v>202</v>
      </c>
    </row>
    <row r="253" s="2" customFormat="1" ht="16.5" customHeight="1">
      <c r="A253" s="38"/>
      <c r="B253" s="39"/>
      <c r="C253" s="212" t="s">
        <v>461</v>
      </c>
      <c r="D253" s="212" t="s">
        <v>205</v>
      </c>
      <c r="E253" s="213" t="s">
        <v>2472</v>
      </c>
      <c r="F253" s="214" t="s">
        <v>2473</v>
      </c>
      <c r="G253" s="215" t="s">
        <v>275</v>
      </c>
      <c r="H253" s="216">
        <v>125</v>
      </c>
      <c r="I253" s="217"/>
      <c r="J253" s="218">
        <f>ROUND(I253*H253,2)</f>
        <v>0</v>
      </c>
      <c r="K253" s="214" t="s">
        <v>209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0.098000000000000004</v>
      </c>
      <c r="T253" s="222">
        <f>S253*H253</f>
        <v>12.25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210</v>
      </c>
      <c r="AT253" s="223" t="s">
        <v>205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210</v>
      </c>
      <c r="BM253" s="223" t="s">
        <v>2474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2475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82</v>
      </c>
    </row>
    <row r="255" s="2" customFormat="1">
      <c r="A255" s="38"/>
      <c r="B255" s="39"/>
      <c r="C255" s="40"/>
      <c r="D255" s="230" t="s">
        <v>214</v>
      </c>
      <c r="E255" s="40"/>
      <c r="F255" s="231" t="s">
        <v>2476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214</v>
      </c>
      <c r="AU255" s="17" t="s">
        <v>82</v>
      </c>
    </row>
    <row r="256" s="13" customFormat="1">
      <c r="A256" s="13"/>
      <c r="B256" s="232"/>
      <c r="C256" s="233"/>
      <c r="D256" s="225" t="s">
        <v>224</v>
      </c>
      <c r="E256" s="234" t="s">
        <v>19</v>
      </c>
      <c r="F256" s="235" t="s">
        <v>915</v>
      </c>
      <c r="G256" s="233"/>
      <c r="H256" s="236">
        <v>125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224</v>
      </c>
      <c r="AU256" s="242" t="s">
        <v>82</v>
      </c>
      <c r="AV256" s="13" t="s">
        <v>82</v>
      </c>
      <c r="AW256" s="13" t="s">
        <v>35</v>
      </c>
      <c r="AX256" s="13" t="s">
        <v>80</v>
      </c>
      <c r="AY256" s="242" t="s">
        <v>202</v>
      </c>
    </row>
    <row r="257" s="2" customFormat="1" ht="16.5" customHeight="1">
      <c r="A257" s="38"/>
      <c r="B257" s="39"/>
      <c r="C257" s="212" t="s">
        <v>467</v>
      </c>
      <c r="D257" s="212" t="s">
        <v>205</v>
      </c>
      <c r="E257" s="213" t="s">
        <v>2477</v>
      </c>
      <c r="F257" s="214" t="s">
        <v>2478</v>
      </c>
      <c r="G257" s="215" t="s">
        <v>275</v>
      </c>
      <c r="H257" s="216">
        <v>1692</v>
      </c>
      <c r="I257" s="217"/>
      <c r="J257" s="218">
        <f>ROUND(I257*H257,2)</f>
        <v>0</v>
      </c>
      <c r="K257" s="214" t="s">
        <v>209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0.57999999999999996</v>
      </c>
      <c r="T257" s="222">
        <f>S257*H257</f>
        <v>981.3599999999999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210</v>
      </c>
      <c r="AT257" s="223" t="s">
        <v>205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210</v>
      </c>
      <c r="BM257" s="223" t="s">
        <v>2479</v>
      </c>
    </row>
    <row r="258" s="2" customFormat="1">
      <c r="A258" s="38"/>
      <c r="B258" s="39"/>
      <c r="C258" s="40"/>
      <c r="D258" s="225" t="s">
        <v>212</v>
      </c>
      <c r="E258" s="40"/>
      <c r="F258" s="226" t="s">
        <v>2480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212</v>
      </c>
      <c r="AU258" s="17" t="s">
        <v>82</v>
      </c>
    </row>
    <row r="259" s="2" customFormat="1">
      <c r="A259" s="38"/>
      <c r="B259" s="39"/>
      <c r="C259" s="40"/>
      <c r="D259" s="230" t="s">
        <v>214</v>
      </c>
      <c r="E259" s="40"/>
      <c r="F259" s="231" t="s">
        <v>2481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214</v>
      </c>
      <c r="AU259" s="17" t="s">
        <v>82</v>
      </c>
    </row>
    <row r="260" s="13" customFormat="1">
      <c r="A260" s="13"/>
      <c r="B260" s="232"/>
      <c r="C260" s="233"/>
      <c r="D260" s="225" t="s">
        <v>224</v>
      </c>
      <c r="E260" s="234" t="s">
        <v>19</v>
      </c>
      <c r="F260" s="235" t="s">
        <v>2482</v>
      </c>
      <c r="G260" s="233"/>
      <c r="H260" s="236">
        <v>1692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224</v>
      </c>
      <c r="AU260" s="242" t="s">
        <v>82</v>
      </c>
      <c r="AV260" s="13" t="s">
        <v>82</v>
      </c>
      <c r="AW260" s="13" t="s">
        <v>35</v>
      </c>
      <c r="AX260" s="13" t="s">
        <v>80</v>
      </c>
      <c r="AY260" s="242" t="s">
        <v>202</v>
      </c>
    </row>
    <row r="261" s="2" customFormat="1" ht="16.5" customHeight="1">
      <c r="A261" s="38"/>
      <c r="B261" s="39"/>
      <c r="C261" s="212" t="s">
        <v>473</v>
      </c>
      <c r="D261" s="212" t="s">
        <v>205</v>
      </c>
      <c r="E261" s="213" t="s">
        <v>2483</v>
      </c>
      <c r="F261" s="214" t="s">
        <v>2484</v>
      </c>
      <c r="G261" s="215" t="s">
        <v>275</v>
      </c>
      <c r="H261" s="216">
        <v>82.599999999999994</v>
      </c>
      <c r="I261" s="217"/>
      <c r="J261" s="218">
        <f>ROUND(I261*H261,2)</f>
        <v>0</v>
      </c>
      <c r="K261" s="214" t="s">
        <v>209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0.26000000000000001</v>
      </c>
      <c r="T261" s="222">
        <f>S261*H261</f>
        <v>21.475999999999999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210</v>
      </c>
      <c r="AT261" s="223" t="s">
        <v>205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210</v>
      </c>
      <c r="BM261" s="223" t="s">
        <v>2485</v>
      </c>
    </row>
    <row r="262" s="2" customFormat="1">
      <c r="A262" s="38"/>
      <c r="B262" s="39"/>
      <c r="C262" s="40"/>
      <c r="D262" s="225" t="s">
        <v>212</v>
      </c>
      <c r="E262" s="40"/>
      <c r="F262" s="226" t="s">
        <v>2486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212</v>
      </c>
      <c r="AU262" s="17" t="s">
        <v>82</v>
      </c>
    </row>
    <row r="263" s="2" customFormat="1">
      <c r="A263" s="38"/>
      <c r="B263" s="39"/>
      <c r="C263" s="40"/>
      <c r="D263" s="230" t="s">
        <v>214</v>
      </c>
      <c r="E263" s="40"/>
      <c r="F263" s="231" t="s">
        <v>2487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214</v>
      </c>
      <c r="AU263" s="17" t="s">
        <v>82</v>
      </c>
    </row>
    <row r="264" s="2" customFormat="1" ht="16.5" customHeight="1">
      <c r="A264" s="38"/>
      <c r="B264" s="39"/>
      <c r="C264" s="212" t="s">
        <v>477</v>
      </c>
      <c r="D264" s="212" t="s">
        <v>205</v>
      </c>
      <c r="E264" s="213" t="s">
        <v>2488</v>
      </c>
      <c r="F264" s="214" t="s">
        <v>2489</v>
      </c>
      <c r="G264" s="215" t="s">
        <v>275</v>
      </c>
      <c r="H264" s="216">
        <v>82.599999999999994</v>
      </c>
      <c r="I264" s="217"/>
      <c r="J264" s="218">
        <f>ROUND(I264*H264,2)</f>
        <v>0</v>
      </c>
      <c r="K264" s="214" t="s">
        <v>209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</v>
      </c>
      <c r="R264" s="221">
        <f>Q264*H264</f>
        <v>0</v>
      </c>
      <c r="S264" s="221">
        <v>0.44</v>
      </c>
      <c r="T264" s="222">
        <f>S264*H264</f>
        <v>36.344000000000001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210</v>
      </c>
      <c r="AT264" s="223" t="s">
        <v>205</v>
      </c>
      <c r="AU264" s="223" t="s">
        <v>82</v>
      </c>
      <c r="AY264" s="17" t="s">
        <v>202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210</v>
      </c>
      <c r="BM264" s="223" t="s">
        <v>2490</v>
      </c>
    </row>
    <row r="265" s="2" customFormat="1">
      <c r="A265" s="38"/>
      <c r="B265" s="39"/>
      <c r="C265" s="40"/>
      <c r="D265" s="225" t="s">
        <v>212</v>
      </c>
      <c r="E265" s="40"/>
      <c r="F265" s="226" t="s">
        <v>2491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212</v>
      </c>
      <c r="AU265" s="17" t="s">
        <v>82</v>
      </c>
    </row>
    <row r="266" s="2" customFormat="1">
      <c r="A266" s="38"/>
      <c r="B266" s="39"/>
      <c r="C266" s="40"/>
      <c r="D266" s="230" t="s">
        <v>214</v>
      </c>
      <c r="E266" s="40"/>
      <c r="F266" s="231" t="s">
        <v>2492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214</v>
      </c>
      <c r="AU266" s="17" t="s">
        <v>82</v>
      </c>
    </row>
    <row r="267" s="2" customFormat="1" ht="16.5" customHeight="1">
      <c r="A267" s="38"/>
      <c r="B267" s="39"/>
      <c r="C267" s="212" t="s">
        <v>481</v>
      </c>
      <c r="D267" s="212" t="s">
        <v>205</v>
      </c>
      <c r="E267" s="213" t="s">
        <v>2493</v>
      </c>
      <c r="F267" s="214" t="s">
        <v>2494</v>
      </c>
      <c r="G267" s="215" t="s">
        <v>208</v>
      </c>
      <c r="H267" s="216">
        <v>65</v>
      </c>
      <c r="I267" s="217"/>
      <c r="J267" s="218">
        <f>ROUND(I267*H267,2)</f>
        <v>0</v>
      </c>
      <c r="K267" s="214" t="s">
        <v>209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0.20499999999999999</v>
      </c>
      <c r="T267" s="222">
        <f>S267*H267</f>
        <v>13.324999999999999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210</v>
      </c>
      <c r="AT267" s="223" t="s">
        <v>205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210</v>
      </c>
      <c r="BM267" s="223" t="s">
        <v>2495</v>
      </c>
    </row>
    <row r="268" s="2" customFormat="1">
      <c r="A268" s="38"/>
      <c r="B268" s="39"/>
      <c r="C268" s="40"/>
      <c r="D268" s="225" t="s">
        <v>212</v>
      </c>
      <c r="E268" s="40"/>
      <c r="F268" s="226" t="s">
        <v>2496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212</v>
      </c>
      <c r="AU268" s="17" t="s">
        <v>82</v>
      </c>
    </row>
    <row r="269" s="2" customFormat="1">
      <c r="A269" s="38"/>
      <c r="B269" s="39"/>
      <c r="C269" s="40"/>
      <c r="D269" s="230" t="s">
        <v>214</v>
      </c>
      <c r="E269" s="40"/>
      <c r="F269" s="231" t="s">
        <v>2497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214</v>
      </c>
      <c r="AU269" s="17" t="s">
        <v>82</v>
      </c>
    </row>
    <row r="270" s="13" customFormat="1">
      <c r="A270" s="13"/>
      <c r="B270" s="232"/>
      <c r="C270" s="233"/>
      <c r="D270" s="225" t="s">
        <v>224</v>
      </c>
      <c r="E270" s="234" t="s">
        <v>19</v>
      </c>
      <c r="F270" s="235" t="s">
        <v>2498</v>
      </c>
      <c r="G270" s="233"/>
      <c r="H270" s="236">
        <v>65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224</v>
      </c>
      <c r="AU270" s="242" t="s">
        <v>82</v>
      </c>
      <c r="AV270" s="13" t="s">
        <v>82</v>
      </c>
      <c r="AW270" s="13" t="s">
        <v>35</v>
      </c>
      <c r="AX270" s="13" t="s">
        <v>80</v>
      </c>
      <c r="AY270" s="242" t="s">
        <v>202</v>
      </c>
    </row>
    <row r="271" s="2" customFormat="1" ht="16.5" customHeight="1">
      <c r="A271" s="38"/>
      <c r="B271" s="39"/>
      <c r="C271" s="212" t="s">
        <v>485</v>
      </c>
      <c r="D271" s="212" t="s">
        <v>205</v>
      </c>
      <c r="E271" s="213" t="s">
        <v>2499</v>
      </c>
      <c r="F271" s="214" t="s">
        <v>2500</v>
      </c>
      <c r="G271" s="215" t="s">
        <v>275</v>
      </c>
      <c r="H271" s="216">
        <v>25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0.35499999999999998</v>
      </c>
      <c r="T271" s="222">
        <f>S271*H271</f>
        <v>8.875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210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210</v>
      </c>
      <c r="BM271" s="223" t="s">
        <v>2501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2502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2" customFormat="1">
      <c r="A273" s="38"/>
      <c r="B273" s="39"/>
      <c r="C273" s="40"/>
      <c r="D273" s="230" t="s">
        <v>214</v>
      </c>
      <c r="E273" s="40"/>
      <c r="F273" s="231" t="s">
        <v>2503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214</v>
      </c>
      <c r="AU273" s="17" t="s">
        <v>82</v>
      </c>
    </row>
    <row r="274" s="2" customFormat="1" ht="16.5" customHeight="1">
      <c r="A274" s="38"/>
      <c r="B274" s="39"/>
      <c r="C274" s="212" t="s">
        <v>491</v>
      </c>
      <c r="D274" s="212" t="s">
        <v>205</v>
      </c>
      <c r="E274" s="213" t="s">
        <v>2504</v>
      </c>
      <c r="F274" s="214" t="s">
        <v>2505</v>
      </c>
      <c r="G274" s="215" t="s">
        <v>2311</v>
      </c>
      <c r="H274" s="216">
        <v>181.5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1.4299999999999999</v>
      </c>
      <c r="R274" s="221">
        <f>Q274*H274</f>
        <v>259.54500000000002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210</v>
      </c>
      <c r="AT274" s="223" t="s">
        <v>205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210</v>
      </c>
      <c r="BM274" s="223" t="s">
        <v>2506</v>
      </c>
    </row>
    <row r="275" s="2" customFormat="1">
      <c r="A275" s="38"/>
      <c r="B275" s="39"/>
      <c r="C275" s="40"/>
      <c r="D275" s="225" t="s">
        <v>212</v>
      </c>
      <c r="E275" s="40"/>
      <c r="F275" s="226" t="s">
        <v>2507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212</v>
      </c>
      <c r="AU275" s="17" t="s">
        <v>82</v>
      </c>
    </row>
    <row r="276" s="13" customFormat="1">
      <c r="A276" s="13"/>
      <c r="B276" s="232"/>
      <c r="C276" s="233"/>
      <c r="D276" s="225" t="s">
        <v>224</v>
      </c>
      <c r="E276" s="234" t="s">
        <v>19</v>
      </c>
      <c r="F276" s="235" t="s">
        <v>2508</v>
      </c>
      <c r="G276" s="233"/>
      <c r="H276" s="236">
        <v>22.5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224</v>
      </c>
      <c r="AU276" s="242" t="s">
        <v>82</v>
      </c>
      <c r="AV276" s="13" t="s">
        <v>82</v>
      </c>
      <c r="AW276" s="13" t="s">
        <v>35</v>
      </c>
      <c r="AX276" s="13" t="s">
        <v>73</v>
      </c>
      <c r="AY276" s="242" t="s">
        <v>202</v>
      </c>
    </row>
    <row r="277" s="13" customFormat="1">
      <c r="A277" s="13"/>
      <c r="B277" s="232"/>
      <c r="C277" s="233"/>
      <c r="D277" s="225" t="s">
        <v>224</v>
      </c>
      <c r="E277" s="234" t="s">
        <v>19</v>
      </c>
      <c r="F277" s="235" t="s">
        <v>1083</v>
      </c>
      <c r="G277" s="233"/>
      <c r="H277" s="236">
        <v>159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224</v>
      </c>
      <c r="AU277" s="242" t="s">
        <v>82</v>
      </c>
      <c r="AV277" s="13" t="s">
        <v>82</v>
      </c>
      <c r="AW277" s="13" t="s">
        <v>35</v>
      </c>
      <c r="AX277" s="13" t="s">
        <v>73</v>
      </c>
      <c r="AY277" s="242" t="s">
        <v>202</v>
      </c>
    </row>
    <row r="278" s="2" customFormat="1" ht="16.5" customHeight="1">
      <c r="A278" s="38"/>
      <c r="B278" s="39"/>
      <c r="C278" s="212" t="s">
        <v>495</v>
      </c>
      <c r="D278" s="212" t="s">
        <v>205</v>
      </c>
      <c r="E278" s="213" t="s">
        <v>2509</v>
      </c>
      <c r="F278" s="214" t="s">
        <v>2510</v>
      </c>
      <c r="G278" s="215" t="s">
        <v>2311</v>
      </c>
      <c r="H278" s="216">
        <v>437</v>
      </c>
      <c r="I278" s="217"/>
      <c r="J278" s="218">
        <f>ROUND(I278*H278,2)</f>
        <v>0</v>
      </c>
      <c r="K278" s="214" t="s">
        <v>209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210</v>
      </c>
      <c r="AT278" s="223" t="s">
        <v>205</v>
      </c>
      <c r="AU278" s="223" t="s">
        <v>82</v>
      </c>
      <c r="AY278" s="17" t="s">
        <v>202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210</v>
      </c>
      <c r="BM278" s="223" t="s">
        <v>2511</v>
      </c>
    </row>
    <row r="279" s="2" customFormat="1">
      <c r="A279" s="38"/>
      <c r="B279" s="39"/>
      <c r="C279" s="40"/>
      <c r="D279" s="225" t="s">
        <v>212</v>
      </c>
      <c r="E279" s="40"/>
      <c r="F279" s="226" t="s">
        <v>2512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212</v>
      </c>
      <c r="AU279" s="17" t="s">
        <v>82</v>
      </c>
    </row>
    <row r="280" s="2" customFormat="1">
      <c r="A280" s="38"/>
      <c r="B280" s="39"/>
      <c r="C280" s="40"/>
      <c r="D280" s="230" t="s">
        <v>214</v>
      </c>
      <c r="E280" s="40"/>
      <c r="F280" s="231" t="s">
        <v>2513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214</v>
      </c>
      <c r="AU280" s="17" t="s">
        <v>82</v>
      </c>
    </row>
    <row r="281" s="13" customFormat="1">
      <c r="A281" s="13"/>
      <c r="B281" s="232"/>
      <c r="C281" s="233"/>
      <c r="D281" s="225" t="s">
        <v>224</v>
      </c>
      <c r="E281" s="234" t="s">
        <v>19</v>
      </c>
      <c r="F281" s="235" t="s">
        <v>2514</v>
      </c>
      <c r="G281" s="233"/>
      <c r="H281" s="236">
        <v>437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224</v>
      </c>
      <c r="AU281" s="242" t="s">
        <v>82</v>
      </c>
      <c r="AV281" s="13" t="s">
        <v>82</v>
      </c>
      <c r="AW281" s="13" t="s">
        <v>35</v>
      </c>
      <c r="AX281" s="13" t="s">
        <v>80</v>
      </c>
      <c r="AY281" s="242" t="s">
        <v>202</v>
      </c>
    </row>
    <row r="282" s="2" customFormat="1" ht="16.5" customHeight="1">
      <c r="A282" s="38"/>
      <c r="B282" s="39"/>
      <c r="C282" s="243" t="s">
        <v>501</v>
      </c>
      <c r="D282" s="243" t="s">
        <v>248</v>
      </c>
      <c r="E282" s="244" t="s">
        <v>2515</v>
      </c>
      <c r="F282" s="245" t="s">
        <v>2516</v>
      </c>
      <c r="G282" s="246" t="s">
        <v>220</v>
      </c>
      <c r="H282" s="247">
        <v>874</v>
      </c>
      <c r="I282" s="248"/>
      <c r="J282" s="249">
        <f>ROUND(I282*H282,2)</f>
        <v>0</v>
      </c>
      <c r="K282" s="245" t="s">
        <v>209</v>
      </c>
      <c r="L282" s="250"/>
      <c r="M282" s="251" t="s">
        <v>19</v>
      </c>
      <c r="N282" s="252" t="s">
        <v>44</v>
      </c>
      <c r="O282" s="84"/>
      <c r="P282" s="221">
        <f>O282*H282</f>
        <v>0</v>
      </c>
      <c r="Q282" s="221">
        <v>1</v>
      </c>
      <c r="R282" s="221">
        <f>Q282*H282</f>
        <v>874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203</v>
      </c>
      <c r="AT282" s="223" t="s">
        <v>248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210</v>
      </c>
      <c r="BM282" s="223" t="s">
        <v>2517</v>
      </c>
    </row>
    <row r="283" s="2" customFormat="1">
      <c r="A283" s="38"/>
      <c r="B283" s="39"/>
      <c r="C283" s="40"/>
      <c r="D283" s="225" t="s">
        <v>212</v>
      </c>
      <c r="E283" s="40"/>
      <c r="F283" s="226" t="s">
        <v>2516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212</v>
      </c>
      <c r="AU283" s="17" t="s">
        <v>82</v>
      </c>
    </row>
    <row r="284" s="13" customFormat="1">
      <c r="A284" s="13"/>
      <c r="B284" s="232"/>
      <c r="C284" s="233"/>
      <c r="D284" s="225" t="s">
        <v>224</v>
      </c>
      <c r="E284" s="233"/>
      <c r="F284" s="235" t="s">
        <v>2518</v>
      </c>
      <c r="G284" s="233"/>
      <c r="H284" s="236">
        <v>874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224</v>
      </c>
      <c r="AU284" s="242" t="s">
        <v>82</v>
      </c>
      <c r="AV284" s="13" t="s">
        <v>82</v>
      </c>
      <c r="AW284" s="13" t="s">
        <v>4</v>
      </c>
      <c r="AX284" s="13" t="s">
        <v>80</v>
      </c>
      <c r="AY284" s="242" t="s">
        <v>202</v>
      </c>
    </row>
    <row r="285" s="2" customFormat="1" ht="16.5" customHeight="1">
      <c r="A285" s="38"/>
      <c r="B285" s="39"/>
      <c r="C285" s="212" t="s">
        <v>505</v>
      </c>
      <c r="D285" s="212" t="s">
        <v>205</v>
      </c>
      <c r="E285" s="213" t="s">
        <v>2519</v>
      </c>
      <c r="F285" s="214" t="s">
        <v>2520</v>
      </c>
      <c r="G285" s="215" t="s">
        <v>2311</v>
      </c>
      <c r="H285" s="216">
        <v>1102.5</v>
      </c>
      <c r="I285" s="217"/>
      <c r="J285" s="218">
        <f>ROUND(I285*H285,2)</f>
        <v>0</v>
      </c>
      <c r="K285" s="214" t="s">
        <v>209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210</v>
      </c>
      <c r="AT285" s="223" t="s">
        <v>205</v>
      </c>
      <c r="AU285" s="223" t="s">
        <v>82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210</v>
      </c>
      <c r="BM285" s="223" t="s">
        <v>2521</v>
      </c>
    </row>
    <row r="286" s="2" customFormat="1">
      <c r="A286" s="38"/>
      <c r="B286" s="39"/>
      <c r="C286" s="40"/>
      <c r="D286" s="225" t="s">
        <v>212</v>
      </c>
      <c r="E286" s="40"/>
      <c r="F286" s="226" t="s">
        <v>2522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212</v>
      </c>
      <c r="AU286" s="17" t="s">
        <v>82</v>
      </c>
    </row>
    <row r="287" s="2" customFormat="1">
      <c r="A287" s="38"/>
      <c r="B287" s="39"/>
      <c r="C287" s="40"/>
      <c r="D287" s="230" t="s">
        <v>214</v>
      </c>
      <c r="E287" s="40"/>
      <c r="F287" s="231" t="s">
        <v>2523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214</v>
      </c>
      <c r="AU287" s="17" t="s">
        <v>82</v>
      </c>
    </row>
    <row r="288" s="13" customFormat="1">
      <c r="A288" s="13"/>
      <c r="B288" s="232"/>
      <c r="C288" s="233"/>
      <c r="D288" s="225" t="s">
        <v>224</v>
      </c>
      <c r="E288" s="234" t="s">
        <v>19</v>
      </c>
      <c r="F288" s="235" t="s">
        <v>2524</v>
      </c>
      <c r="G288" s="233"/>
      <c r="H288" s="236">
        <v>1071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224</v>
      </c>
      <c r="AU288" s="242" t="s">
        <v>82</v>
      </c>
      <c r="AV288" s="13" t="s">
        <v>82</v>
      </c>
      <c r="AW288" s="13" t="s">
        <v>35</v>
      </c>
      <c r="AX288" s="13" t="s">
        <v>73</v>
      </c>
      <c r="AY288" s="242" t="s">
        <v>202</v>
      </c>
    </row>
    <row r="289" s="13" customFormat="1">
      <c r="A289" s="13"/>
      <c r="B289" s="232"/>
      <c r="C289" s="233"/>
      <c r="D289" s="225" t="s">
        <v>224</v>
      </c>
      <c r="E289" s="234" t="s">
        <v>19</v>
      </c>
      <c r="F289" s="235" t="s">
        <v>2525</v>
      </c>
      <c r="G289" s="233"/>
      <c r="H289" s="236">
        <v>31.5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224</v>
      </c>
      <c r="AU289" s="242" t="s">
        <v>82</v>
      </c>
      <c r="AV289" s="13" t="s">
        <v>82</v>
      </c>
      <c r="AW289" s="13" t="s">
        <v>35</v>
      </c>
      <c r="AX289" s="13" t="s">
        <v>73</v>
      </c>
      <c r="AY289" s="242" t="s">
        <v>202</v>
      </c>
    </row>
    <row r="290" s="2" customFormat="1" ht="16.5" customHeight="1">
      <c r="A290" s="38"/>
      <c r="B290" s="39"/>
      <c r="C290" s="212" t="s">
        <v>511</v>
      </c>
      <c r="D290" s="212" t="s">
        <v>205</v>
      </c>
      <c r="E290" s="213" t="s">
        <v>2526</v>
      </c>
      <c r="F290" s="214" t="s">
        <v>2527</v>
      </c>
      <c r="G290" s="215" t="s">
        <v>275</v>
      </c>
      <c r="H290" s="216">
        <v>48.75</v>
      </c>
      <c r="I290" s="217"/>
      <c r="J290" s="218">
        <f>ROUND(I290*H290,2)</f>
        <v>0</v>
      </c>
      <c r="K290" s="214" t="s">
        <v>209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210</v>
      </c>
      <c r="AT290" s="223" t="s">
        <v>205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210</v>
      </c>
      <c r="BM290" s="223" t="s">
        <v>2528</v>
      </c>
    </row>
    <row r="291" s="2" customFormat="1">
      <c r="A291" s="38"/>
      <c r="B291" s="39"/>
      <c r="C291" s="40"/>
      <c r="D291" s="225" t="s">
        <v>212</v>
      </c>
      <c r="E291" s="40"/>
      <c r="F291" s="226" t="s">
        <v>2529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212</v>
      </c>
      <c r="AU291" s="17" t="s">
        <v>82</v>
      </c>
    </row>
    <row r="292" s="2" customFormat="1">
      <c r="A292" s="38"/>
      <c r="B292" s="39"/>
      <c r="C292" s="40"/>
      <c r="D292" s="230" t="s">
        <v>214</v>
      </c>
      <c r="E292" s="40"/>
      <c r="F292" s="231" t="s">
        <v>2530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214</v>
      </c>
      <c r="AU292" s="17" t="s">
        <v>82</v>
      </c>
    </row>
    <row r="293" s="13" customFormat="1">
      <c r="A293" s="13"/>
      <c r="B293" s="232"/>
      <c r="C293" s="233"/>
      <c r="D293" s="225" t="s">
        <v>224</v>
      </c>
      <c r="E293" s="234" t="s">
        <v>19</v>
      </c>
      <c r="F293" s="235" t="s">
        <v>2315</v>
      </c>
      <c r="G293" s="233"/>
      <c r="H293" s="236">
        <v>42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224</v>
      </c>
      <c r="AU293" s="242" t="s">
        <v>82</v>
      </c>
      <c r="AV293" s="13" t="s">
        <v>82</v>
      </c>
      <c r="AW293" s="13" t="s">
        <v>35</v>
      </c>
      <c r="AX293" s="13" t="s">
        <v>73</v>
      </c>
      <c r="AY293" s="242" t="s">
        <v>202</v>
      </c>
    </row>
    <row r="294" s="13" customFormat="1">
      <c r="A294" s="13"/>
      <c r="B294" s="232"/>
      <c r="C294" s="233"/>
      <c r="D294" s="225" t="s">
        <v>224</v>
      </c>
      <c r="E294" s="234" t="s">
        <v>19</v>
      </c>
      <c r="F294" s="235" t="s">
        <v>2531</v>
      </c>
      <c r="G294" s="233"/>
      <c r="H294" s="236">
        <v>6.75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224</v>
      </c>
      <c r="AU294" s="242" t="s">
        <v>82</v>
      </c>
      <c r="AV294" s="13" t="s">
        <v>82</v>
      </c>
      <c r="AW294" s="13" t="s">
        <v>35</v>
      </c>
      <c r="AX294" s="13" t="s">
        <v>73</v>
      </c>
      <c r="AY294" s="242" t="s">
        <v>202</v>
      </c>
    </row>
    <row r="295" s="2" customFormat="1" ht="16.5" customHeight="1">
      <c r="A295" s="38"/>
      <c r="B295" s="39"/>
      <c r="C295" s="212" t="s">
        <v>515</v>
      </c>
      <c r="D295" s="212" t="s">
        <v>205</v>
      </c>
      <c r="E295" s="213" t="s">
        <v>2532</v>
      </c>
      <c r="F295" s="214" t="s">
        <v>2533</v>
      </c>
      <c r="G295" s="215" t="s">
        <v>275</v>
      </c>
      <c r="H295" s="216">
        <v>51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210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210</v>
      </c>
      <c r="BM295" s="223" t="s">
        <v>2534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2535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>
      <c r="A297" s="38"/>
      <c r="B297" s="39"/>
      <c r="C297" s="40"/>
      <c r="D297" s="230" t="s">
        <v>214</v>
      </c>
      <c r="E297" s="40"/>
      <c r="F297" s="231" t="s">
        <v>2536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214</v>
      </c>
      <c r="AU297" s="17" t="s">
        <v>82</v>
      </c>
    </row>
    <row r="298" s="13" customFormat="1">
      <c r="A298" s="13"/>
      <c r="B298" s="232"/>
      <c r="C298" s="233"/>
      <c r="D298" s="225" t="s">
        <v>224</v>
      </c>
      <c r="E298" s="234" t="s">
        <v>19</v>
      </c>
      <c r="F298" s="235" t="s">
        <v>2321</v>
      </c>
      <c r="G298" s="233"/>
      <c r="H298" s="236">
        <v>51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224</v>
      </c>
      <c r="AU298" s="242" t="s">
        <v>82</v>
      </c>
      <c r="AV298" s="13" t="s">
        <v>82</v>
      </c>
      <c r="AW298" s="13" t="s">
        <v>35</v>
      </c>
      <c r="AX298" s="13" t="s">
        <v>80</v>
      </c>
      <c r="AY298" s="242" t="s">
        <v>202</v>
      </c>
    </row>
    <row r="299" s="2" customFormat="1" ht="16.5" customHeight="1">
      <c r="A299" s="38"/>
      <c r="B299" s="39"/>
      <c r="C299" s="243" t="s">
        <v>521</v>
      </c>
      <c r="D299" s="243" t="s">
        <v>248</v>
      </c>
      <c r="E299" s="244" t="s">
        <v>2537</v>
      </c>
      <c r="F299" s="245" t="s">
        <v>2538</v>
      </c>
      <c r="G299" s="246" t="s">
        <v>220</v>
      </c>
      <c r="H299" s="247">
        <v>12.15</v>
      </c>
      <c r="I299" s="248"/>
      <c r="J299" s="249">
        <f>ROUND(I299*H299,2)</f>
        <v>0</v>
      </c>
      <c r="K299" s="245" t="s">
        <v>209</v>
      </c>
      <c r="L299" s="250"/>
      <c r="M299" s="251" t="s">
        <v>19</v>
      </c>
      <c r="N299" s="252" t="s">
        <v>44</v>
      </c>
      <c r="O299" s="84"/>
      <c r="P299" s="221">
        <f>O299*H299</f>
        <v>0</v>
      </c>
      <c r="Q299" s="221">
        <v>1</v>
      </c>
      <c r="R299" s="221">
        <f>Q299*H299</f>
        <v>12.15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203</v>
      </c>
      <c r="AT299" s="223" t="s">
        <v>248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210</v>
      </c>
      <c r="BM299" s="223" t="s">
        <v>2539</v>
      </c>
    </row>
    <row r="300" s="2" customFormat="1">
      <c r="A300" s="38"/>
      <c r="B300" s="39"/>
      <c r="C300" s="40"/>
      <c r="D300" s="225" t="s">
        <v>212</v>
      </c>
      <c r="E300" s="40"/>
      <c r="F300" s="226" t="s">
        <v>2538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212</v>
      </c>
      <c r="AU300" s="17" t="s">
        <v>82</v>
      </c>
    </row>
    <row r="301" s="13" customFormat="1">
      <c r="A301" s="13"/>
      <c r="B301" s="232"/>
      <c r="C301" s="233"/>
      <c r="D301" s="225" t="s">
        <v>224</v>
      </c>
      <c r="E301" s="234" t="s">
        <v>19</v>
      </c>
      <c r="F301" s="235" t="s">
        <v>2540</v>
      </c>
      <c r="G301" s="233"/>
      <c r="H301" s="236">
        <v>12.15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224</v>
      </c>
      <c r="AU301" s="242" t="s">
        <v>82</v>
      </c>
      <c r="AV301" s="13" t="s">
        <v>82</v>
      </c>
      <c r="AW301" s="13" t="s">
        <v>35</v>
      </c>
      <c r="AX301" s="13" t="s">
        <v>80</v>
      </c>
      <c r="AY301" s="242" t="s">
        <v>202</v>
      </c>
    </row>
    <row r="302" s="2" customFormat="1" ht="16.5" customHeight="1">
      <c r="A302" s="38"/>
      <c r="B302" s="39"/>
      <c r="C302" s="212" t="s">
        <v>527</v>
      </c>
      <c r="D302" s="212" t="s">
        <v>205</v>
      </c>
      <c r="E302" s="213" t="s">
        <v>2541</v>
      </c>
      <c r="F302" s="214" t="s">
        <v>2542</v>
      </c>
      <c r="G302" s="215" t="s">
        <v>2311</v>
      </c>
      <c r="H302" s="216">
        <v>1102.5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</v>
      </c>
      <c r="R302" s="221">
        <f>Q302*H302</f>
        <v>0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210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210</v>
      </c>
      <c r="BM302" s="223" t="s">
        <v>2543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2544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2" customFormat="1">
      <c r="A304" s="38"/>
      <c r="B304" s="39"/>
      <c r="C304" s="40"/>
      <c r="D304" s="230" t="s">
        <v>214</v>
      </c>
      <c r="E304" s="40"/>
      <c r="F304" s="231" t="s">
        <v>2545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214</v>
      </c>
      <c r="AU304" s="17" t="s">
        <v>82</v>
      </c>
    </row>
    <row r="305" s="2" customFormat="1" ht="16.5" customHeight="1">
      <c r="A305" s="38"/>
      <c r="B305" s="39"/>
      <c r="C305" s="212" t="s">
        <v>533</v>
      </c>
      <c r="D305" s="212" t="s">
        <v>205</v>
      </c>
      <c r="E305" s="213" t="s">
        <v>2546</v>
      </c>
      <c r="F305" s="214" t="s">
        <v>2547</v>
      </c>
      <c r="G305" s="215" t="s">
        <v>220</v>
      </c>
      <c r="H305" s="216">
        <v>344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</v>
      </c>
      <c r="R305" s="221">
        <f>Q305*H305</f>
        <v>0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210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210</v>
      </c>
      <c r="BM305" s="223" t="s">
        <v>2548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2549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2" customFormat="1">
      <c r="A307" s="38"/>
      <c r="B307" s="39"/>
      <c r="C307" s="40"/>
      <c r="D307" s="230" t="s">
        <v>214</v>
      </c>
      <c r="E307" s="40"/>
      <c r="F307" s="231" t="s">
        <v>2550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214</v>
      </c>
      <c r="AU307" s="17" t="s">
        <v>82</v>
      </c>
    </row>
    <row r="308" s="2" customFormat="1" ht="16.5" customHeight="1">
      <c r="A308" s="38"/>
      <c r="B308" s="39"/>
      <c r="C308" s="212" t="s">
        <v>537</v>
      </c>
      <c r="D308" s="212" t="s">
        <v>205</v>
      </c>
      <c r="E308" s="213" t="s">
        <v>2551</v>
      </c>
      <c r="F308" s="214" t="s">
        <v>2552</v>
      </c>
      <c r="G308" s="215" t="s">
        <v>275</v>
      </c>
      <c r="H308" s="216">
        <v>683.54999999999995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210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210</v>
      </c>
      <c r="BM308" s="223" t="s">
        <v>2553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2554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>
      <c r="A310" s="38"/>
      <c r="B310" s="39"/>
      <c r="C310" s="40"/>
      <c r="D310" s="230" t="s">
        <v>214</v>
      </c>
      <c r="E310" s="40"/>
      <c r="F310" s="231" t="s">
        <v>2555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214</v>
      </c>
      <c r="AU310" s="17" t="s">
        <v>82</v>
      </c>
    </row>
    <row r="311" s="13" customFormat="1">
      <c r="A311" s="13"/>
      <c r="B311" s="232"/>
      <c r="C311" s="233"/>
      <c r="D311" s="225" t="s">
        <v>224</v>
      </c>
      <c r="E311" s="234" t="s">
        <v>19</v>
      </c>
      <c r="F311" s="235" t="s">
        <v>2556</v>
      </c>
      <c r="G311" s="233"/>
      <c r="H311" s="236">
        <v>651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224</v>
      </c>
      <c r="AU311" s="242" t="s">
        <v>82</v>
      </c>
      <c r="AV311" s="13" t="s">
        <v>82</v>
      </c>
      <c r="AW311" s="13" t="s">
        <v>35</v>
      </c>
      <c r="AX311" s="13" t="s">
        <v>80</v>
      </c>
      <c r="AY311" s="242" t="s">
        <v>202</v>
      </c>
    </row>
    <row r="312" s="13" customFormat="1">
      <c r="A312" s="13"/>
      <c r="B312" s="232"/>
      <c r="C312" s="233"/>
      <c r="D312" s="225" t="s">
        <v>224</v>
      </c>
      <c r="E312" s="233"/>
      <c r="F312" s="235" t="s">
        <v>2557</v>
      </c>
      <c r="G312" s="233"/>
      <c r="H312" s="236">
        <v>683.54999999999995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224</v>
      </c>
      <c r="AU312" s="242" t="s">
        <v>82</v>
      </c>
      <c r="AV312" s="13" t="s">
        <v>82</v>
      </c>
      <c r="AW312" s="13" t="s">
        <v>4</v>
      </c>
      <c r="AX312" s="13" t="s">
        <v>80</v>
      </c>
      <c r="AY312" s="242" t="s">
        <v>202</v>
      </c>
    </row>
    <row r="313" s="2" customFormat="1" ht="16.5" customHeight="1">
      <c r="A313" s="38"/>
      <c r="B313" s="39"/>
      <c r="C313" s="243" t="s">
        <v>543</v>
      </c>
      <c r="D313" s="243" t="s">
        <v>248</v>
      </c>
      <c r="E313" s="244" t="s">
        <v>2558</v>
      </c>
      <c r="F313" s="245" t="s">
        <v>2559</v>
      </c>
      <c r="G313" s="246" t="s">
        <v>704</v>
      </c>
      <c r="H313" s="247">
        <v>16.274999999999999</v>
      </c>
      <c r="I313" s="248"/>
      <c r="J313" s="249">
        <f>ROUND(I313*H313,2)</f>
        <v>0</v>
      </c>
      <c r="K313" s="245" t="s">
        <v>209</v>
      </c>
      <c r="L313" s="250"/>
      <c r="M313" s="251" t="s">
        <v>19</v>
      </c>
      <c r="N313" s="252" t="s">
        <v>44</v>
      </c>
      <c r="O313" s="84"/>
      <c r="P313" s="221">
        <f>O313*H313</f>
        <v>0</v>
      </c>
      <c r="Q313" s="221">
        <v>0.001</v>
      </c>
      <c r="R313" s="221">
        <f>Q313*H313</f>
        <v>0.016274999999999998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203</v>
      </c>
      <c r="AT313" s="223" t="s">
        <v>248</v>
      </c>
      <c r="AU313" s="223" t="s">
        <v>82</v>
      </c>
      <c r="AY313" s="17" t="s">
        <v>202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80</v>
      </c>
      <c r="BK313" s="224">
        <f>ROUND(I313*H313,2)</f>
        <v>0</v>
      </c>
      <c r="BL313" s="17" t="s">
        <v>210</v>
      </c>
      <c r="BM313" s="223" t="s">
        <v>2560</v>
      </c>
    </row>
    <row r="314" s="2" customFormat="1">
      <c r="A314" s="38"/>
      <c r="B314" s="39"/>
      <c r="C314" s="40"/>
      <c r="D314" s="225" t="s">
        <v>212</v>
      </c>
      <c r="E314" s="40"/>
      <c r="F314" s="226" t="s">
        <v>2559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212</v>
      </c>
      <c r="AU314" s="17" t="s">
        <v>82</v>
      </c>
    </row>
    <row r="315" s="13" customFormat="1">
      <c r="A315" s="13"/>
      <c r="B315" s="232"/>
      <c r="C315" s="233"/>
      <c r="D315" s="225" t="s">
        <v>224</v>
      </c>
      <c r="E315" s="233"/>
      <c r="F315" s="235" t="s">
        <v>2561</v>
      </c>
      <c r="G315" s="233"/>
      <c r="H315" s="236">
        <v>16.274999999999999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224</v>
      </c>
      <c r="AU315" s="242" t="s">
        <v>82</v>
      </c>
      <c r="AV315" s="13" t="s">
        <v>82</v>
      </c>
      <c r="AW315" s="13" t="s">
        <v>4</v>
      </c>
      <c r="AX315" s="13" t="s">
        <v>80</v>
      </c>
      <c r="AY315" s="242" t="s">
        <v>202</v>
      </c>
    </row>
    <row r="316" s="2" customFormat="1" ht="16.5" customHeight="1">
      <c r="A316" s="38"/>
      <c r="B316" s="39"/>
      <c r="C316" s="212" t="s">
        <v>549</v>
      </c>
      <c r="D316" s="212" t="s">
        <v>205</v>
      </c>
      <c r="E316" s="213" t="s">
        <v>2562</v>
      </c>
      <c r="F316" s="214" t="s">
        <v>2563</v>
      </c>
      <c r="G316" s="215" t="s">
        <v>2311</v>
      </c>
      <c r="H316" s="216">
        <v>10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210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210</v>
      </c>
      <c r="BM316" s="223" t="s">
        <v>2564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2565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>
      <c r="A318" s="38"/>
      <c r="B318" s="39"/>
      <c r="C318" s="40"/>
      <c r="D318" s="230" t="s">
        <v>214</v>
      </c>
      <c r="E318" s="40"/>
      <c r="F318" s="231" t="s">
        <v>2566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214</v>
      </c>
      <c r="AU318" s="17" t="s">
        <v>82</v>
      </c>
    </row>
    <row r="319" s="12" customFormat="1" ht="22.8" customHeight="1">
      <c r="A319" s="12"/>
      <c r="B319" s="196"/>
      <c r="C319" s="197"/>
      <c r="D319" s="198" t="s">
        <v>72</v>
      </c>
      <c r="E319" s="210" t="s">
        <v>82</v>
      </c>
      <c r="F319" s="210" t="s">
        <v>2567</v>
      </c>
      <c r="G319" s="197"/>
      <c r="H319" s="197"/>
      <c r="I319" s="200"/>
      <c r="J319" s="211">
        <f>BK319</f>
        <v>0</v>
      </c>
      <c r="K319" s="197"/>
      <c r="L319" s="202"/>
      <c r="M319" s="203"/>
      <c r="N319" s="204"/>
      <c r="O319" s="204"/>
      <c r="P319" s="205">
        <f>SUM(P320:P349)</f>
        <v>0</v>
      </c>
      <c r="Q319" s="204"/>
      <c r="R319" s="205">
        <f>SUM(R320:R349)</f>
        <v>15.625381100000002</v>
      </c>
      <c r="S319" s="204"/>
      <c r="T319" s="206">
        <f>SUM(T320:T349)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7" t="s">
        <v>80</v>
      </c>
      <c r="AT319" s="208" t="s">
        <v>72</v>
      </c>
      <c r="AU319" s="208" t="s">
        <v>80</v>
      </c>
      <c r="AY319" s="207" t="s">
        <v>202</v>
      </c>
      <c r="BK319" s="209">
        <f>SUM(BK320:BK349)</f>
        <v>0</v>
      </c>
    </row>
    <row r="320" s="2" customFormat="1" ht="16.5" customHeight="1">
      <c r="A320" s="38"/>
      <c r="B320" s="39"/>
      <c r="C320" s="212" t="s">
        <v>233</v>
      </c>
      <c r="D320" s="212" t="s">
        <v>205</v>
      </c>
      <c r="E320" s="213" t="s">
        <v>2568</v>
      </c>
      <c r="F320" s="214" t="s">
        <v>2569</v>
      </c>
      <c r="G320" s="215" t="s">
        <v>2311</v>
      </c>
      <c r="H320" s="216">
        <v>0.10000000000000001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1.98</v>
      </c>
      <c r="R320" s="221">
        <f>Q320*H320</f>
        <v>0.19800000000000001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210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210</v>
      </c>
      <c r="BM320" s="223" t="s">
        <v>2570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2571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>
      <c r="A322" s="38"/>
      <c r="B322" s="39"/>
      <c r="C322" s="40"/>
      <c r="D322" s="230" t="s">
        <v>214</v>
      </c>
      <c r="E322" s="40"/>
      <c r="F322" s="231" t="s">
        <v>2572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214</v>
      </c>
      <c r="AU322" s="17" t="s">
        <v>82</v>
      </c>
    </row>
    <row r="323" s="13" customFormat="1">
      <c r="A323" s="13"/>
      <c r="B323" s="232"/>
      <c r="C323" s="233"/>
      <c r="D323" s="225" t="s">
        <v>224</v>
      </c>
      <c r="E323" s="234" t="s">
        <v>19</v>
      </c>
      <c r="F323" s="235" t="s">
        <v>2573</v>
      </c>
      <c r="G323" s="233"/>
      <c r="H323" s="236">
        <v>0.10000000000000001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224</v>
      </c>
      <c r="AU323" s="242" t="s">
        <v>82</v>
      </c>
      <c r="AV323" s="13" t="s">
        <v>82</v>
      </c>
      <c r="AW323" s="13" t="s">
        <v>35</v>
      </c>
      <c r="AX323" s="13" t="s">
        <v>73</v>
      </c>
      <c r="AY323" s="242" t="s">
        <v>202</v>
      </c>
    </row>
    <row r="324" s="2" customFormat="1" ht="16.5" customHeight="1">
      <c r="A324" s="38"/>
      <c r="B324" s="39"/>
      <c r="C324" s="212" t="s">
        <v>560</v>
      </c>
      <c r="D324" s="212" t="s">
        <v>205</v>
      </c>
      <c r="E324" s="213" t="s">
        <v>2574</v>
      </c>
      <c r="F324" s="214" t="s">
        <v>2575</v>
      </c>
      <c r="G324" s="215" t="s">
        <v>2311</v>
      </c>
      <c r="H324" s="216">
        <v>0.34000000000000002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2.55328</v>
      </c>
      <c r="R324" s="221">
        <f>Q324*H324</f>
        <v>0.86811520000000009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210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210</v>
      </c>
      <c r="BM324" s="223" t="s">
        <v>2576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2577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>
      <c r="A326" s="38"/>
      <c r="B326" s="39"/>
      <c r="C326" s="40"/>
      <c r="D326" s="230" t="s">
        <v>214</v>
      </c>
      <c r="E326" s="40"/>
      <c r="F326" s="231" t="s">
        <v>2578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214</v>
      </c>
      <c r="AU326" s="17" t="s">
        <v>82</v>
      </c>
    </row>
    <row r="327" s="13" customFormat="1">
      <c r="A327" s="13"/>
      <c r="B327" s="232"/>
      <c r="C327" s="233"/>
      <c r="D327" s="225" t="s">
        <v>224</v>
      </c>
      <c r="E327" s="234" t="s">
        <v>19</v>
      </c>
      <c r="F327" s="235" t="s">
        <v>2579</v>
      </c>
      <c r="G327" s="233"/>
      <c r="H327" s="236">
        <v>0.34000000000000002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224</v>
      </c>
      <c r="AU327" s="242" t="s">
        <v>82</v>
      </c>
      <c r="AV327" s="13" t="s">
        <v>82</v>
      </c>
      <c r="AW327" s="13" t="s">
        <v>35</v>
      </c>
      <c r="AX327" s="13" t="s">
        <v>73</v>
      </c>
      <c r="AY327" s="242" t="s">
        <v>202</v>
      </c>
    </row>
    <row r="328" s="2" customFormat="1" ht="16.5" customHeight="1">
      <c r="A328" s="38"/>
      <c r="B328" s="39"/>
      <c r="C328" s="212" t="s">
        <v>566</v>
      </c>
      <c r="D328" s="212" t="s">
        <v>205</v>
      </c>
      <c r="E328" s="213" t="s">
        <v>2580</v>
      </c>
      <c r="F328" s="214" t="s">
        <v>2581</v>
      </c>
      <c r="G328" s="215" t="s">
        <v>275</v>
      </c>
      <c r="H328" s="216">
        <v>3.5699999999999998</v>
      </c>
      <c r="I328" s="217"/>
      <c r="J328" s="218">
        <f>ROUND(I328*H328,2)</f>
        <v>0</v>
      </c>
      <c r="K328" s="214" t="s">
        <v>209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0.0053899999999999998</v>
      </c>
      <c r="R328" s="221">
        <f>Q328*H328</f>
        <v>0.019242299999999997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210</v>
      </c>
      <c r="AT328" s="223" t="s">
        <v>205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210</v>
      </c>
      <c r="BM328" s="223" t="s">
        <v>2582</v>
      </c>
    </row>
    <row r="329" s="2" customFormat="1">
      <c r="A329" s="38"/>
      <c r="B329" s="39"/>
      <c r="C329" s="40"/>
      <c r="D329" s="225" t="s">
        <v>212</v>
      </c>
      <c r="E329" s="40"/>
      <c r="F329" s="226" t="s">
        <v>2583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212</v>
      </c>
      <c r="AU329" s="17" t="s">
        <v>82</v>
      </c>
    </row>
    <row r="330" s="2" customFormat="1">
      <c r="A330" s="38"/>
      <c r="B330" s="39"/>
      <c r="C330" s="40"/>
      <c r="D330" s="230" t="s">
        <v>214</v>
      </c>
      <c r="E330" s="40"/>
      <c r="F330" s="231" t="s">
        <v>2584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214</v>
      </c>
      <c r="AU330" s="17" t="s">
        <v>82</v>
      </c>
    </row>
    <row r="331" s="13" customFormat="1">
      <c r="A331" s="13"/>
      <c r="B331" s="232"/>
      <c r="C331" s="233"/>
      <c r="D331" s="225" t="s">
        <v>224</v>
      </c>
      <c r="E331" s="234" t="s">
        <v>19</v>
      </c>
      <c r="F331" s="235" t="s">
        <v>2585</v>
      </c>
      <c r="G331" s="233"/>
      <c r="H331" s="236">
        <v>3.5699999999999998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224</v>
      </c>
      <c r="AU331" s="242" t="s">
        <v>82</v>
      </c>
      <c r="AV331" s="13" t="s">
        <v>82</v>
      </c>
      <c r="AW331" s="13" t="s">
        <v>35</v>
      </c>
      <c r="AX331" s="13" t="s">
        <v>73</v>
      </c>
      <c r="AY331" s="242" t="s">
        <v>202</v>
      </c>
    </row>
    <row r="332" s="2" customFormat="1" ht="16.5" customHeight="1">
      <c r="A332" s="38"/>
      <c r="B332" s="39"/>
      <c r="C332" s="212" t="s">
        <v>572</v>
      </c>
      <c r="D332" s="212" t="s">
        <v>205</v>
      </c>
      <c r="E332" s="213" t="s">
        <v>2586</v>
      </c>
      <c r="F332" s="214" t="s">
        <v>2587</v>
      </c>
      <c r="G332" s="215" t="s">
        <v>275</v>
      </c>
      <c r="H332" s="216">
        <v>3.5699999999999998</v>
      </c>
      <c r="I332" s="217"/>
      <c r="J332" s="218">
        <f>ROUND(I332*H332,2)</f>
        <v>0</v>
      </c>
      <c r="K332" s="214" t="s">
        <v>209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210</v>
      </c>
      <c r="AT332" s="223" t="s">
        <v>205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210</v>
      </c>
      <c r="BM332" s="223" t="s">
        <v>2588</v>
      </c>
    </row>
    <row r="333" s="2" customFormat="1">
      <c r="A333" s="38"/>
      <c r="B333" s="39"/>
      <c r="C333" s="40"/>
      <c r="D333" s="225" t="s">
        <v>212</v>
      </c>
      <c r="E333" s="40"/>
      <c r="F333" s="226" t="s">
        <v>2589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212</v>
      </c>
      <c r="AU333" s="17" t="s">
        <v>82</v>
      </c>
    </row>
    <row r="334" s="2" customFormat="1">
      <c r="A334" s="38"/>
      <c r="B334" s="39"/>
      <c r="C334" s="40"/>
      <c r="D334" s="230" t="s">
        <v>214</v>
      </c>
      <c r="E334" s="40"/>
      <c r="F334" s="231" t="s">
        <v>2590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214</v>
      </c>
      <c r="AU334" s="17" t="s">
        <v>82</v>
      </c>
    </row>
    <row r="335" s="13" customFormat="1">
      <c r="A335" s="13"/>
      <c r="B335" s="232"/>
      <c r="C335" s="233"/>
      <c r="D335" s="225" t="s">
        <v>224</v>
      </c>
      <c r="E335" s="234" t="s">
        <v>19</v>
      </c>
      <c r="F335" s="235" t="s">
        <v>2585</v>
      </c>
      <c r="G335" s="233"/>
      <c r="H335" s="236">
        <v>3.5699999999999998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224</v>
      </c>
      <c r="AU335" s="242" t="s">
        <v>82</v>
      </c>
      <c r="AV335" s="13" t="s">
        <v>82</v>
      </c>
      <c r="AW335" s="13" t="s">
        <v>35</v>
      </c>
      <c r="AX335" s="13" t="s">
        <v>73</v>
      </c>
      <c r="AY335" s="242" t="s">
        <v>202</v>
      </c>
    </row>
    <row r="336" s="2" customFormat="1" ht="16.5" customHeight="1">
      <c r="A336" s="38"/>
      <c r="B336" s="39"/>
      <c r="C336" s="212" t="s">
        <v>578</v>
      </c>
      <c r="D336" s="212" t="s">
        <v>205</v>
      </c>
      <c r="E336" s="213" t="s">
        <v>2591</v>
      </c>
      <c r="F336" s="214" t="s">
        <v>2592</v>
      </c>
      <c r="G336" s="215" t="s">
        <v>220</v>
      </c>
      <c r="H336" s="216">
        <v>0.080000000000000002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1.0471699999999999</v>
      </c>
      <c r="R336" s="221">
        <f>Q336*H336</f>
        <v>0.08377359999999999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210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210</v>
      </c>
      <c r="BM336" s="223" t="s">
        <v>2593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2594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>
      <c r="A338" s="38"/>
      <c r="B338" s="39"/>
      <c r="C338" s="40"/>
      <c r="D338" s="230" t="s">
        <v>214</v>
      </c>
      <c r="E338" s="40"/>
      <c r="F338" s="231" t="s">
        <v>2595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214</v>
      </c>
      <c r="AU338" s="17" t="s">
        <v>82</v>
      </c>
    </row>
    <row r="339" s="2" customFormat="1" ht="16.5" customHeight="1">
      <c r="A339" s="38"/>
      <c r="B339" s="39"/>
      <c r="C339" s="212" t="s">
        <v>582</v>
      </c>
      <c r="D339" s="212" t="s">
        <v>205</v>
      </c>
      <c r="E339" s="213" t="s">
        <v>2596</v>
      </c>
      <c r="F339" s="214" t="s">
        <v>2597</v>
      </c>
      <c r="G339" s="215" t="s">
        <v>275</v>
      </c>
      <c r="H339" s="216">
        <v>25</v>
      </c>
      <c r="I339" s="217"/>
      <c r="J339" s="218">
        <f>ROUND(I339*H339,2)</f>
        <v>0</v>
      </c>
      <c r="K339" s="214" t="s">
        <v>209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0.108</v>
      </c>
      <c r="R339" s="221">
        <f>Q339*H339</f>
        <v>2.7000000000000002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210</v>
      </c>
      <c r="AT339" s="223" t="s">
        <v>205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210</v>
      </c>
      <c r="BM339" s="223" t="s">
        <v>2598</v>
      </c>
    </row>
    <row r="340" s="2" customFormat="1">
      <c r="A340" s="38"/>
      <c r="B340" s="39"/>
      <c r="C340" s="40"/>
      <c r="D340" s="225" t="s">
        <v>212</v>
      </c>
      <c r="E340" s="40"/>
      <c r="F340" s="226" t="s">
        <v>2599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212</v>
      </c>
      <c r="AU340" s="17" t="s">
        <v>82</v>
      </c>
    </row>
    <row r="341" s="2" customFormat="1">
      <c r="A341" s="38"/>
      <c r="B341" s="39"/>
      <c r="C341" s="40"/>
      <c r="D341" s="230" t="s">
        <v>214</v>
      </c>
      <c r="E341" s="40"/>
      <c r="F341" s="231" t="s">
        <v>2600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214</v>
      </c>
      <c r="AU341" s="17" t="s">
        <v>82</v>
      </c>
    </row>
    <row r="342" s="2" customFormat="1" ht="16.5" customHeight="1">
      <c r="A342" s="38"/>
      <c r="B342" s="39"/>
      <c r="C342" s="243" t="s">
        <v>588</v>
      </c>
      <c r="D342" s="243" t="s">
        <v>248</v>
      </c>
      <c r="E342" s="244" t="s">
        <v>2601</v>
      </c>
      <c r="F342" s="245" t="s">
        <v>2602</v>
      </c>
      <c r="G342" s="246" t="s">
        <v>289</v>
      </c>
      <c r="H342" s="247">
        <v>1.875</v>
      </c>
      <c r="I342" s="248"/>
      <c r="J342" s="249">
        <f>ROUND(I342*H342,2)</f>
        <v>0</v>
      </c>
      <c r="K342" s="245" t="s">
        <v>209</v>
      </c>
      <c r="L342" s="250"/>
      <c r="M342" s="251" t="s">
        <v>19</v>
      </c>
      <c r="N342" s="252" t="s">
        <v>44</v>
      </c>
      <c r="O342" s="84"/>
      <c r="P342" s="221">
        <f>O342*H342</f>
        <v>0</v>
      </c>
      <c r="Q342" s="221">
        <v>1.1200000000000001</v>
      </c>
      <c r="R342" s="221">
        <f>Q342*H342</f>
        <v>2.1000000000000001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203</v>
      </c>
      <c r="AT342" s="223" t="s">
        <v>248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210</v>
      </c>
      <c r="BM342" s="223" t="s">
        <v>2603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2602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>
      <c r="A344" s="38"/>
      <c r="B344" s="39"/>
      <c r="C344" s="40"/>
      <c r="D344" s="225" t="s">
        <v>525</v>
      </c>
      <c r="E344" s="40"/>
      <c r="F344" s="253" t="s">
        <v>2604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525</v>
      </c>
      <c r="AU344" s="17" t="s">
        <v>82</v>
      </c>
    </row>
    <row r="345" s="13" customFormat="1">
      <c r="A345" s="13"/>
      <c r="B345" s="232"/>
      <c r="C345" s="233"/>
      <c r="D345" s="225" t="s">
        <v>224</v>
      </c>
      <c r="E345" s="233"/>
      <c r="F345" s="235" t="s">
        <v>2605</v>
      </c>
      <c r="G345" s="233"/>
      <c r="H345" s="236">
        <v>1.875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224</v>
      </c>
      <c r="AU345" s="242" t="s">
        <v>82</v>
      </c>
      <c r="AV345" s="13" t="s">
        <v>82</v>
      </c>
      <c r="AW345" s="13" t="s">
        <v>4</v>
      </c>
      <c r="AX345" s="13" t="s">
        <v>80</v>
      </c>
      <c r="AY345" s="242" t="s">
        <v>202</v>
      </c>
    </row>
    <row r="346" s="2" customFormat="1" ht="16.5" customHeight="1">
      <c r="A346" s="38"/>
      <c r="B346" s="39"/>
      <c r="C346" s="212" t="s">
        <v>594</v>
      </c>
      <c r="D346" s="212" t="s">
        <v>205</v>
      </c>
      <c r="E346" s="213" t="s">
        <v>2606</v>
      </c>
      <c r="F346" s="214" t="s">
        <v>2607</v>
      </c>
      <c r="G346" s="215" t="s">
        <v>2311</v>
      </c>
      <c r="H346" s="216">
        <v>5</v>
      </c>
      <c r="I346" s="217"/>
      <c r="J346" s="218">
        <f>ROUND(I346*H346,2)</f>
        <v>0</v>
      </c>
      <c r="K346" s="214" t="s">
        <v>209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1.9312499999999999</v>
      </c>
      <c r="R346" s="221">
        <f>Q346*H346</f>
        <v>9.65625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210</v>
      </c>
      <c r="AT346" s="223" t="s">
        <v>205</v>
      </c>
      <c r="AU346" s="223" t="s">
        <v>82</v>
      </c>
      <c r="AY346" s="17" t="s">
        <v>202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210</v>
      </c>
      <c r="BM346" s="223" t="s">
        <v>2608</v>
      </c>
    </row>
    <row r="347" s="2" customFormat="1">
      <c r="A347" s="38"/>
      <c r="B347" s="39"/>
      <c r="C347" s="40"/>
      <c r="D347" s="225" t="s">
        <v>212</v>
      </c>
      <c r="E347" s="40"/>
      <c r="F347" s="226" t="s">
        <v>2609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212</v>
      </c>
      <c r="AU347" s="17" t="s">
        <v>82</v>
      </c>
    </row>
    <row r="348" s="2" customFormat="1">
      <c r="A348" s="38"/>
      <c r="B348" s="39"/>
      <c r="C348" s="40"/>
      <c r="D348" s="230" t="s">
        <v>214</v>
      </c>
      <c r="E348" s="40"/>
      <c r="F348" s="231" t="s">
        <v>2610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214</v>
      </c>
      <c r="AU348" s="17" t="s">
        <v>82</v>
      </c>
    </row>
    <row r="349" s="13" customFormat="1">
      <c r="A349" s="13"/>
      <c r="B349" s="232"/>
      <c r="C349" s="233"/>
      <c r="D349" s="225" t="s">
        <v>224</v>
      </c>
      <c r="E349" s="234" t="s">
        <v>19</v>
      </c>
      <c r="F349" s="235" t="s">
        <v>2611</v>
      </c>
      <c r="G349" s="233"/>
      <c r="H349" s="236">
        <v>5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224</v>
      </c>
      <c r="AU349" s="242" t="s">
        <v>82</v>
      </c>
      <c r="AV349" s="13" t="s">
        <v>82</v>
      </c>
      <c r="AW349" s="13" t="s">
        <v>35</v>
      </c>
      <c r="AX349" s="13" t="s">
        <v>80</v>
      </c>
      <c r="AY349" s="242" t="s">
        <v>202</v>
      </c>
    </row>
    <row r="350" s="12" customFormat="1" ht="22.8" customHeight="1">
      <c r="A350" s="12"/>
      <c r="B350" s="196"/>
      <c r="C350" s="197"/>
      <c r="D350" s="198" t="s">
        <v>72</v>
      </c>
      <c r="E350" s="210" t="s">
        <v>230</v>
      </c>
      <c r="F350" s="210" t="s">
        <v>2612</v>
      </c>
      <c r="G350" s="197"/>
      <c r="H350" s="197"/>
      <c r="I350" s="200"/>
      <c r="J350" s="211">
        <f>BK350</f>
        <v>0</v>
      </c>
      <c r="K350" s="197"/>
      <c r="L350" s="202"/>
      <c r="M350" s="203"/>
      <c r="N350" s="204"/>
      <c r="O350" s="204"/>
      <c r="P350" s="205">
        <f>SUM(P351:P382)</f>
        <v>0</v>
      </c>
      <c r="Q350" s="204"/>
      <c r="R350" s="205">
        <f>SUM(R351:R382)</f>
        <v>11.951258000000001</v>
      </c>
      <c r="S350" s="204"/>
      <c r="T350" s="206">
        <f>SUM(T351:T382)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7" t="s">
        <v>80</v>
      </c>
      <c r="AT350" s="208" t="s">
        <v>72</v>
      </c>
      <c r="AU350" s="208" t="s">
        <v>80</v>
      </c>
      <c r="AY350" s="207" t="s">
        <v>202</v>
      </c>
      <c r="BK350" s="209">
        <f>SUM(BK351:BK382)</f>
        <v>0</v>
      </c>
    </row>
    <row r="351" s="2" customFormat="1" ht="24.15" customHeight="1">
      <c r="A351" s="38"/>
      <c r="B351" s="39"/>
      <c r="C351" s="212" t="s">
        <v>600</v>
      </c>
      <c r="D351" s="212" t="s">
        <v>205</v>
      </c>
      <c r="E351" s="213" t="s">
        <v>2613</v>
      </c>
      <c r="F351" s="214" t="s">
        <v>2614</v>
      </c>
      <c r="G351" s="215" t="s">
        <v>275</v>
      </c>
      <c r="H351" s="216">
        <v>4</v>
      </c>
      <c r="I351" s="217"/>
      <c r="J351" s="218">
        <f>ROUND(I351*H351,2)</f>
        <v>0</v>
      </c>
      <c r="K351" s="214" t="s">
        <v>209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0.1875</v>
      </c>
      <c r="R351" s="221">
        <f>Q351*H351</f>
        <v>0.75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210</v>
      </c>
      <c r="AT351" s="223" t="s">
        <v>205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210</v>
      </c>
      <c r="BM351" s="223" t="s">
        <v>2615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2616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>
      <c r="A353" s="38"/>
      <c r="B353" s="39"/>
      <c r="C353" s="40"/>
      <c r="D353" s="230" t="s">
        <v>214</v>
      </c>
      <c r="E353" s="40"/>
      <c r="F353" s="231" t="s">
        <v>2617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214</v>
      </c>
      <c r="AU353" s="17" t="s">
        <v>82</v>
      </c>
    </row>
    <row r="354" s="2" customFormat="1" ht="16.5" customHeight="1">
      <c r="A354" s="38"/>
      <c r="B354" s="39"/>
      <c r="C354" s="212" t="s">
        <v>606</v>
      </c>
      <c r="D354" s="212" t="s">
        <v>205</v>
      </c>
      <c r="E354" s="213" t="s">
        <v>2618</v>
      </c>
      <c r="F354" s="214" t="s">
        <v>2619</v>
      </c>
      <c r="G354" s="215" t="s">
        <v>289</v>
      </c>
      <c r="H354" s="216">
        <v>4</v>
      </c>
      <c r="I354" s="217"/>
      <c r="J354" s="218">
        <f>ROUND(I354*H354,2)</f>
        <v>0</v>
      </c>
      <c r="K354" s="214" t="s">
        <v>209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0.047019999999999999</v>
      </c>
      <c r="R354" s="221">
        <f>Q354*H354</f>
        <v>0.18808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210</v>
      </c>
      <c r="AT354" s="223" t="s">
        <v>205</v>
      </c>
      <c r="AU354" s="223" t="s">
        <v>82</v>
      </c>
      <c r="AY354" s="17" t="s">
        <v>202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80</v>
      </c>
      <c r="BK354" s="224">
        <f>ROUND(I354*H354,2)</f>
        <v>0</v>
      </c>
      <c r="BL354" s="17" t="s">
        <v>210</v>
      </c>
      <c r="BM354" s="223" t="s">
        <v>2620</v>
      </c>
    </row>
    <row r="355" s="2" customFormat="1">
      <c r="A355" s="38"/>
      <c r="B355" s="39"/>
      <c r="C355" s="40"/>
      <c r="D355" s="225" t="s">
        <v>212</v>
      </c>
      <c r="E355" s="40"/>
      <c r="F355" s="226" t="s">
        <v>2621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212</v>
      </c>
      <c r="AU355" s="17" t="s">
        <v>82</v>
      </c>
    </row>
    <row r="356" s="2" customFormat="1">
      <c r="A356" s="38"/>
      <c r="B356" s="39"/>
      <c r="C356" s="40"/>
      <c r="D356" s="230" t="s">
        <v>214</v>
      </c>
      <c r="E356" s="40"/>
      <c r="F356" s="231" t="s">
        <v>2622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214</v>
      </c>
      <c r="AU356" s="17" t="s">
        <v>82</v>
      </c>
    </row>
    <row r="357" s="2" customFormat="1" ht="16.5" customHeight="1">
      <c r="A357" s="38"/>
      <c r="B357" s="39"/>
      <c r="C357" s="212" t="s">
        <v>612</v>
      </c>
      <c r="D357" s="212" t="s">
        <v>205</v>
      </c>
      <c r="E357" s="213" t="s">
        <v>2623</v>
      </c>
      <c r="F357" s="214" t="s">
        <v>2624</v>
      </c>
      <c r="G357" s="215" t="s">
        <v>208</v>
      </c>
      <c r="H357" s="216">
        <v>3</v>
      </c>
      <c r="I357" s="217"/>
      <c r="J357" s="218">
        <f>ROUND(I357*H357,2)</f>
        <v>0</v>
      </c>
      <c r="K357" s="214" t="s">
        <v>209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210</v>
      </c>
      <c r="AT357" s="223" t="s">
        <v>205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210</v>
      </c>
      <c r="BM357" s="223" t="s">
        <v>2625</v>
      </c>
    </row>
    <row r="358" s="2" customFormat="1">
      <c r="A358" s="38"/>
      <c r="B358" s="39"/>
      <c r="C358" s="40"/>
      <c r="D358" s="225" t="s">
        <v>212</v>
      </c>
      <c r="E358" s="40"/>
      <c r="F358" s="226" t="s">
        <v>2626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212</v>
      </c>
      <c r="AU358" s="17" t="s">
        <v>82</v>
      </c>
    </row>
    <row r="359" s="2" customFormat="1">
      <c r="A359" s="38"/>
      <c r="B359" s="39"/>
      <c r="C359" s="40"/>
      <c r="D359" s="230" t="s">
        <v>214</v>
      </c>
      <c r="E359" s="40"/>
      <c r="F359" s="231" t="s">
        <v>2627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214</v>
      </c>
      <c r="AU359" s="17" t="s">
        <v>82</v>
      </c>
    </row>
    <row r="360" s="2" customFormat="1" ht="16.5" customHeight="1">
      <c r="A360" s="38"/>
      <c r="B360" s="39"/>
      <c r="C360" s="212" t="s">
        <v>618</v>
      </c>
      <c r="D360" s="212" t="s">
        <v>205</v>
      </c>
      <c r="E360" s="213" t="s">
        <v>2628</v>
      </c>
      <c r="F360" s="214" t="s">
        <v>2629</v>
      </c>
      <c r="G360" s="215" t="s">
        <v>275</v>
      </c>
      <c r="H360" s="216">
        <v>3</v>
      </c>
      <c r="I360" s="217"/>
      <c r="J360" s="218">
        <f>ROUND(I360*H360,2)</f>
        <v>0</v>
      </c>
      <c r="K360" s="214" t="s">
        <v>209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0.29232999999999998</v>
      </c>
      <c r="R360" s="221">
        <f>Q360*H360</f>
        <v>0.87698999999999994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210</v>
      </c>
      <c r="AT360" s="223" t="s">
        <v>205</v>
      </c>
      <c r="AU360" s="223" t="s">
        <v>82</v>
      </c>
      <c r="AY360" s="17" t="s">
        <v>202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80</v>
      </c>
      <c r="BK360" s="224">
        <f>ROUND(I360*H360,2)</f>
        <v>0</v>
      </c>
      <c r="BL360" s="17" t="s">
        <v>210</v>
      </c>
      <c r="BM360" s="223" t="s">
        <v>2630</v>
      </c>
    </row>
    <row r="361" s="2" customFormat="1">
      <c r="A361" s="38"/>
      <c r="B361" s="39"/>
      <c r="C361" s="40"/>
      <c r="D361" s="225" t="s">
        <v>212</v>
      </c>
      <c r="E361" s="40"/>
      <c r="F361" s="226" t="s">
        <v>2631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212</v>
      </c>
      <c r="AU361" s="17" t="s">
        <v>82</v>
      </c>
    </row>
    <row r="362" s="2" customFormat="1">
      <c r="A362" s="38"/>
      <c r="B362" s="39"/>
      <c r="C362" s="40"/>
      <c r="D362" s="230" t="s">
        <v>214</v>
      </c>
      <c r="E362" s="40"/>
      <c r="F362" s="231" t="s">
        <v>2632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214</v>
      </c>
      <c r="AU362" s="17" t="s">
        <v>82</v>
      </c>
    </row>
    <row r="363" s="2" customFormat="1" ht="16.5" customHeight="1">
      <c r="A363" s="38"/>
      <c r="B363" s="39"/>
      <c r="C363" s="212" t="s">
        <v>624</v>
      </c>
      <c r="D363" s="212" t="s">
        <v>205</v>
      </c>
      <c r="E363" s="213" t="s">
        <v>2633</v>
      </c>
      <c r="F363" s="214" t="s">
        <v>2634</v>
      </c>
      <c r="G363" s="215" t="s">
        <v>208</v>
      </c>
      <c r="H363" s="216">
        <v>3</v>
      </c>
      <c r="I363" s="217"/>
      <c r="J363" s="218">
        <f>ROUND(I363*H363,2)</f>
        <v>0</v>
      </c>
      <c r="K363" s="214" t="s">
        <v>209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0.33828000000000003</v>
      </c>
      <c r="R363" s="221">
        <f>Q363*H363</f>
        <v>1.01484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210</v>
      </c>
      <c r="AT363" s="223" t="s">
        <v>205</v>
      </c>
      <c r="AU363" s="223" t="s">
        <v>82</v>
      </c>
      <c r="AY363" s="17" t="s">
        <v>202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80</v>
      </c>
      <c r="BK363" s="224">
        <f>ROUND(I363*H363,2)</f>
        <v>0</v>
      </c>
      <c r="BL363" s="17" t="s">
        <v>210</v>
      </c>
      <c r="BM363" s="223" t="s">
        <v>2635</v>
      </c>
    </row>
    <row r="364" s="2" customFormat="1">
      <c r="A364" s="38"/>
      <c r="B364" s="39"/>
      <c r="C364" s="40"/>
      <c r="D364" s="225" t="s">
        <v>212</v>
      </c>
      <c r="E364" s="40"/>
      <c r="F364" s="226" t="s">
        <v>2636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212</v>
      </c>
      <c r="AU364" s="17" t="s">
        <v>82</v>
      </c>
    </row>
    <row r="365" s="2" customFormat="1">
      <c r="A365" s="38"/>
      <c r="B365" s="39"/>
      <c r="C365" s="40"/>
      <c r="D365" s="230" t="s">
        <v>214</v>
      </c>
      <c r="E365" s="40"/>
      <c r="F365" s="231" t="s">
        <v>2637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214</v>
      </c>
      <c r="AU365" s="17" t="s">
        <v>82</v>
      </c>
    </row>
    <row r="366" s="2" customFormat="1" ht="16.5" customHeight="1">
      <c r="A366" s="38"/>
      <c r="B366" s="39"/>
      <c r="C366" s="212" t="s">
        <v>630</v>
      </c>
      <c r="D366" s="212" t="s">
        <v>205</v>
      </c>
      <c r="E366" s="213" t="s">
        <v>2638</v>
      </c>
      <c r="F366" s="214" t="s">
        <v>2639</v>
      </c>
      <c r="G366" s="215" t="s">
        <v>289</v>
      </c>
      <c r="H366" s="216">
        <v>3</v>
      </c>
      <c r="I366" s="217"/>
      <c r="J366" s="218">
        <f>ROUND(I366*H366,2)</f>
        <v>0</v>
      </c>
      <c r="K366" s="214" t="s">
        <v>209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0.027300000000000001</v>
      </c>
      <c r="R366" s="221">
        <f>Q366*H366</f>
        <v>0.081900000000000001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210</v>
      </c>
      <c r="AT366" s="223" t="s">
        <v>205</v>
      </c>
      <c r="AU366" s="223" t="s">
        <v>82</v>
      </c>
      <c r="AY366" s="17" t="s">
        <v>202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210</v>
      </c>
      <c r="BM366" s="223" t="s">
        <v>2640</v>
      </c>
    </row>
    <row r="367" s="2" customFormat="1">
      <c r="A367" s="38"/>
      <c r="B367" s="39"/>
      <c r="C367" s="40"/>
      <c r="D367" s="225" t="s">
        <v>212</v>
      </c>
      <c r="E367" s="40"/>
      <c r="F367" s="226" t="s">
        <v>2641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212</v>
      </c>
      <c r="AU367" s="17" t="s">
        <v>82</v>
      </c>
    </row>
    <row r="368" s="2" customFormat="1">
      <c r="A368" s="38"/>
      <c r="B368" s="39"/>
      <c r="C368" s="40"/>
      <c r="D368" s="230" t="s">
        <v>214</v>
      </c>
      <c r="E368" s="40"/>
      <c r="F368" s="231" t="s">
        <v>2642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214</v>
      </c>
      <c r="AU368" s="17" t="s">
        <v>82</v>
      </c>
    </row>
    <row r="369" s="2" customFormat="1" ht="21.75" customHeight="1">
      <c r="A369" s="38"/>
      <c r="B369" s="39"/>
      <c r="C369" s="212" t="s">
        <v>636</v>
      </c>
      <c r="D369" s="212" t="s">
        <v>205</v>
      </c>
      <c r="E369" s="213" t="s">
        <v>2643</v>
      </c>
      <c r="F369" s="214" t="s">
        <v>2644</v>
      </c>
      <c r="G369" s="215" t="s">
        <v>2311</v>
      </c>
      <c r="H369" s="216">
        <v>2.3999999999999999</v>
      </c>
      <c r="I369" s="217"/>
      <c r="J369" s="218">
        <f>ROUND(I369*H369,2)</f>
        <v>0</v>
      </c>
      <c r="K369" s="214" t="s">
        <v>209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2.57477</v>
      </c>
      <c r="R369" s="221">
        <f>Q369*H369</f>
        <v>6.1794479999999998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210</v>
      </c>
      <c r="AT369" s="223" t="s">
        <v>205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210</v>
      </c>
      <c r="BM369" s="223" t="s">
        <v>2645</v>
      </c>
    </row>
    <row r="370" s="2" customFormat="1">
      <c r="A370" s="38"/>
      <c r="B370" s="39"/>
      <c r="C370" s="40"/>
      <c r="D370" s="225" t="s">
        <v>212</v>
      </c>
      <c r="E370" s="40"/>
      <c r="F370" s="226" t="s">
        <v>2646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212</v>
      </c>
      <c r="AU370" s="17" t="s">
        <v>82</v>
      </c>
    </row>
    <row r="371" s="2" customFormat="1">
      <c r="A371" s="38"/>
      <c r="B371" s="39"/>
      <c r="C371" s="40"/>
      <c r="D371" s="230" t="s">
        <v>214</v>
      </c>
      <c r="E371" s="40"/>
      <c r="F371" s="231" t="s">
        <v>2647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214</v>
      </c>
      <c r="AU371" s="17" t="s">
        <v>82</v>
      </c>
    </row>
    <row r="372" s="13" customFormat="1">
      <c r="A372" s="13"/>
      <c r="B372" s="232"/>
      <c r="C372" s="233"/>
      <c r="D372" s="225" t="s">
        <v>224</v>
      </c>
      <c r="E372" s="234" t="s">
        <v>19</v>
      </c>
      <c r="F372" s="235" t="s">
        <v>2648</v>
      </c>
      <c r="G372" s="233"/>
      <c r="H372" s="236">
        <v>2.3999999999999999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224</v>
      </c>
      <c r="AU372" s="242" t="s">
        <v>82</v>
      </c>
      <c r="AV372" s="13" t="s">
        <v>82</v>
      </c>
      <c r="AW372" s="13" t="s">
        <v>35</v>
      </c>
      <c r="AX372" s="13" t="s">
        <v>80</v>
      </c>
      <c r="AY372" s="242" t="s">
        <v>202</v>
      </c>
    </row>
    <row r="373" s="2" customFormat="1" ht="16.5" customHeight="1">
      <c r="A373" s="38"/>
      <c r="B373" s="39"/>
      <c r="C373" s="212" t="s">
        <v>642</v>
      </c>
      <c r="D373" s="212" t="s">
        <v>205</v>
      </c>
      <c r="E373" s="213" t="s">
        <v>2649</v>
      </c>
      <c r="F373" s="214" t="s">
        <v>2650</v>
      </c>
      <c r="G373" s="215" t="s">
        <v>289</v>
      </c>
      <c r="H373" s="216">
        <v>1</v>
      </c>
      <c r="I373" s="217"/>
      <c r="J373" s="218">
        <f>ROUND(I373*H373,2)</f>
        <v>0</v>
      </c>
      <c r="K373" s="214" t="s">
        <v>209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0.002</v>
      </c>
      <c r="R373" s="221">
        <f>Q373*H373</f>
        <v>0.002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210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210</v>
      </c>
      <c r="BM373" s="223" t="s">
        <v>2651</v>
      </c>
    </row>
    <row r="374" s="2" customFormat="1">
      <c r="A374" s="38"/>
      <c r="B374" s="39"/>
      <c r="C374" s="40"/>
      <c r="D374" s="225" t="s">
        <v>212</v>
      </c>
      <c r="E374" s="40"/>
      <c r="F374" s="226" t="s">
        <v>2652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212</v>
      </c>
      <c r="AU374" s="17" t="s">
        <v>82</v>
      </c>
    </row>
    <row r="375" s="2" customFormat="1">
      <c r="A375" s="38"/>
      <c r="B375" s="39"/>
      <c r="C375" s="40"/>
      <c r="D375" s="230" t="s">
        <v>214</v>
      </c>
      <c r="E375" s="40"/>
      <c r="F375" s="231" t="s">
        <v>2653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214</v>
      </c>
      <c r="AU375" s="17" t="s">
        <v>82</v>
      </c>
    </row>
    <row r="376" s="2" customFormat="1" ht="16.5" customHeight="1">
      <c r="A376" s="38"/>
      <c r="B376" s="39"/>
      <c r="C376" s="243" t="s">
        <v>646</v>
      </c>
      <c r="D376" s="243" t="s">
        <v>248</v>
      </c>
      <c r="E376" s="244" t="s">
        <v>2654</v>
      </c>
      <c r="F376" s="245" t="s">
        <v>2655</v>
      </c>
      <c r="G376" s="246" t="s">
        <v>289</v>
      </c>
      <c r="H376" s="247">
        <v>1</v>
      </c>
      <c r="I376" s="248"/>
      <c r="J376" s="249">
        <f>ROUND(I376*H376,2)</f>
        <v>0</v>
      </c>
      <c r="K376" s="245" t="s">
        <v>19</v>
      </c>
      <c r="L376" s="250"/>
      <c r="M376" s="251" t="s">
        <v>19</v>
      </c>
      <c r="N376" s="252" t="s">
        <v>44</v>
      </c>
      <c r="O376" s="84"/>
      <c r="P376" s="221">
        <f>O376*H376</f>
        <v>0</v>
      </c>
      <c r="Q376" s="221">
        <v>1.74</v>
      </c>
      <c r="R376" s="221">
        <f>Q376*H376</f>
        <v>1.74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203</v>
      </c>
      <c r="AT376" s="223" t="s">
        <v>248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210</v>
      </c>
      <c r="BM376" s="223" t="s">
        <v>2656</v>
      </c>
    </row>
    <row r="377" s="2" customFormat="1">
      <c r="A377" s="38"/>
      <c r="B377" s="39"/>
      <c r="C377" s="40"/>
      <c r="D377" s="225" t="s">
        <v>212</v>
      </c>
      <c r="E377" s="40"/>
      <c r="F377" s="226" t="s">
        <v>2655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212</v>
      </c>
      <c r="AU377" s="17" t="s">
        <v>82</v>
      </c>
    </row>
    <row r="378" s="2" customFormat="1" ht="16.5" customHeight="1">
      <c r="A378" s="38"/>
      <c r="B378" s="39"/>
      <c r="C378" s="212" t="s">
        <v>651</v>
      </c>
      <c r="D378" s="212" t="s">
        <v>205</v>
      </c>
      <c r="E378" s="213" t="s">
        <v>2657</v>
      </c>
      <c r="F378" s="214" t="s">
        <v>2658</v>
      </c>
      <c r="G378" s="215" t="s">
        <v>289</v>
      </c>
      <c r="H378" s="216">
        <v>1</v>
      </c>
      <c r="I378" s="217"/>
      <c r="J378" s="218">
        <f>ROUND(I378*H378,2)</f>
        <v>0</v>
      </c>
      <c r="K378" s="214" t="s">
        <v>209</v>
      </c>
      <c r="L378" s="44"/>
      <c r="M378" s="219" t="s">
        <v>19</v>
      </c>
      <c r="N378" s="220" t="s">
        <v>44</v>
      </c>
      <c r="O378" s="84"/>
      <c r="P378" s="221">
        <f>O378*H378</f>
        <v>0</v>
      </c>
      <c r="Q378" s="221">
        <v>0</v>
      </c>
      <c r="R378" s="221">
        <f>Q378*H378</f>
        <v>0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210</v>
      </c>
      <c r="AT378" s="223" t="s">
        <v>205</v>
      </c>
      <c r="AU378" s="223" t="s">
        <v>82</v>
      </c>
      <c r="AY378" s="17" t="s">
        <v>202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210</v>
      </c>
      <c r="BM378" s="223" t="s">
        <v>2659</v>
      </c>
    </row>
    <row r="379" s="2" customFormat="1">
      <c r="A379" s="38"/>
      <c r="B379" s="39"/>
      <c r="C379" s="40"/>
      <c r="D379" s="225" t="s">
        <v>212</v>
      </c>
      <c r="E379" s="40"/>
      <c r="F379" s="226" t="s">
        <v>2660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212</v>
      </c>
      <c r="AU379" s="17" t="s">
        <v>82</v>
      </c>
    </row>
    <row r="380" s="2" customFormat="1">
      <c r="A380" s="38"/>
      <c r="B380" s="39"/>
      <c r="C380" s="40"/>
      <c r="D380" s="230" t="s">
        <v>214</v>
      </c>
      <c r="E380" s="40"/>
      <c r="F380" s="231" t="s">
        <v>2661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214</v>
      </c>
      <c r="AU380" s="17" t="s">
        <v>82</v>
      </c>
    </row>
    <row r="381" s="2" customFormat="1" ht="21.75" customHeight="1">
      <c r="A381" s="38"/>
      <c r="B381" s="39"/>
      <c r="C381" s="243" t="s">
        <v>658</v>
      </c>
      <c r="D381" s="243" t="s">
        <v>248</v>
      </c>
      <c r="E381" s="244" t="s">
        <v>2662</v>
      </c>
      <c r="F381" s="245" t="s">
        <v>2663</v>
      </c>
      <c r="G381" s="246" t="s">
        <v>289</v>
      </c>
      <c r="H381" s="247">
        <v>1</v>
      </c>
      <c r="I381" s="248"/>
      <c r="J381" s="249">
        <f>ROUND(I381*H381,2)</f>
        <v>0</v>
      </c>
      <c r="K381" s="245" t="s">
        <v>19</v>
      </c>
      <c r="L381" s="250"/>
      <c r="M381" s="251" t="s">
        <v>19</v>
      </c>
      <c r="N381" s="252" t="s">
        <v>44</v>
      </c>
      <c r="O381" s="84"/>
      <c r="P381" s="221">
        <f>O381*H381</f>
        <v>0</v>
      </c>
      <c r="Q381" s="221">
        <v>1.1180000000000001</v>
      </c>
      <c r="R381" s="221">
        <f>Q381*H381</f>
        <v>1.1180000000000001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203</v>
      </c>
      <c r="AT381" s="223" t="s">
        <v>248</v>
      </c>
      <c r="AU381" s="223" t="s">
        <v>82</v>
      </c>
      <c r="AY381" s="17" t="s">
        <v>202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80</v>
      </c>
      <c r="BK381" s="224">
        <f>ROUND(I381*H381,2)</f>
        <v>0</v>
      </c>
      <c r="BL381" s="17" t="s">
        <v>210</v>
      </c>
      <c r="BM381" s="223" t="s">
        <v>2664</v>
      </c>
    </row>
    <row r="382" s="2" customFormat="1">
      <c r="A382" s="38"/>
      <c r="B382" s="39"/>
      <c r="C382" s="40"/>
      <c r="D382" s="225" t="s">
        <v>212</v>
      </c>
      <c r="E382" s="40"/>
      <c r="F382" s="226" t="s">
        <v>2663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212</v>
      </c>
      <c r="AU382" s="17" t="s">
        <v>82</v>
      </c>
    </row>
    <row r="383" s="12" customFormat="1" ht="22.8" customHeight="1">
      <c r="A383" s="12"/>
      <c r="B383" s="196"/>
      <c r="C383" s="197"/>
      <c r="D383" s="198" t="s">
        <v>72</v>
      </c>
      <c r="E383" s="210" t="s">
        <v>243</v>
      </c>
      <c r="F383" s="210" t="s">
        <v>2665</v>
      </c>
      <c r="G383" s="197"/>
      <c r="H383" s="197"/>
      <c r="I383" s="200"/>
      <c r="J383" s="211">
        <f>BK383</f>
        <v>0</v>
      </c>
      <c r="K383" s="197"/>
      <c r="L383" s="202"/>
      <c r="M383" s="203"/>
      <c r="N383" s="204"/>
      <c r="O383" s="204"/>
      <c r="P383" s="205">
        <f>SUM(P384:P457)</f>
        <v>0</v>
      </c>
      <c r="Q383" s="204"/>
      <c r="R383" s="205">
        <f>SUM(R384:R457)</f>
        <v>1900.0917799999997</v>
      </c>
      <c r="S383" s="204"/>
      <c r="T383" s="206">
        <f>SUM(T384:T457)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7" t="s">
        <v>80</v>
      </c>
      <c r="AT383" s="208" t="s">
        <v>72</v>
      </c>
      <c r="AU383" s="208" t="s">
        <v>80</v>
      </c>
      <c r="AY383" s="207" t="s">
        <v>202</v>
      </c>
      <c r="BK383" s="209">
        <f>SUM(BK384:BK457)</f>
        <v>0</v>
      </c>
    </row>
    <row r="384" s="2" customFormat="1" ht="16.5" customHeight="1">
      <c r="A384" s="38"/>
      <c r="B384" s="39"/>
      <c r="C384" s="212" t="s">
        <v>665</v>
      </c>
      <c r="D384" s="212" t="s">
        <v>205</v>
      </c>
      <c r="E384" s="213" t="s">
        <v>2666</v>
      </c>
      <c r="F384" s="214" t="s">
        <v>2667</v>
      </c>
      <c r="G384" s="215" t="s">
        <v>275</v>
      </c>
      <c r="H384" s="216">
        <v>183</v>
      </c>
      <c r="I384" s="217"/>
      <c r="J384" s="218">
        <f>ROUND(I384*H384,2)</f>
        <v>0</v>
      </c>
      <c r="K384" s="214" t="s">
        <v>209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0.496</v>
      </c>
      <c r="R384" s="221">
        <f>Q384*H384</f>
        <v>90.768000000000001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210</v>
      </c>
      <c r="AT384" s="223" t="s">
        <v>205</v>
      </c>
      <c r="AU384" s="223" t="s">
        <v>82</v>
      </c>
      <c r="AY384" s="17" t="s">
        <v>202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210</v>
      </c>
      <c r="BM384" s="223" t="s">
        <v>2668</v>
      </c>
    </row>
    <row r="385" s="2" customFormat="1">
      <c r="A385" s="38"/>
      <c r="B385" s="39"/>
      <c r="C385" s="40"/>
      <c r="D385" s="225" t="s">
        <v>212</v>
      </c>
      <c r="E385" s="40"/>
      <c r="F385" s="226" t="s">
        <v>2669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212</v>
      </c>
      <c r="AU385" s="17" t="s">
        <v>82</v>
      </c>
    </row>
    <row r="386" s="2" customFormat="1">
      <c r="A386" s="38"/>
      <c r="B386" s="39"/>
      <c r="C386" s="40"/>
      <c r="D386" s="230" t="s">
        <v>214</v>
      </c>
      <c r="E386" s="40"/>
      <c r="F386" s="231" t="s">
        <v>2670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214</v>
      </c>
      <c r="AU386" s="17" t="s">
        <v>82</v>
      </c>
    </row>
    <row r="387" s="13" customFormat="1">
      <c r="A387" s="13"/>
      <c r="B387" s="232"/>
      <c r="C387" s="233"/>
      <c r="D387" s="225" t="s">
        <v>224</v>
      </c>
      <c r="E387" s="234" t="s">
        <v>19</v>
      </c>
      <c r="F387" s="235" t="s">
        <v>2671</v>
      </c>
      <c r="G387" s="233"/>
      <c r="H387" s="236">
        <v>183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224</v>
      </c>
      <c r="AU387" s="242" t="s">
        <v>82</v>
      </c>
      <c r="AV387" s="13" t="s">
        <v>82</v>
      </c>
      <c r="AW387" s="13" t="s">
        <v>35</v>
      </c>
      <c r="AX387" s="13" t="s">
        <v>80</v>
      </c>
      <c r="AY387" s="242" t="s">
        <v>202</v>
      </c>
    </row>
    <row r="388" s="2" customFormat="1" ht="16.5" customHeight="1">
      <c r="A388" s="38"/>
      <c r="B388" s="39"/>
      <c r="C388" s="212" t="s">
        <v>669</v>
      </c>
      <c r="D388" s="212" t="s">
        <v>205</v>
      </c>
      <c r="E388" s="213" t="s">
        <v>2672</v>
      </c>
      <c r="F388" s="214" t="s">
        <v>2673</v>
      </c>
      <c r="G388" s="215" t="s">
        <v>275</v>
      </c>
      <c r="H388" s="216">
        <v>1372</v>
      </c>
      <c r="I388" s="217"/>
      <c r="J388" s="218">
        <f>ROUND(I388*H388,2)</f>
        <v>0</v>
      </c>
      <c r="K388" s="214" t="s">
        <v>209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0.496</v>
      </c>
      <c r="R388" s="221">
        <f>Q388*H388</f>
        <v>680.51199999999994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210</v>
      </c>
      <c r="AT388" s="223" t="s">
        <v>205</v>
      </c>
      <c r="AU388" s="223" t="s">
        <v>82</v>
      </c>
      <c r="AY388" s="17" t="s">
        <v>202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80</v>
      </c>
      <c r="BK388" s="224">
        <f>ROUND(I388*H388,2)</f>
        <v>0</v>
      </c>
      <c r="BL388" s="17" t="s">
        <v>210</v>
      </c>
      <c r="BM388" s="223" t="s">
        <v>2674</v>
      </c>
    </row>
    <row r="389" s="2" customFormat="1">
      <c r="A389" s="38"/>
      <c r="B389" s="39"/>
      <c r="C389" s="40"/>
      <c r="D389" s="225" t="s">
        <v>212</v>
      </c>
      <c r="E389" s="40"/>
      <c r="F389" s="226" t="s">
        <v>2675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212</v>
      </c>
      <c r="AU389" s="17" t="s">
        <v>82</v>
      </c>
    </row>
    <row r="390" s="2" customFormat="1">
      <c r="A390" s="38"/>
      <c r="B390" s="39"/>
      <c r="C390" s="40"/>
      <c r="D390" s="230" t="s">
        <v>214</v>
      </c>
      <c r="E390" s="40"/>
      <c r="F390" s="231" t="s">
        <v>2676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214</v>
      </c>
      <c r="AU390" s="17" t="s">
        <v>82</v>
      </c>
    </row>
    <row r="391" s="13" customFormat="1">
      <c r="A391" s="13"/>
      <c r="B391" s="232"/>
      <c r="C391" s="233"/>
      <c r="D391" s="225" t="s">
        <v>224</v>
      </c>
      <c r="E391" s="234" t="s">
        <v>19</v>
      </c>
      <c r="F391" s="235" t="s">
        <v>2677</v>
      </c>
      <c r="G391" s="233"/>
      <c r="H391" s="236">
        <v>1372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224</v>
      </c>
      <c r="AU391" s="242" t="s">
        <v>82</v>
      </c>
      <c r="AV391" s="13" t="s">
        <v>82</v>
      </c>
      <c r="AW391" s="13" t="s">
        <v>35</v>
      </c>
      <c r="AX391" s="13" t="s">
        <v>80</v>
      </c>
      <c r="AY391" s="242" t="s">
        <v>202</v>
      </c>
    </row>
    <row r="392" s="2" customFormat="1" ht="16.5" customHeight="1">
      <c r="A392" s="38"/>
      <c r="B392" s="39"/>
      <c r="C392" s="212" t="s">
        <v>673</v>
      </c>
      <c r="D392" s="212" t="s">
        <v>205</v>
      </c>
      <c r="E392" s="213" t="s">
        <v>2678</v>
      </c>
      <c r="F392" s="214" t="s">
        <v>2679</v>
      </c>
      <c r="G392" s="215" t="s">
        <v>275</v>
      </c>
      <c r="H392" s="216">
        <v>1555</v>
      </c>
      <c r="I392" s="217"/>
      <c r="J392" s="218">
        <f>ROUND(I392*H392,2)</f>
        <v>0</v>
      </c>
      <c r="K392" s="214" t="s">
        <v>209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0.37190000000000001</v>
      </c>
      <c r="R392" s="221">
        <f>Q392*H392</f>
        <v>578.30449999999996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210</v>
      </c>
      <c r="AT392" s="223" t="s">
        <v>205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210</v>
      </c>
      <c r="BM392" s="223" t="s">
        <v>2680</v>
      </c>
    </row>
    <row r="393" s="2" customFormat="1">
      <c r="A393" s="38"/>
      <c r="B393" s="39"/>
      <c r="C393" s="40"/>
      <c r="D393" s="225" t="s">
        <v>212</v>
      </c>
      <c r="E393" s="40"/>
      <c r="F393" s="226" t="s">
        <v>2681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212</v>
      </c>
      <c r="AU393" s="17" t="s">
        <v>82</v>
      </c>
    </row>
    <row r="394" s="2" customFormat="1">
      <c r="A394" s="38"/>
      <c r="B394" s="39"/>
      <c r="C394" s="40"/>
      <c r="D394" s="230" t="s">
        <v>214</v>
      </c>
      <c r="E394" s="40"/>
      <c r="F394" s="231" t="s">
        <v>2682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214</v>
      </c>
      <c r="AU394" s="17" t="s">
        <v>82</v>
      </c>
    </row>
    <row r="395" s="2" customFormat="1" ht="21.75" customHeight="1">
      <c r="A395" s="38"/>
      <c r="B395" s="39"/>
      <c r="C395" s="212" t="s">
        <v>678</v>
      </c>
      <c r="D395" s="212" t="s">
        <v>205</v>
      </c>
      <c r="E395" s="213" t="s">
        <v>2683</v>
      </c>
      <c r="F395" s="214" t="s">
        <v>2684</v>
      </c>
      <c r="G395" s="215" t="s">
        <v>275</v>
      </c>
      <c r="H395" s="216">
        <v>1555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0.12966</v>
      </c>
      <c r="R395" s="221">
        <f>Q395*H395</f>
        <v>201.62129999999999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210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210</v>
      </c>
      <c r="BM395" s="223" t="s">
        <v>2685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2686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>
      <c r="A397" s="38"/>
      <c r="B397" s="39"/>
      <c r="C397" s="40"/>
      <c r="D397" s="230" t="s">
        <v>214</v>
      </c>
      <c r="E397" s="40"/>
      <c r="F397" s="231" t="s">
        <v>2687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214</v>
      </c>
      <c r="AU397" s="17" t="s">
        <v>82</v>
      </c>
    </row>
    <row r="398" s="2" customFormat="1" ht="16.5" customHeight="1">
      <c r="A398" s="38"/>
      <c r="B398" s="39"/>
      <c r="C398" s="212" t="s">
        <v>683</v>
      </c>
      <c r="D398" s="212" t="s">
        <v>205</v>
      </c>
      <c r="E398" s="213" t="s">
        <v>2688</v>
      </c>
      <c r="F398" s="214" t="s">
        <v>2689</v>
      </c>
      <c r="G398" s="215" t="s">
        <v>275</v>
      </c>
      <c r="H398" s="216">
        <v>1555</v>
      </c>
      <c r="I398" s="217"/>
      <c r="J398" s="218">
        <f>ROUND(I398*H398,2)</f>
        <v>0</v>
      </c>
      <c r="K398" s="214" t="s">
        <v>209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0.18462999999999999</v>
      </c>
      <c r="R398" s="221">
        <f>Q398*H398</f>
        <v>287.09965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210</v>
      </c>
      <c r="AT398" s="223" t="s">
        <v>205</v>
      </c>
      <c r="AU398" s="223" t="s">
        <v>82</v>
      </c>
      <c r="AY398" s="17" t="s">
        <v>202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80</v>
      </c>
      <c r="BK398" s="224">
        <f>ROUND(I398*H398,2)</f>
        <v>0</v>
      </c>
      <c r="BL398" s="17" t="s">
        <v>210</v>
      </c>
      <c r="BM398" s="223" t="s">
        <v>2690</v>
      </c>
    </row>
    <row r="399" s="2" customFormat="1">
      <c r="A399" s="38"/>
      <c r="B399" s="39"/>
      <c r="C399" s="40"/>
      <c r="D399" s="225" t="s">
        <v>212</v>
      </c>
      <c r="E399" s="40"/>
      <c r="F399" s="226" t="s">
        <v>2691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212</v>
      </c>
      <c r="AU399" s="17" t="s">
        <v>82</v>
      </c>
    </row>
    <row r="400" s="2" customFormat="1">
      <c r="A400" s="38"/>
      <c r="B400" s="39"/>
      <c r="C400" s="40"/>
      <c r="D400" s="230" t="s">
        <v>214</v>
      </c>
      <c r="E400" s="40"/>
      <c r="F400" s="231" t="s">
        <v>2692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214</v>
      </c>
      <c r="AU400" s="17" t="s">
        <v>82</v>
      </c>
    </row>
    <row r="401" s="2" customFormat="1" ht="16.5" customHeight="1">
      <c r="A401" s="38"/>
      <c r="B401" s="39"/>
      <c r="C401" s="212" t="s">
        <v>691</v>
      </c>
      <c r="D401" s="212" t="s">
        <v>205</v>
      </c>
      <c r="E401" s="213" t="s">
        <v>2693</v>
      </c>
      <c r="F401" s="214" t="s">
        <v>2694</v>
      </c>
      <c r="G401" s="215" t="s">
        <v>275</v>
      </c>
      <c r="H401" s="216">
        <v>1555</v>
      </c>
      <c r="I401" s="217"/>
      <c r="J401" s="218">
        <f>ROUND(I401*H401,2)</f>
        <v>0</v>
      </c>
      <c r="K401" s="214" t="s">
        <v>209</v>
      </c>
      <c r="L401" s="44"/>
      <c r="M401" s="219" t="s">
        <v>19</v>
      </c>
      <c r="N401" s="220" t="s">
        <v>44</v>
      </c>
      <c r="O401" s="84"/>
      <c r="P401" s="221">
        <f>O401*H401</f>
        <v>0</v>
      </c>
      <c r="Q401" s="221">
        <v>0.0065199999999999998</v>
      </c>
      <c r="R401" s="221">
        <f>Q401*H401</f>
        <v>10.1386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210</v>
      </c>
      <c r="AT401" s="223" t="s">
        <v>205</v>
      </c>
      <c r="AU401" s="223" t="s">
        <v>82</v>
      </c>
      <c r="AY401" s="17" t="s">
        <v>202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80</v>
      </c>
      <c r="BK401" s="224">
        <f>ROUND(I401*H401,2)</f>
        <v>0</v>
      </c>
      <c r="BL401" s="17" t="s">
        <v>210</v>
      </c>
      <c r="BM401" s="223" t="s">
        <v>2695</v>
      </c>
    </row>
    <row r="402" s="2" customFormat="1">
      <c r="A402" s="38"/>
      <c r="B402" s="39"/>
      <c r="C402" s="40"/>
      <c r="D402" s="225" t="s">
        <v>212</v>
      </c>
      <c r="E402" s="40"/>
      <c r="F402" s="226" t="s">
        <v>2696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212</v>
      </c>
      <c r="AU402" s="17" t="s">
        <v>82</v>
      </c>
    </row>
    <row r="403" s="2" customFormat="1">
      <c r="A403" s="38"/>
      <c r="B403" s="39"/>
      <c r="C403" s="40"/>
      <c r="D403" s="230" t="s">
        <v>214</v>
      </c>
      <c r="E403" s="40"/>
      <c r="F403" s="231" t="s">
        <v>2697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214</v>
      </c>
      <c r="AU403" s="17" t="s">
        <v>82</v>
      </c>
    </row>
    <row r="404" s="2" customFormat="1" ht="16.5" customHeight="1">
      <c r="A404" s="38"/>
      <c r="B404" s="39"/>
      <c r="C404" s="212" t="s">
        <v>696</v>
      </c>
      <c r="D404" s="212" t="s">
        <v>205</v>
      </c>
      <c r="E404" s="213" t="s">
        <v>2698</v>
      </c>
      <c r="F404" s="214" t="s">
        <v>2699</v>
      </c>
      <c r="G404" s="215" t="s">
        <v>275</v>
      </c>
      <c r="H404" s="216">
        <v>1555</v>
      </c>
      <c r="I404" s="217"/>
      <c r="J404" s="218">
        <f>ROUND(I404*H404,2)</f>
        <v>0</v>
      </c>
      <c r="K404" s="214" t="s">
        <v>209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0.00051000000000000004</v>
      </c>
      <c r="R404" s="221">
        <f>Q404*H404</f>
        <v>0.79305000000000003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210</v>
      </c>
      <c r="AT404" s="223" t="s">
        <v>205</v>
      </c>
      <c r="AU404" s="223" t="s">
        <v>82</v>
      </c>
      <c r="AY404" s="17" t="s">
        <v>202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210</v>
      </c>
      <c r="BM404" s="223" t="s">
        <v>2700</v>
      </c>
    </row>
    <row r="405" s="2" customFormat="1">
      <c r="A405" s="38"/>
      <c r="B405" s="39"/>
      <c r="C405" s="40"/>
      <c r="D405" s="225" t="s">
        <v>212</v>
      </c>
      <c r="E405" s="40"/>
      <c r="F405" s="226" t="s">
        <v>2701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212</v>
      </c>
      <c r="AU405" s="17" t="s">
        <v>82</v>
      </c>
    </row>
    <row r="406" s="2" customFormat="1">
      <c r="A406" s="38"/>
      <c r="B406" s="39"/>
      <c r="C406" s="40"/>
      <c r="D406" s="230" t="s">
        <v>214</v>
      </c>
      <c r="E406" s="40"/>
      <c r="F406" s="231" t="s">
        <v>2702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214</v>
      </c>
      <c r="AU406" s="17" t="s">
        <v>82</v>
      </c>
    </row>
    <row r="407" s="2" customFormat="1" ht="16.5" customHeight="1">
      <c r="A407" s="38"/>
      <c r="B407" s="39"/>
      <c r="C407" s="212" t="s">
        <v>701</v>
      </c>
      <c r="D407" s="212" t="s">
        <v>205</v>
      </c>
      <c r="E407" s="213" t="s">
        <v>2703</v>
      </c>
      <c r="F407" s="214" t="s">
        <v>2704</v>
      </c>
      <c r="G407" s="215" t="s">
        <v>275</v>
      </c>
      <c r="H407" s="216">
        <v>22</v>
      </c>
      <c r="I407" s="217"/>
      <c r="J407" s="218">
        <f>ROUND(I407*H407,2)</f>
        <v>0</v>
      </c>
      <c r="K407" s="214" t="s">
        <v>209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0.12966</v>
      </c>
      <c r="R407" s="221">
        <f>Q407*H407</f>
        <v>2.8525200000000002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210</v>
      </c>
      <c r="AT407" s="223" t="s">
        <v>205</v>
      </c>
      <c r="AU407" s="223" t="s">
        <v>82</v>
      </c>
      <c r="AY407" s="17" t="s">
        <v>202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210</v>
      </c>
      <c r="BM407" s="223" t="s">
        <v>2705</v>
      </c>
    </row>
    <row r="408" s="2" customFormat="1">
      <c r="A408" s="38"/>
      <c r="B408" s="39"/>
      <c r="C408" s="40"/>
      <c r="D408" s="225" t="s">
        <v>212</v>
      </c>
      <c r="E408" s="40"/>
      <c r="F408" s="226" t="s">
        <v>2706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212</v>
      </c>
      <c r="AU408" s="17" t="s">
        <v>82</v>
      </c>
    </row>
    <row r="409" s="2" customFormat="1">
      <c r="A409" s="38"/>
      <c r="B409" s="39"/>
      <c r="C409" s="40"/>
      <c r="D409" s="230" t="s">
        <v>214</v>
      </c>
      <c r="E409" s="40"/>
      <c r="F409" s="231" t="s">
        <v>2707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214</v>
      </c>
      <c r="AU409" s="17" t="s">
        <v>82</v>
      </c>
    </row>
    <row r="410" s="2" customFormat="1" ht="16.5" customHeight="1">
      <c r="A410" s="38"/>
      <c r="B410" s="39"/>
      <c r="C410" s="212" t="s">
        <v>709</v>
      </c>
      <c r="D410" s="212" t="s">
        <v>205</v>
      </c>
      <c r="E410" s="213" t="s">
        <v>2708</v>
      </c>
      <c r="F410" s="214" t="s">
        <v>2709</v>
      </c>
      <c r="G410" s="215" t="s">
        <v>275</v>
      </c>
      <c r="H410" s="216">
        <v>22</v>
      </c>
      <c r="I410" s="217"/>
      <c r="J410" s="218">
        <f>ROUND(I410*H410,2)</f>
        <v>0</v>
      </c>
      <c r="K410" s="214" t="s">
        <v>209</v>
      </c>
      <c r="L410" s="44"/>
      <c r="M410" s="219" t="s">
        <v>19</v>
      </c>
      <c r="N410" s="220" t="s">
        <v>44</v>
      </c>
      <c r="O410" s="84"/>
      <c r="P410" s="221">
        <f>O410*H410</f>
        <v>0</v>
      </c>
      <c r="Q410" s="221">
        <v>0.091999999999999998</v>
      </c>
      <c r="R410" s="221">
        <f>Q410*H410</f>
        <v>2.024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210</v>
      </c>
      <c r="AT410" s="223" t="s">
        <v>205</v>
      </c>
      <c r="AU410" s="223" t="s">
        <v>82</v>
      </c>
      <c r="AY410" s="17" t="s">
        <v>202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80</v>
      </c>
      <c r="BK410" s="224">
        <f>ROUND(I410*H410,2)</f>
        <v>0</v>
      </c>
      <c r="BL410" s="17" t="s">
        <v>210</v>
      </c>
      <c r="BM410" s="223" t="s">
        <v>2710</v>
      </c>
    </row>
    <row r="411" s="2" customFormat="1">
      <c r="A411" s="38"/>
      <c r="B411" s="39"/>
      <c r="C411" s="40"/>
      <c r="D411" s="225" t="s">
        <v>212</v>
      </c>
      <c r="E411" s="40"/>
      <c r="F411" s="226" t="s">
        <v>2711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212</v>
      </c>
      <c r="AU411" s="17" t="s">
        <v>82</v>
      </c>
    </row>
    <row r="412" s="2" customFormat="1">
      <c r="A412" s="38"/>
      <c r="B412" s="39"/>
      <c r="C412" s="40"/>
      <c r="D412" s="230" t="s">
        <v>214</v>
      </c>
      <c r="E412" s="40"/>
      <c r="F412" s="231" t="s">
        <v>2712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214</v>
      </c>
      <c r="AU412" s="17" t="s">
        <v>82</v>
      </c>
    </row>
    <row r="413" s="2" customFormat="1" ht="16.5" customHeight="1">
      <c r="A413" s="38"/>
      <c r="B413" s="39"/>
      <c r="C413" s="212" t="s">
        <v>718</v>
      </c>
      <c r="D413" s="212" t="s">
        <v>205</v>
      </c>
      <c r="E413" s="213" t="s">
        <v>2713</v>
      </c>
      <c r="F413" s="214" t="s">
        <v>2714</v>
      </c>
      <c r="G413" s="215" t="s">
        <v>275</v>
      </c>
      <c r="H413" s="216">
        <v>22</v>
      </c>
      <c r="I413" s="217"/>
      <c r="J413" s="218">
        <f>ROUND(I413*H413,2)</f>
        <v>0</v>
      </c>
      <c r="K413" s="214" t="s">
        <v>209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0.29699999999999999</v>
      </c>
      <c r="R413" s="221">
        <f>Q413*H413</f>
        <v>6.5339999999999998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210</v>
      </c>
      <c r="AT413" s="223" t="s">
        <v>205</v>
      </c>
      <c r="AU413" s="223" t="s">
        <v>82</v>
      </c>
      <c r="AY413" s="17" t="s">
        <v>202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80</v>
      </c>
      <c r="BK413" s="224">
        <f>ROUND(I413*H413,2)</f>
        <v>0</v>
      </c>
      <c r="BL413" s="17" t="s">
        <v>210</v>
      </c>
      <c r="BM413" s="223" t="s">
        <v>2715</v>
      </c>
    </row>
    <row r="414" s="2" customFormat="1">
      <c r="A414" s="38"/>
      <c r="B414" s="39"/>
      <c r="C414" s="40"/>
      <c r="D414" s="225" t="s">
        <v>212</v>
      </c>
      <c r="E414" s="40"/>
      <c r="F414" s="226" t="s">
        <v>2716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212</v>
      </c>
      <c r="AU414" s="17" t="s">
        <v>82</v>
      </c>
    </row>
    <row r="415" s="2" customFormat="1">
      <c r="A415" s="38"/>
      <c r="B415" s="39"/>
      <c r="C415" s="40"/>
      <c r="D415" s="230" t="s">
        <v>214</v>
      </c>
      <c r="E415" s="40"/>
      <c r="F415" s="231" t="s">
        <v>2717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214</v>
      </c>
      <c r="AU415" s="17" t="s">
        <v>82</v>
      </c>
    </row>
    <row r="416" s="2" customFormat="1" ht="16.5" customHeight="1">
      <c r="A416" s="38"/>
      <c r="B416" s="39"/>
      <c r="C416" s="212" t="s">
        <v>724</v>
      </c>
      <c r="D416" s="212" t="s">
        <v>205</v>
      </c>
      <c r="E416" s="213" t="s">
        <v>2718</v>
      </c>
      <c r="F416" s="214" t="s">
        <v>2719</v>
      </c>
      <c r="G416" s="215" t="s">
        <v>275</v>
      </c>
      <c r="H416" s="216">
        <v>40</v>
      </c>
      <c r="I416" s="217"/>
      <c r="J416" s="218">
        <f>ROUND(I416*H416,2)</f>
        <v>0</v>
      </c>
      <c r="K416" s="214" t="s">
        <v>209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0.1837</v>
      </c>
      <c r="R416" s="221">
        <f>Q416*H416</f>
        <v>7.3479999999999999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210</v>
      </c>
      <c r="AT416" s="223" t="s">
        <v>205</v>
      </c>
      <c r="AU416" s="223" t="s">
        <v>82</v>
      </c>
      <c r="AY416" s="17" t="s">
        <v>202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80</v>
      </c>
      <c r="BK416" s="224">
        <f>ROUND(I416*H416,2)</f>
        <v>0</v>
      </c>
      <c r="BL416" s="17" t="s">
        <v>210</v>
      </c>
      <c r="BM416" s="223" t="s">
        <v>2720</v>
      </c>
    </row>
    <row r="417" s="2" customFormat="1">
      <c r="A417" s="38"/>
      <c r="B417" s="39"/>
      <c r="C417" s="40"/>
      <c r="D417" s="225" t="s">
        <v>212</v>
      </c>
      <c r="E417" s="40"/>
      <c r="F417" s="226" t="s">
        <v>2721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212</v>
      </c>
      <c r="AU417" s="17" t="s">
        <v>82</v>
      </c>
    </row>
    <row r="418" s="2" customFormat="1">
      <c r="A418" s="38"/>
      <c r="B418" s="39"/>
      <c r="C418" s="40"/>
      <c r="D418" s="230" t="s">
        <v>214</v>
      </c>
      <c r="E418" s="40"/>
      <c r="F418" s="231" t="s">
        <v>2722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214</v>
      </c>
      <c r="AU418" s="17" t="s">
        <v>82</v>
      </c>
    </row>
    <row r="419" s="2" customFormat="1" ht="16.5" customHeight="1">
      <c r="A419" s="38"/>
      <c r="B419" s="39"/>
      <c r="C419" s="212" t="s">
        <v>732</v>
      </c>
      <c r="D419" s="212" t="s">
        <v>205</v>
      </c>
      <c r="E419" s="213" t="s">
        <v>2723</v>
      </c>
      <c r="F419" s="214" t="s">
        <v>2724</v>
      </c>
      <c r="G419" s="215" t="s">
        <v>275</v>
      </c>
      <c r="H419" s="216">
        <v>19.600000000000001</v>
      </c>
      <c r="I419" s="217"/>
      <c r="J419" s="218">
        <f>ROUND(I419*H419,2)</f>
        <v>0</v>
      </c>
      <c r="K419" s="214" t="s">
        <v>209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0.089219999999999994</v>
      </c>
      <c r="R419" s="221">
        <f>Q419*H419</f>
        <v>1.748712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210</v>
      </c>
      <c r="AT419" s="223" t="s">
        <v>205</v>
      </c>
      <c r="AU419" s="223" t="s">
        <v>82</v>
      </c>
      <c r="AY419" s="17" t="s">
        <v>202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80</v>
      </c>
      <c r="BK419" s="224">
        <f>ROUND(I419*H419,2)</f>
        <v>0</v>
      </c>
      <c r="BL419" s="17" t="s">
        <v>210</v>
      </c>
      <c r="BM419" s="223" t="s">
        <v>2725</v>
      </c>
    </row>
    <row r="420" s="2" customFormat="1">
      <c r="A420" s="38"/>
      <c r="B420" s="39"/>
      <c r="C420" s="40"/>
      <c r="D420" s="225" t="s">
        <v>212</v>
      </c>
      <c r="E420" s="40"/>
      <c r="F420" s="226" t="s">
        <v>2726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212</v>
      </c>
      <c r="AU420" s="17" t="s">
        <v>82</v>
      </c>
    </row>
    <row r="421" s="2" customFormat="1">
      <c r="A421" s="38"/>
      <c r="B421" s="39"/>
      <c r="C421" s="40"/>
      <c r="D421" s="230" t="s">
        <v>214</v>
      </c>
      <c r="E421" s="40"/>
      <c r="F421" s="231" t="s">
        <v>2727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214</v>
      </c>
      <c r="AU421" s="17" t="s">
        <v>82</v>
      </c>
    </row>
    <row r="422" s="13" customFormat="1">
      <c r="A422" s="13"/>
      <c r="B422" s="232"/>
      <c r="C422" s="233"/>
      <c r="D422" s="225" t="s">
        <v>224</v>
      </c>
      <c r="E422" s="234" t="s">
        <v>19</v>
      </c>
      <c r="F422" s="235" t="s">
        <v>2728</v>
      </c>
      <c r="G422" s="233"/>
      <c r="H422" s="236">
        <v>19.600000000000001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224</v>
      </c>
      <c r="AU422" s="242" t="s">
        <v>82</v>
      </c>
      <c r="AV422" s="13" t="s">
        <v>82</v>
      </c>
      <c r="AW422" s="13" t="s">
        <v>35</v>
      </c>
      <c r="AX422" s="13" t="s">
        <v>80</v>
      </c>
      <c r="AY422" s="242" t="s">
        <v>202</v>
      </c>
    </row>
    <row r="423" s="2" customFormat="1" ht="21.75" customHeight="1">
      <c r="A423" s="38"/>
      <c r="B423" s="39"/>
      <c r="C423" s="212" t="s">
        <v>738</v>
      </c>
      <c r="D423" s="212" t="s">
        <v>205</v>
      </c>
      <c r="E423" s="213" t="s">
        <v>2729</v>
      </c>
      <c r="F423" s="214" t="s">
        <v>2730</v>
      </c>
      <c r="G423" s="215" t="s">
        <v>275</v>
      </c>
      <c r="H423" s="216">
        <v>63</v>
      </c>
      <c r="I423" s="217"/>
      <c r="J423" s="218">
        <f>ROUND(I423*H423,2)</f>
        <v>0</v>
      </c>
      <c r="K423" s="214" t="s">
        <v>209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0.089219999999999994</v>
      </c>
      <c r="R423" s="221">
        <f>Q423*H423</f>
        <v>5.6208599999999995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210</v>
      </c>
      <c r="AT423" s="223" t="s">
        <v>205</v>
      </c>
      <c r="AU423" s="223" t="s">
        <v>82</v>
      </c>
      <c r="AY423" s="17" t="s">
        <v>202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80</v>
      </c>
      <c r="BK423" s="224">
        <f>ROUND(I423*H423,2)</f>
        <v>0</v>
      </c>
      <c r="BL423" s="17" t="s">
        <v>210</v>
      </c>
      <c r="BM423" s="223" t="s">
        <v>2731</v>
      </c>
    </row>
    <row r="424" s="2" customFormat="1">
      <c r="A424" s="38"/>
      <c r="B424" s="39"/>
      <c r="C424" s="40"/>
      <c r="D424" s="225" t="s">
        <v>212</v>
      </c>
      <c r="E424" s="40"/>
      <c r="F424" s="226" t="s">
        <v>2732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212</v>
      </c>
      <c r="AU424" s="17" t="s">
        <v>82</v>
      </c>
    </row>
    <row r="425" s="2" customFormat="1">
      <c r="A425" s="38"/>
      <c r="B425" s="39"/>
      <c r="C425" s="40"/>
      <c r="D425" s="230" t="s">
        <v>214</v>
      </c>
      <c r="E425" s="40"/>
      <c r="F425" s="231" t="s">
        <v>2733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214</v>
      </c>
      <c r="AU425" s="17" t="s">
        <v>82</v>
      </c>
    </row>
    <row r="426" s="2" customFormat="1" ht="21.75" customHeight="1">
      <c r="A426" s="38"/>
      <c r="B426" s="39"/>
      <c r="C426" s="212" t="s">
        <v>745</v>
      </c>
      <c r="D426" s="212" t="s">
        <v>205</v>
      </c>
      <c r="E426" s="213" t="s">
        <v>2734</v>
      </c>
      <c r="F426" s="214" t="s">
        <v>2735</v>
      </c>
      <c r="G426" s="215" t="s">
        <v>275</v>
      </c>
      <c r="H426" s="216">
        <v>2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210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210</v>
      </c>
      <c r="BM426" s="223" t="s">
        <v>2736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2737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>
      <c r="A428" s="38"/>
      <c r="B428" s="39"/>
      <c r="C428" s="40"/>
      <c r="D428" s="230" t="s">
        <v>214</v>
      </c>
      <c r="E428" s="40"/>
      <c r="F428" s="231" t="s">
        <v>2738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214</v>
      </c>
      <c r="AU428" s="17" t="s">
        <v>82</v>
      </c>
    </row>
    <row r="429" s="2" customFormat="1" ht="16.5" customHeight="1">
      <c r="A429" s="38"/>
      <c r="B429" s="39"/>
      <c r="C429" s="243" t="s">
        <v>751</v>
      </c>
      <c r="D429" s="243" t="s">
        <v>248</v>
      </c>
      <c r="E429" s="244" t="s">
        <v>2739</v>
      </c>
      <c r="F429" s="245" t="s">
        <v>2740</v>
      </c>
      <c r="G429" s="246" t="s">
        <v>275</v>
      </c>
      <c r="H429" s="247">
        <v>1.5449999999999999</v>
      </c>
      <c r="I429" s="248"/>
      <c r="J429" s="249">
        <f>ROUND(I429*H429,2)</f>
        <v>0</v>
      </c>
      <c r="K429" s="245" t="s">
        <v>209</v>
      </c>
      <c r="L429" s="250"/>
      <c r="M429" s="251" t="s">
        <v>19</v>
      </c>
      <c r="N429" s="252" t="s">
        <v>44</v>
      </c>
      <c r="O429" s="84"/>
      <c r="P429" s="221">
        <f>O429*H429</f>
        <v>0</v>
      </c>
      <c r="Q429" s="221">
        <v>0.113</v>
      </c>
      <c r="R429" s="221">
        <f>Q429*H429</f>
        <v>0.17458499999999999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203</v>
      </c>
      <c r="AT429" s="223" t="s">
        <v>248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210</v>
      </c>
      <c r="BM429" s="223" t="s">
        <v>2741</v>
      </c>
    </row>
    <row r="430" s="2" customFormat="1">
      <c r="A430" s="38"/>
      <c r="B430" s="39"/>
      <c r="C430" s="40"/>
      <c r="D430" s="225" t="s">
        <v>212</v>
      </c>
      <c r="E430" s="40"/>
      <c r="F430" s="226" t="s">
        <v>2740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212</v>
      </c>
      <c r="AU430" s="17" t="s">
        <v>82</v>
      </c>
    </row>
    <row r="431" s="2" customFormat="1">
      <c r="A431" s="38"/>
      <c r="B431" s="39"/>
      <c r="C431" s="40"/>
      <c r="D431" s="225" t="s">
        <v>525</v>
      </c>
      <c r="E431" s="40"/>
      <c r="F431" s="253" t="s">
        <v>2742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525</v>
      </c>
      <c r="AU431" s="17" t="s">
        <v>82</v>
      </c>
    </row>
    <row r="432" s="13" customFormat="1">
      <c r="A432" s="13"/>
      <c r="B432" s="232"/>
      <c r="C432" s="233"/>
      <c r="D432" s="225" t="s">
        <v>224</v>
      </c>
      <c r="E432" s="234" t="s">
        <v>19</v>
      </c>
      <c r="F432" s="235" t="s">
        <v>2743</v>
      </c>
      <c r="G432" s="233"/>
      <c r="H432" s="236">
        <v>1.5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224</v>
      </c>
      <c r="AU432" s="242" t="s">
        <v>82</v>
      </c>
      <c r="AV432" s="13" t="s">
        <v>82</v>
      </c>
      <c r="AW432" s="13" t="s">
        <v>35</v>
      </c>
      <c r="AX432" s="13" t="s">
        <v>80</v>
      </c>
      <c r="AY432" s="242" t="s">
        <v>202</v>
      </c>
    </row>
    <row r="433" s="13" customFormat="1">
      <c r="A433" s="13"/>
      <c r="B433" s="232"/>
      <c r="C433" s="233"/>
      <c r="D433" s="225" t="s">
        <v>224</v>
      </c>
      <c r="E433" s="233"/>
      <c r="F433" s="235" t="s">
        <v>2744</v>
      </c>
      <c r="G433" s="233"/>
      <c r="H433" s="236">
        <v>1.5449999999999999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224</v>
      </c>
      <c r="AU433" s="242" t="s">
        <v>82</v>
      </c>
      <c r="AV433" s="13" t="s">
        <v>82</v>
      </c>
      <c r="AW433" s="13" t="s">
        <v>4</v>
      </c>
      <c r="AX433" s="13" t="s">
        <v>80</v>
      </c>
      <c r="AY433" s="242" t="s">
        <v>202</v>
      </c>
    </row>
    <row r="434" s="2" customFormat="1" ht="16.5" customHeight="1">
      <c r="A434" s="38"/>
      <c r="B434" s="39"/>
      <c r="C434" s="243" t="s">
        <v>755</v>
      </c>
      <c r="D434" s="243" t="s">
        <v>248</v>
      </c>
      <c r="E434" s="244" t="s">
        <v>2745</v>
      </c>
      <c r="F434" s="245" t="s">
        <v>2746</v>
      </c>
      <c r="G434" s="246" t="s">
        <v>275</v>
      </c>
      <c r="H434" s="247">
        <v>1.8</v>
      </c>
      <c r="I434" s="248"/>
      <c r="J434" s="249">
        <f>ROUND(I434*H434,2)</f>
        <v>0</v>
      </c>
      <c r="K434" s="245" t="s">
        <v>209</v>
      </c>
      <c r="L434" s="250"/>
      <c r="M434" s="251" t="s">
        <v>19</v>
      </c>
      <c r="N434" s="252" t="s">
        <v>44</v>
      </c>
      <c r="O434" s="84"/>
      <c r="P434" s="221">
        <f>O434*H434</f>
        <v>0</v>
      </c>
      <c r="Q434" s="221">
        <v>0.113</v>
      </c>
      <c r="R434" s="221">
        <f>Q434*H434</f>
        <v>0.2034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203</v>
      </c>
      <c r="AT434" s="223" t="s">
        <v>248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210</v>
      </c>
      <c r="BM434" s="223" t="s">
        <v>2747</v>
      </c>
    </row>
    <row r="435" s="2" customFormat="1">
      <c r="A435" s="38"/>
      <c r="B435" s="39"/>
      <c r="C435" s="40"/>
      <c r="D435" s="225" t="s">
        <v>212</v>
      </c>
      <c r="E435" s="40"/>
      <c r="F435" s="226" t="s">
        <v>2746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212</v>
      </c>
      <c r="AU435" s="17" t="s">
        <v>82</v>
      </c>
    </row>
    <row r="436" s="2" customFormat="1">
      <c r="A436" s="38"/>
      <c r="B436" s="39"/>
      <c r="C436" s="40"/>
      <c r="D436" s="225" t="s">
        <v>525</v>
      </c>
      <c r="E436" s="40"/>
      <c r="F436" s="253" t="s">
        <v>2742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525</v>
      </c>
      <c r="AU436" s="17" t="s">
        <v>82</v>
      </c>
    </row>
    <row r="437" s="13" customFormat="1">
      <c r="A437" s="13"/>
      <c r="B437" s="232"/>
      <c r="C437" s="233"/>
      <c r="D437" s="225" t="s">
        <v>224</v>
      </c>
      <c r="E437" s="234" t="s">
        <v>19</v>
      </c>
      <c r="F437" s="235" t="s">
        <v>2748</v>
      </c>
      <c r="G437" s="233"/>
      <c r="H437" s="236">
        <v>1.8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224</v>
      </c>
      <c r="AU437" s="242" t="s">
        <v>82</v>
      </c>
      <c r="AV437" s="13" t="s">
        <v>82</v>
      </c>
      <c r="AW437" s="13" t="s">
        <v>35</v>
      </c>
      <c r="AX437" s="13" t="s">
        <v>80</v>
      </c>
      <c r="AY437" s="242" t="s">
        <v>202</v>
      </c>
    </row>
    <row r="438" s="2" customFormat="1" ht="16.5" customHeight="1">
      <c r="A438" s="38"/>
      <c r="B438" s="39"/>
      <c r="C438" s="243" t="s">
        <v>759</v>
      </c>
      <c r="D438" s="243" t="s">
        <v>248</v>
      </c>
      <c r="E438" s="244" t="s">
        <v>2749</v>
      </c>
      <c r="F438" s="245" t="s">
        <v>2750</v>
      </c>
      <c r="G438" s="246" t="s">
        <v>275</v>
      </c>
      <c r="H438" s="247">
        <v>19.466999999999999</v>
      </c>
      <c r="I438" s="248"/>
      <c r="J438" s="249">
        <f>ROUND(I438*H438,2)</f>
        <v>0</v>
      </c>
      <c r="K438" s="245" t="s">
        <v>209</v>
      </c>
      <c r="L438" s="250"/>
      <c r="M438" s="251" t="s">
        <v>19</v>
      </c>
      <c r="N438" s="252" t="s">
        <v>44</v>
      </c>
      <c r="O438" s="84"/>
      <c r="P438" s="221">
        <f>O438*H438</f>
        <v>0</v>
      </c>
      <c r="Q438" s="221">
        <v>0.13100000000000001</v>
      </c>
      <c r="R438" s="221">
        <f>Q438*H438</f>
        <v>2.5501770000000001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203</v>
      </c>
      <c r="AT438" s="223" t="s">
        <v>248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210</v>
      </c>
      <c r="BM438" s="223" t="s">
        <v>2751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2750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>
      <c r="A440" s="38"/>
      <c r="B440" s="39"/>
      <c r="C440" s="40"/>
      <c r="D440" s="225" t="s">
        <v>525</v>
      </c>
      <c r="E440" s="40"/>
      <c r="F440" s="253" t="s">
        <v>2742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525</v>
      </c>
      <c r="AU440" s="17" t="s">
        <v>82</v>
      </c>
    </row>
    <row r="441" s="13" customFormat="1">
      <c r="A441" s="13"/>
      <c r="B441" s="232"/>
      <c r="C441" s="233"/>
      <c r="D441" s="225" t="s">
        <v>224</v>
      </c>
      <c r="E441" s="234" t="s">
        <v>19</v>
      </c>
      <c r="F441" s="235" t="s">
        <v>2752</v>
      </c>
      <c r="G441" s="233"/>
      <c r="H441" s="236">
        <v>18.899999999999999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224</v>
      </c>
      <c r="AU441" s="242" t="s">
        <v>82</v>
      </c>
      <c r="AV441" s="13" t="s">
        <v>82</v>
      </c>
      <c r="AW441" s="13" t="s">
        <v>35</v>
      </c>
      <c r="AX441" s="13" t="s">
        <v>80</v>
      </c>
      <c r="AY441" s="242" t="s">
        <v>202</v>
      </c>
    </row>
    <row r="442" s="13" customFormat="1">
      <c r="A442" s="13"/>
      <c r="B442" s="232"/>
      <c r="C442" s="233"/>
      <c r="D442" s="225" t="s">
        <v>224</v>
      </c>
      <c r="E442" s="233"/>
      <c r="F442" s="235" t="s">
        <v>2753</v>
      </c>
      <c r="G442" s="233"/>
      <c r="H442" s="236">
        <v>19.466999999999999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224</v>
      </c>
      <c r="AU442" s="242" t="s">
        <v>82</v>
      </c>
      <c r="AV442" s="13" t="s">
        <v>82</v>
      </c>
      <c r="AW442" s="13" t="s">
        <v>4</v>
      </c>
      <c r="AX442" s="13" t="s">
        <v>80</v>
      </c>
      <c r="AY442" s="242" t="s">
        <v>202</v>
      </c>
    </row>
    <row r="443" s="2" customFormat="1" ht="16.5" customHeight="1">
      <c r="A443" s="38"/>
      <c r="B443" s="39"/>
      <c r="C443" s="243" t="s">
        <v>765</v>
      </c>
      <c r="D443" s="243" t="s">
        <v>248</v>
      </c>
      <c r="E443" s="244" t="s">
        <v>2754</v>
      </c>
      <c r="F443" s="245" t="s">
        <v>2755</v>
      </c>
      <c r="G443" s="246" t="s">
        <v>275</v>
      </c>
      <c r="H443" s="247">
        <v>0.49399999999999999</v>
      </c>
      <c r="I443" s="248"/>
      <c r="J443" s="249">
        <f>ROUND(I443*H443,2)</f>
        <v>0</v>
      </c>
      <c r="K443" s="245" t="s">
        <v>209</v>
      </c>
      <c r="L443" s="250"/>
      <c r="M443" s="251" t="s">
        <v>19</v>
      </c>
      <c r="N443" s="252" t="s">
        <v>44</v>
      </c>
      <c r="O443" s="84"/>
      <c r="P443" s="221">
        <f>O443*H443</f>
        <v>0</v>
      </c>
      <c r="Q443" s="221">
        <v>0.13100000000000001</v>
      </c>
      <c r="R443" s="221">
        <f>Q443*H443</f>
        <v>0.064714000000000008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203</v>
      </c>
      <c r="AT443" s="223" t="s">
        <v>248</v>
      </c>
      <c r="AU443" s="223" t="s">
        <v>82</v>
      </c>
      <c r="AY443" s="17" t="s">
        <v>202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80</v>
      </c>
      <c r="BK443" s="224">
        <f>ROUND(I443*H443,2)</f>
        <v>0</v>
      </c>
      <c r="BL443" s="17" t="s">
        <v>210</v>
      </c>
      <c r="BM443" s="223" t="s">
        <v>2756</v>
      </c>
    </row>
    <row r="444" s="2" customFormat="1">
      <c r="A444" s="38"/>
      <c r="B444" s="39"/>
      <c r="C444" s="40"/>
      <c r="D444" s="225" t="s">
        <v>212</v>
      </c>
      <c r="E444" s="40"/>
      <c r="F444" s="226" t="s">
        <v>2755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212</v>
      </c>
      <c r="AU444" s="17" t="s">
        <v>82</v>
      </c>
    </row>
    <row r="445" s="2" customFormat="1">
      <c r="A445" s="38"/>
      <c r="B445" s="39"/>
      <c r="C445" s="40"/>
      <c r="D445" s="225" t="s">
        <v>525</v>
      </c>
      <c r="E445" s="40"/>
      <c r="F445" s="253" t="s">
        <v>2742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525</v>
      </c>
      <c r="AU445" s="17" t="s">
        <v>82</v>
      </c>
    </row>
    <row r="446" s="13" customFormat="1">
      <c r="A446" s="13"/>
      <c r="B446" s="232"/>
      <c r="C446" s="233"/>
      <c r="D446" s="225" t="s">
        <v>224</v>
      </c>
      <c r="E446" s="234" t="s">
        <v>19</v>
      </c>
      <c r="F446" s="235" t="s">
        <v>2757</v>
      </c>
      <c r="G446" s="233"/>
      <c r="H446" s="236">
        <v>0.47999999999999998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224</v>
      </c>
      <c r="AU446" s="242" t="s">
        <v>82</v>
      </c>
      <c r="AV446" s="13" t="s">
        <v>82</v>
      </c>
      <c r="AW446" s="13" t="s">
        <v>35</v>
      </c>
      <c r="AX446" s="13" t="s">
        <v>80</v>
      </c>
      <c r="AY446" s="242" t="s">
        <v>202</v>
      </c>
    </row>
    <row r="447" s="13" customFormat="1">
      <c r="A447" s="13"/>
      <c r="B447" s="232"/>
      <c r="C447" s="233"/>
      <c r="D447" s="225" t="s">
        <v>224</v>
      </c>
      <c r="E447" s="233"/>
      <c r="F447" s="235" t="s">
        <v>2758</v>
      </c>
      <c r="G447" s="233"/>
      <c r="H447" s="236">
        <v>0.49399999999999999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224</v>
      </c>
      <c r="AU447" s="242" t="s">
        <v>82</v>
      </c>
      <c r="AV447" s="13" t="s">
        <v>82</v>
      </c>
      <c r="AW447" s="13" t="s">
        <v>4</v>
      </c>
      <c r="AX447" s="13" t="s">
        <v>80</v>
      </c>
      <c r="AY447" s="242" t="s">
        <v>202</v>
      </c>
    </row>
    <row r="448" s="2" customFormat="1" ht="21.75" customHeight="1">
      <c r="A448" s="38"/>
      <c r="B448" s="39"/>
      <c r="C448" s="212" t="s">
        <v>771</v>
      </c>
      <c r="D448" s="212" t="s">
        <v>205</v>
      </c>
      <c r="E448" s="213" t="s">
        <v>2759</v>
      </c>
      <c r="F448" s="214" t="s">
        <v>2760</v>
      </c>
      <c r="G448" s="215" t="s">
        <v>275</v>
      </c>
      <c r="H448" s="216">
        <v>82.599999999999994</v>
      </c>
      <c r="I448" s="217"/>
      <c r="J448" s="218">
        <f>ROUND(I448*H448,2)</f>
        <v>0</v>
      </c>
      <c r="K448" s="214" t="s">
        <v>209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0.16192000000000001</v>
      </c>
      <c r="R448" s="221">
        <f>Q448*H448</f>
        <v>13.374592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210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210</v>
      </c>
      <c r="BM448" s="223" t="s">
        <v>2761</v>
      </c>
    </row>
    <row r="449" s="2" customFormat="1">
      <c r="A449" s="38"/>
      <c r="B449" s="39"/>
      <c r="C449" s="40"/>
      <c r="D449" s="225" t="s">
        <v>212</v>
      </c>
      <c r="E449" s="40"/>
      <c r="F449" s="226" t="s">
        <v>2762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212</v>
      </c>
      <c r="AU449" s="17" t="s">
        <v>82</v>
      </c>
    </row>
    <row r="450" s="2" customFormat="1">
      <c r="A450" s="38"/>
      <c r="B450" s="39"/>
      <c r="C450" s="40"/>
      <c r="D450" s="230" t="s">
        <v>214</v>
      </c>
      <c r="E450" s="40"/>
      <c r="F450" s="231" t="s">
        <v>2763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214</v>
      </c>
      <c r="AU450" s="17" t="s">
        <v>82</v>
      </c>
    </row>
    <row r="451" s="2" customFormat="1" ht="16.5" customHeight="1">
      <c r="A451" s="38"/>
      <c r="B451" s="39"/>
      <c r="C451" s="212" t="s">
        <v>777</v>
      </c>
      <c r="D451" s="212" t="s">
        <v>205</v>
      </c>
      <c r="E451" s="213" t="s">
        <v>2764</v>
      </c>
      <c r="F451" s="214" t="s">
        <v>2765</v>
      </c>
      <c r="G451" s="215" t="s">
        <v>275</v>
      </c>
      <c r="H451" s="216">
        <v>413</v>
      </c>
      <c r="I451" s="217"/>
      <c r="J451" s="218">
        <f>ROUND(I451*H451,2)</f>
        <v>0</v>
      </c>
      <c r="K451" s="214" t="s">
        <v>209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0.020240000000000001</v>
      </c>
      <c r="R451" s="221">
        <f>Q451*H451</f>
        <v>8.3591200000000008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210</v>
      </c>
      <c r="AT451" s="223" t="s">
        <v>205</v>
      </c>
      <c r="AU451" s="223" t="s">
        <v>82</v>
      </c>
      <c r="AY451" s="17" t="s">
        <v>202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210</v>
      </c>
      <c r="BM451" s="223" t="s">
        <v>2766</v>
      </c>
    </row>
    <row r="452" s="2" customFormat="1">
      <c r="A452" s="38"/>
      <c r="B452" s="39"/>
      <c r="C452" s="40"/>
      <c r="D452" s="225" t="s">
        <v>212</v>
      </c>
      <c r="E452" s="40"/>
      <c r="F452" s="226" t="s">
        <v>2767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212</v>
      </c>
      <c r="AU452" s="17" t="s">
        <v>82</v>
      </c>
    </row>
    <row r="453" s="2" customFormat="1">
      <c r="A453" s="38"/>
      <c r="B453" s="39"/>
      <c r="C453" s="40"/>
      <c r="D453" s="230" t="s">
        <v>214</v>
      </c>
      <c r="E453" s="40"/>
      <c r="F453" s="231" t="s">
        <v>2768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214</v>
      </c>
      <c r="AU453" s="17" t="s">
        <v>82</v>
      </c>
    </row>
    <row r="454" s="13" customFormat="1">
      <c r="A454" s="13"/>
      <c r="B454" s="232"/>
      <c r="C454" s="233"/>
      <c r="D454" s="225" t="s">
        <v>224</v>
      </c>
      <c r="E454" s="234" t="s">
        <v>19</v>
      </c>
      <c r="F454" s="235" t="s">
        <v>2769</v>
      </c>
      <c r="G454" s="233"/>
      <c r="H454" s="236">
        <v>413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224</v>
      </c>
      <c r="AU454" s="242" t="s">
        <v>82</v>
      </c>
      <c r="AV454" s="13" t="s">
        <v>82</v>
      </c>
      <c r="AW454" s="13" t="s">
        <v>35</v>
      </c>
      <c r="AX454" s="13" t="s">
        <v>80</v>
      </c>
      <c r="AY454" s="242" t="s">
        <v>202</v>
      </c>
    </row>
    <row r="455" s="2" customFormat="1" ht="21.75" customHeight="1">
      <c r="A455" s="38"/>
      <c r="B455" s="39"/>
      <c r="C455" s="212" t="s">
        <v>783</v>
      </c>
      <c r="D455" s="212" t="s">
        <v>205</v>
      </c>
      <c r="E455" s="213" t="s">
        <v>2770</v>
      </c>
      <c r="F455" s="214" t="s">
        <v>2771</v>
      </c>
      <c r="G455" s="215" t="s">
        <v>275</v>
      </c>
      <c r="H455" s="216">
        <v>40</v>
      </c>
      <c r="I455" s="217"/>
      <c r="J455" s="218">
        <f>ROUND(I455*H455,2)</f>
        <v>0</v>
      </c>
      <c r="K455" s="214" t="s">
        <v>209</v>
      </c>
      <c r="L455" s="44"/>
      <c r="M455" s="219" t="s">
        <v>19</v>
      </c>
      <c r="N455" s="220" t="s">
        <v>44</v>
      </c>
      <c r="O455" s="84"/>
      <c r="P455" s="221">
        <f>O455*H455</f>
        <v>0</v>
      </c>
      <c r="Q455" s="221">
        <v>0</v>
      </c>
      <c r="R455" s="221">
        <f>Q455*H455</f>
        <v>0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210</v>
      </c>
      <c r="AT455" s="223" t="s">
        <v>205</v>
      </c>
      <c r="AU455" s="223" t="s">
        <v>82</v>
      </c>
      <c r="AY455" s="17" t="s">
        <v>202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210</v>
      </c>
      <c r="BM455" s="223" t="s">
        <v>2772</v>
      </c>
    </row>
    <row r="456" s="2" customFormat="1">
      <c r="A456" s="38"/>
      <c r="B456" s="39"/>
      <c r="C456" s="40"/>
      <c r="D456" s="225" t="s">
        <v>212</v>
      </c>
      <c r="E456" s="40"/>
      <c r="F456" s="226" t="s">
        <v>2773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212</v>
      </c>
      <c r="AU456" s="17" t="s">
        <v>82</v>
      </c>
    </row>
    <row r="457" s="2" customFormat="1">
      <c r="A457" s="38"/>
      <c r="B457" s="39"/>
      <c r="C457" s="40"/>
      <c r="D457" s="230" t="s">
        <v>214</v>
      </c>
      <c r="E457" s="40"/>
      <c r="F457" s="231" t="s">
        <v>2774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214</v>
      </c>
      <c r="AU457" s="17" t="s">
        <v>82</v>
      </c>
    </row>
    <row r="458" s="12" customFormat="1" ht="22.8" customHeight="1">
      <c r="A458" s="12"/>
      <c r="B458" s="196"/>
      <c r="C458" s="197"/>
      <c r="D458" s="198" t="s">
        <v>72</v>
      </c>
      <c r="E458" s="210" t="s">
        <v>247</v>
      </c>
      <c r="F458" s="210" t="s">
        <v>2775</v>
      </c>
      <c r="G458" s="197"/>
      <c r="H458" s="197"/>
      <c r="I458" s="200"/>
      <c r="J458" s="211">
        <f>BK458</f>
        <v>0</v>
      </c>
      <c r="K458" s="197"/>
      <c r="L458" s="202"/>
      <c r="M458" s="203"/>
      <c r="N458" s="204"/>
      <c r="O458" s="204"/>
      <c r="P458" s="205">
        <f>SUM(P459:P473)</f>
        <v>0</v>
      </c>
      <c r="Q458" s="204"/>
      <c r="R458" s="205">
        <f>SUM(R459:R473)</f>
        <v>2.4184829999999997</v>
      </c>
      <c r="S458" s="204"/>
      <c r="T458" s="206">
        <f>SUM(T459:T473)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7" t="s">
        <v>80</v>
      </c>
      <c r="AT458" s="208" t="s">
        <v>72</v>
      </c>
      <c r="AU458" s="208" t="s">
        <v>80</v>
      </c>
      <c r="AY458" s="207" t="s">
        <v>202</v>
      </c>
      <c r="BK458" s="209">
        <f>SUM(BK459:BK473)</f>
        <v>0</v>
      </c>
    </row>
    <row r="459" s="2" customFormat="1" ht="16.5" customHeight="1">
      <c r="A459" s="38"/>
      <c r="B459" s="39"/>
      <c r="C459" s="212" t="s">
        <v>790</v>
      </c>
      <c r="D459" s="212" t="s">
        <v>205</v>
      </c>
      <c r="E459" s="213" t="s">
        <v>2776</v>
      </c>
      <c r="F459" s="214" t="s">
        <v>2777</v>
      </c>
      <c r="G459" s="215" t="s">
        <v>208</v>
      </c>
      <c r="H459" s="216">
        <v>50</v>
      </c>
      <c r="I459" s="217"/>
      <c r="J459" s="218">
        <f>ROUND(I459*H459,2)</f>
        <v>0</v>
      </c>
      <c r="K459" s="214" t="s">
        <v>209</v>
      </c>
      <c r="L459" s="44"/>
      <c r="M459" s="219" t="s">
        <v>19</v>
      </c>
      <c r="N459" s="220" t="s">
        <v>44</v>
      </c>
      <c r="O459" s="84"/>
      <c r="P459" s="221">
        <f>O459*H459</f>
        <v>0</v>
      </c>
      <c r="Q459" s="221">
        <v>0.0015</v>
      </c>
      <c r="R459" s="221">
        <f>Q459*H459</f>
        <v>0.074999999999999997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210</v>
      </c>
      <c r="AT459" s="223" t="s">
        <v>205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210</v>
      </c>
      <c r="BM459" s="223" t="s">
        <v>2778</v>
      </c>
    </row>
    <row r="460" s="2" customFormat="1">
      <c r="A460" s="38"/>
      <c r="B460" s="39"/>
      <c r="C460" s="40"/>
      <c r="D460" s="225" t="s">
        <v>212</v>
      </c>
      <c r="E460" s="40"/>
      <c r="F460" s="226" t="s">
        <v>2779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212</v>
      </c>
      <c r="AU460" s="17" t="s">
        <v>82</v>
      </c>
    </row>
    <row r="461" s="2" customFormat="1">
      <c r="A461" s="38"/>
      <c r="B461" s="39"/>
      <c r="C461" s="40"/>
      <c r="D461" s="230" t="s">
        <v>214</v>
      </c>
      <c r="E461" s="40"/>
      <c r="F461" s="231" t="s">
        <v>2780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214</v>
      </c>
      <c r="AU461" s="17" t="s">
        <v>82</v>
      </c>
    </row>
    <row r="462" s="2" customFormat="1" ht="21.75" customHeight="1">
      <c r="A462" s="38"/>
      <c r="B462" s="39"/>
      <c r="C462" s="212" t="s">
        <v>797</v>
      </c>
      <c r="D462" s="212" t="s">
        <v>205</v>
      </c>
      <c r="E462" s="213" t="s">
        <v>2781</v>
      </c>
      <c r="F462" s="214" t="s">
        <v>2782</v>
      </c>
      <c r="G462" s="215" t="s">
        <v>2311</v>
      </c>
      <c r="H462" s="216">
        <v>0.90000000000000002</v>
      </c>
      <c r="I462" s="217"/>
      <c r="J462" s="218">
        <f>ROUND(I462*H462,2)</f>
        <v>0</v>
      </c>
      <c r="K462" s="214" t="s">
        <v>209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2.5018699999999998</v>
      </c>
      <c r="R462" s="221">
        <f>Q462*H462</f>
        <v>2.2516829999999999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210</v>
      </c>
      <c r="AT462" s="223" t="s">
        <v>205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210</v>
      </c>
      <c r="BM462" s="223" t="s">
        <v>2783</v>
      </c>
    </row>
    <row r="463" s="2" customFormat="1">
      <c r="A463" s="38"/>
      <c r="B463" s="39"/>
      <c r="C463" s="40"/>
      <c r="D463" s="225" t="s">
        <v>212</v>
      </c>
      <c r="E463" s="40"/>
      <c r="F463" s="226" t="s">
        <v>2784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212</v>
      </c>
      <c r="AU463" s="17" t="s">
        <v>82</v>
      </c>
    </row>
    <row r="464" s="2" customFormat="1">
      <c r="A464" s="38"/>
      <c r="B464" s="39"/>
      <c r="C464" s="40"/>
      <c r="D464" s="230" t="s">
        <v>214</v>
      </c>
      <c r="E464" s="40"/>
      <c r="F464" s="231" t="s">
        <v>2785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214</v>
      </c>
      <c r="AU464" s="17" t="s">
        <v>82</v>
      </c>
    </row>
    <row r="465" s="13" customFormat="1">
      <c r="A465" s="13"/>
      <c r="B465" s="232"/>
      <c r="C465" s="233"/>
      <c r="D465" s="225" t="s">
        <v>224</v>
      </c>
      <c r="E465" s="234" t="s">
        <v>19</v>
      </c>
      <c r="F465" s="235" t="s">
        <v>2786</v>
      </c>
      <c r="G465" s="233"/>
      <c r="H465" s="236">
        <v>0.90000000000000002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224</v>
      </c>
      <c r="AU465" s="242" t="s">
        <v>82</v>
      </c>
      <c r="AV465" s="13" t="s">
        <v>82</v>
      </c>
      <c r="AW465" s="13" t="s">
        <v>35</v>
      </c>
      <c r="AX465" s="13" t="s">
        <v>80</v>
      </c>
      <c r="AY465" s="242" t="s">
        <v>202</v>
      </c>
    </row>
    <row r="466" s="2" customFormat="1" ht="16.5" customHeight="1">
      <c r="A466" s="38"/>
      <c r="B466" s="39"/>
      <c r="C466" s="212" t="s">
        <v>804</v>
      </c>
      <c r="D466" s="212" t="s">
        <v>205</v>
      </c>
      <c r="E466" s="213" t="s">
        <v>2787</v>
      </c>
      <c r="F466" s="214" t="s">
        <v>2788</v>
      </c>
      <c r="G466" s="215" t="s">
        <v>2311</v>
      </c>
      <c r="H466" s="216">
        <v>0.90000000000000002</v>
      </c>
      <c r="I466" s="217"/>
      <c r="J466" s="218">
        <f>ROUND(I466*H466,2)</f>
        <v>0</v>
      </c>
      <c r="K466" s="214" t="s">
        <v>209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210</v>
      </c>
      <c r="AT466" s="223" t="s">
        <v>205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210</v>
      </c>
      <c r="BM466" s="223" t="s">
        <v>2789</v>
      </c>
    </row>
    <row r="467" s="2" customFormat="1">
      <c r="A467" s="38"/>
      <c r="B467" s="39"/>
      <c r="C467" s="40"/>
      <c r="D467" s="225" t="s">
        <v>212</v>
      </c>
      <c r="E467" s="40"/>
      <c r="F467" s="226" t="s">
        <v>2790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212</v>
      </c>
      <c r="AU467" s="17" t="s">
        <v>82</v>
      </c>
    </row>
    <row r="468" s="2" customFormat="1">
      <c r="A468" s="38"/>
      <c r="B468" s="39"/>
      <c r="C468" s="40"/>
      <c r="D468" s="230" t="s">
        <v>214</v>
      </c>
      <c r="E468" s="40"/>
      <c r="F468" s="231" t="s">
        <v>2791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214</v>
      </c>
      <c r="AU468" s="17" t="s">
        <v>82</v>
      </c>
    </row>
    <row r="469" s="13" customFormat="1">
      <c r="A469" s="13"/>
      <c r="B469" s="232"/>
      <c r="C469" s="233"/>
      <c r="D469" s="225" t="s">
        <v>224</v>
      </c>
      <c r="E469" s="234" t="s">
        <v>19</v>
      </c>
      <c r="F469" s="235" t="s">
        <v>2786</v>
      </c>
      <c r="G469" s="233"/>
      <c r="H469" s="236">
        <v>0.90000000000000002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224</v>
      </c>
      <c r="AU469" s="242" t="s">
        <v>82</v>
      </c>
      <c r="AV469" s="13" t="s">
        <v>82</v>
      </c>
      <c r="AW469" s="13" t="s">
        <v>35</v>
      </c>
      <c r="AX469" s="13" t="s">
        <v>80</v>
      </c>
      <c r="AY469" s="242" t="s">
        <v>202</v>
      </c>
    </row>
    <row r="470" s="2" customFormat="1" ht="16.5" customHeight="1">
      <c r="A470" s="38"/>
      <c r="B470" s="39"/>
      <c r="C470" s="212" t="s">
        <v>811</v>
      </c>
      <c r="D470" s="212" t="s">
        <v>205</v>
      </c>
      <c r="E470" s="213" t="s">
        <v>2792</v>
      </c>
      <c r="F470" s="214" t="s">
        <v>2793</v>
      </c>
      <c r="G470" s="215" t="s">
        <v>275</v>
      </c>
      <c r="H470" s="216">
        <v>4.5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0.020400000000000001</v>
      </c>
      <c r="R470" s="221">
        <f>Q470*H470</f>
        <v>0.091800000000000007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210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210</v>
      </c>
      <c r="BM470" s="223" t="s">
        <v>2794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2795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>
      <c r="A472" s="38"/>
      <c r="B472" s="39"/>
      <c r="C472" s="40"/>
      <c r="D472" s="230" t="s">
        <v>214</v>
      </c>
      <c r="E472" s="40"/>
      <c r="F472" s="231" t="s">
        <v>2796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214</v>
      </c>
      <c r="AU472" s="17" t="s">
        <v>82</v>
      </c>
    </row>
    <row r="473" s="13" customFormat="1">
      <c r="A473" s="13"/>
      <c r="B473" s="232"/>
      <c r="C473" s="233"/>
      <c r="D473" s="225" t="s">
        <v>224</v>
      </c>
      <c r="E473" s="234" t="s">
        <v>19</v>
      </c>
      <c r="F473" s="235" t="s">
        <v>2797</v>
      </c>
      <c r="G473" s="233"/>
      <c r="H473" s="236">
        <v>4.5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224</v>
      </c>
      <c r="AU473" s="242" t="s">
        <v>82</v>
      </c>
      <c r="AV473" s="13" t="s">
        <v>82</v>
      </c>
      <c r="AW473" s="13" t="s">
        <v>35</v>
      </c>
      <c r="AX473" s="13" t="s">
        <v>80</v>
      </c>
      <c r="AY473" s="242" t="s">
        <v>202</v>
      </c>
    </row>
    <row r="474" s="12" customFormat="1" ht="22.8" customHeight="1">
      <c r="A474" s="12"/>
      <c r="B474" s="196"/>
      <c r="C474" s="197"/>
      <c r="D474" s="198" t="s">
        <v>72</v>
      </c>
      <c r="E474" s="210" t="s">
        <v>203</v>
      </c>
      <c r="F474" s="210" t="s">
        <v>204</v>
      </c>
      <c r="G474" s="197"/>
      <c r="H474" s="197"/>
      <c r="I474" s="200"/>
      <c r="J474" s="211">
        <f>BK474</f>
        <v>0</v>
      </c>
      <c r="K474" s="197"/>
      <c r="L474" s="202"/>
      <c r="M474" s="203"/>
      <c r="N474" s="204"/>
      <c r="O474" s="204"/>
      <c r="P474" s="205">
        <f>SUM(P475:P478)</f>
        <v>0</v>
      </c>
      <c r="Q474" s="204"/>
      <c r="R474" s="205">
        <f>SUM(R475:R478)</f>
        <v>0.14000000000000001</v>
      </c>
      <c r="S474" s="204"/>
      <c r="T474" s="206">
        <f>SUM(T475:T478)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7" t="s">
        <v>80</v>
      </c>
      <c r="AT474" s="208" t="s">
        <v>72</v>
      </c>
      <c r="AU474" s="208" t="s">
        <v>80</v>
      </c>
      <c r="AY474" s="207" t="s">
        <v>202</v>
      </c>
      <c r="BK474" s="209">
        <f>SUM(BK475:BK478)</f>
        <v>0</v>
      </c>
    </row>
    <row r="475" s="2" customFormat="1" ht="16.5" customHeight="1">
      <c r="A475" s="38"/>
      <c r="B475" s="39"/>
      <c r="C475" s="212" t="s">
        <v>818</v>
      </c>
      <c r="D475" s="212" t="s">
        <v>205</v>
      </c>
      <c r="E475" s="213" t="s">
        <v>2798</v>
      </c>
      <c r="F475" s="214" t="s">
        <v>2799</v>
      </c>
      <c r="G475" s="215" t="s">
        <v>289</v>
      </c>
      <c r="H475" s="216">
        <v>1</v>
      </c>
      <c r="I475" s="217"/>
      <c r="J475" s="218">
        <f>ROUND(I475*H475,2)</f>
        <v>0</v>
      </c>
      <c r="K475" s="214" t="s">
        <v>19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0.089999999999999997</v>
      </c>
      <c r="R475" s="221">
        <f>Q475*H475</f>
        <v>0.089999999999999997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210</v>
      </c>
      <c r="AT475" s="223" t="s">
        <v>205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210</v>
      </c>
      <c r="BM475" s="223" t="s">
        <v>2800</v>
      </c>
    </row>
    <row r="476" s="2" customFormat="1">
      <c r="A476" s="38"/>
      <c r="B476" s="39"/>
      <c r="C476" s="40"/>
      <c r="D476" s="225" t="s">
        <v>212</v>
      </c>
      <c r="E476" s="40"/>
      <c r="F476" s="226" t="s">
        <v>2801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212</v>
      </c>
      <c r="AU476" s="17" t="s">
        <v>82</v>
      </c>
    </row>
    <row r="477" s="2" customFormat="1" ht="16.5" customHeight="1">
      <c r="A477" s="38"/>
      <c r="B477" s="39"/>
      <c r="C477" s="243" t="s">
        <v>824</v>
      </c>
      <c r="D477" s="243" t="s">
        <v>248</v>
      </c>
      <c r="E477" s="244" t="s">
        <v>2802</v>
      </c>
      <c r="F477" s="245" t="s">
        <v>2803</v>
      </c>
      <c r="G477" s="246" t="s">
        <v>289</v>
      </c>
      <c r="H477" s="247">
        <v>1</v>
      </c>
      <c r="I477" s="248"/>
      <c r="J477" s="249">
        <f>ROUND(I477*H477,2)</f>
        <v>0</v>
      </c>
      <c r="K477" s="245" t="s">
        <v>209</v>
      </c>
      <c r="L477" s="250"/>
      <c r="M477" s="251" t="s">
        <v>19</v>
      </c>
      <c r="N477" s="252" t="s">
        <v>44</v>
      </c>
      <c r="O477" s="84"/>
      <c r="P477" s="221">
        <f>O477*H477</f>
        <v>0</v>
      </c>
      <c r="Q477" s="221">
        <v>0.050000000000000003</v>
      </c>
      <c r="R477" s="221">
        <f>Q477*H477</f>
        <v>0.050000000000000003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203</v>
      </c>
      <c r="AT477" s="223" t="s">
        <v>248</v>
      </c>
      <c r="AU477" s="223" t="s">
        <v>82</v>
      </c>
      <c r="AY477" s="17" t="s">
        <v>202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210</v>
      </c>
      <c r="BM477" s="223" t="s">
        <v>2804</v>
      </c>
    </row>
    <row r="478" s="2" customFormat="1">
      <c r="A478" s="38"/>
      <c r="B478" s="39"/>
      <c r="C478" s="40"/>
      <c r="D478" s="225" t="s">
        <v>212</v>
      </c>
      <c r="E478" s="40"/>
      <c r="F478" s="226" t="s">
        <v>2803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212</v>
      </c>
      <c r="AU478" s="17" t="s">
        <v>82</v>
      </c>
    </row>
    <row r="479" s="12" customFormat="1" ht="22.8" customHeight="1">
      <c r="A479" s="12"/>
      <c r="B479" s="196"/>
      <c r="C479" s="197"/>
      <c r="D479" s="198" t="s">
        <v>72</v>
      </c>
      <c r="E479" s="210" t="s">
        <v>261</v>
      </c>
      <c r="F479" s="210" t="s">
        <v>2805</v>
      </c>
      <c r="G479" s="197"/>
      <c r="H479" s="197"/>
      <c r="I479" s="200"/>
      <c r="J479" s="211">
        <f>BK479</f>
        <v>0</v>
      </c>
      <c r="K479" s="197"/>
      <c r="L479" s="202"/>
      <c r="M479" s="203"/>
      <c r="N479" s="204"/>
      <c r="O479" s="204"/>
      <c r="P479" s="205">
        <f>SUM(P480:P614)</f>
        <v>0</v>
      </c>
      <c r="Q479" s="204"/>
      <c r="R479" s="205">
        <f>SUM(R480:R614)</f>
        <v>41.243595000000006</v>
      </c>
      <c r="S479" s="204"/>
      <c r="T479" s="206">
        <f>SUM(T480:T614)</f>
        <v>364.096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7" t="s">
        <v>80</v>
      </c>
      <c r="AT479" s="208" t="s">
        <v>72</v>
      </c>
      <c r="AU479" s="208" t="s">
        <v>80</v>
      </c>
      <c r="AY479" s="207" t="s">
        <v>202</v>
      </c>
      <c r="BK479" s="209">
        <f>SUM(BK480:BK614)</f>
        <v>0</v>
      </c>
    </row>
    <row r="480" s="2" customFormat="1" ht="16.5" customHeight="1">
      <c r="A480" s="38"/>
      <c r="B480" s="39"/>
      <c r="C480" s="212" t="s">
        <v>830</v>
      </c>
      <c r="D480" s="212" t="s">
        <v>205</v>
      </c>
      <c r="E480" s="213" t="s">
        <v>2806</v>
      </c>
      <c r="F480" s="214" t="s">
        <v>2807</v>
      </c>
      <c r="G480" s="215" t="s">
        <v>208</v>
      </c>
      <c r="H480" s="216">
        <v>8</v>
      </c>
      <c r="I480" s="217"/>
      <c r="J480" s="218">
        <f>ROUND(I480*H480,2)</f>
        <v>0</v>
      </c>
      <c r="K480" s="214" t="s">
        <v>209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0.029999999999999999</v>
      </c>
      <c r="R480" s="221">
        <f>Q480*H480</f>
        <v>0.23999999999999999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210</v>
      </c>
      <c r="AT480" s="223" t="s">
        <v>205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210</v>
      </c>
      <c r="BM480" s="223" t="s">
        <v>2808</v>
      </c>
    </row>
    <row r="481" s="2" customFormat="1">
      <c r="A481" s="38"/>
      <c r="B481" s="39"/>
      <c r="C481" s="40"/>
      <c r="D481" s="225" t="s">
        <v>212</v>
      </c>
      <c r="E481" s="40"/>
      <c r="F481" s="226" t="s">
        <v>2809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212</v>
      </c>
      <c r="AU481" s="17" t="s">
        <v>82</v>
      </c>
    </row>
    <row r="482" s="2" customFormat="1">
      <c r="A482" s="38"/>
      <c r="B482" s="39"/>
      <c r="C482" s="40"/>
      <c r="D482" s="230" t="s">
        <v>214</v>
      </c>
      <c r="E482" s="40"/>
      <c r="F482" s="231" t="s">
        <v>2810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214</v>
      </c>
      <c r="AU482" s="17" t="s">
        <v>82</v>
      </c>
    </row>
    <row r="483" s="2" customFormat="1" ht="16.5" customHeight="1">
      <c r="A483" s="38"/>
      <c r="B483" s="39"/>
      <c r="C483" s="212" t="s">
        <v>836</v>
      </c>
      <c r="D483" s="212" t="s">
        <v>205</v>
      </c>
      <c r="E483" s="213" t="s">
        <v>2811</v>
      </c>
      <c r="F483" s="214" t="s">
        <v>2812</v>
      </c>
      <c r="G483" s="215" t="s">
        <v>289</v>
      </c>
      <c r="H483" s="216">
        <v>1</v>
      </c>
      <c r="I483" s="217"/>
      <c r="J483" s="218">
        <f>ROUND(I483*H483,2)</f>
        <v>0</v>
      </c>
      <c r="K483" s="214" t="s">
        <v>19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2.234</v>
      </c>
      <c r="R483" s="221">
        <f>Q483*H483</f>
        <v>2.234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210</v>
      </c>
      <c r="AT483" s="223" t="s">
        <v>205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210</v>
      </c>
      <c r="BM483" s="223" t="s">
        <v>2813</v>
      </c>
    </row>
    <row r="484" s="2" customFormat="1">
      <c r="A484" s="38"/>
      <c r="B484" s="39"/>
      <c r="C484" s="40"/>
      <c r="D484" s="225" t="s">
        <v>212</v>
      </c>
      <c r="E484" s="40"/>
      <c r="F484" s="226" t="s">
        <v>2812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212</v>
      </c>
      <c r="AU484" s="17" t="s">
        <v>82</v>
      </c>
    </row>
    <row r="485" s="2" customFormat="1" ht="16.5" customHeight="1">
      <c r="A485" s="38"/>
      <c r="B485" s="39"/>
      <c r="C485" s="212" t="s">
        <v>842</v>
      </c>
      <c r="D485" s="212" t="s">
        <v>205</v>
      </c>
      <c r="E485" s="213" t="s">
        <v>2814</v>
      </c>
      <c r="F485" s="214" t="s">
        <v>2815</v>
      </c>
      <c r="G485" s="215" t="s">
        <v>275</v>
      </c>
      <c r="H485" s="216">
        <v>20</v>
      </c>
      <c r="I485" s="217"/>
      <c r="J485" s="218">
        <f>ROUND(I485*H485,2)</f>
        <v>0</v>
      </c>
      <c r="K485" s="214" t="s">
        <v>209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0.80027999999999999</v>
      </c>
      <c r="R485" s="221">
        <f>Q485*H485</f>
        <v>16.005600000000001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210</v>
      </c>
      <c r="AT485" s="223" t="s">
        <v>205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210</v>
      </c>
      <c r="BM485" s="223" t="s">
        <v>2816</v>
      </c>
    </row>
    <row r="486" s="2" customFormat="1">
      <c r="A486" s="38"/>
      <c r="B486" s="39"/>
      <c r="C486" s="40"/>
      <c r="D486" s="225" t="s">
        <v>212</v>
      </c>
      <c r="E486" s="40"/>
      <c r="F486" s="226" t="s">
        <v>2817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212</v>
      </c>
      <c r="AU486" s="17" t="s">
        <v>82</v>
      </c>
    </row>
    <row r="487" s="2" customFormat="1">
      <c r="A487" s="38"/>
      <c r="B487" s="39"/>
      <c r="C487" s="40"/>
      <c r="D487" s="230" t="s">
        <v>214</v>
      </c>
      <c r="E487" s="40"/>
      <c r="F487" s="231" t="s">
        <v>2818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214</v>
      </c>
      <c r="AU487" s="17" t="s">
        <v>82</v>
      </c>
    </row>
    <row r="488" s="2" customFormat="1" ht="16.5" customHeight="1">
      <c r="A488" s="38"/>
      <c r="B488" s="39"/>
      <c r="C488" s="212" t="s">
        <v>848</v>
      </c>
      <c r="D488" s="212" t="s">
        <v>205</v>
      </c>
      <c r="E488" s="213" t="s">
        <v>2819</v>
      </c>
      <c r="F488" s="214" t="s">
        <v>2820</v>
      </c>
      <c r="G488" s="215" t="s">
        <v>289</v>
      </c>
      <c r="H488" s="216">
        <v>2</v>
      </c>
      <c r="I488" s="217"/>
      <c r="J488" s="218">
        <f>ROUND(I488*H488,2)</f>
        <v>0</v>
      </c>
      <c r="K488" s="214" t="s">
        <v>209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0.072870000000000004</v>
      </c>
      <c r="R488" s="221">
        <f>Q488*H488</f>
        <v>0.14574000000000001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210</v>
      </c>
      <c r="AT488" s="223" t="s">
        <v>205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210</v>
      </c>
      <c r="BM488" s="223" t="s">
        <v>2821</v>
      </c>
    </row>
    <row r="489" s="2" customFormat="1">
      <c r="A489" s="38"/>
      <c r="B489" s="39"/>
      <c r="C489" s="40"/>
      <c r="D489" s="225" t="s">
        <v>212</v>
      </c>
      <c r="E489" s="40"/>
      <c r="F489" s="226" t="s">
        <v>2820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212</v>
      </c>
      <c r="AU489" s="17" t="s">
        <v>82</v>
      </c>
    </row>
    <row r="490" s="2" customFormat="1">
      <c r="A490" s="38"/>
      <c r="B490" s="39"/>
      <c r="C490" s="40"/>
      <c r="D490" s="230" t="s">
        <v>214</v>
      </c>
      <c r="E490" s="40"/>
      <c r="F490" s="231" t="s">
        <v>2822</v>
      </c>
      <c r="G490" s="40"/>
      <c r="H490" s="40"/>
      <c r="I490" s="227"/>
      <c r="J490" s="40"/>
      <c r="K490" s="40"/>
      <c r="L490" s="44"/>
      <c r="M490" s="228"/>
      <c r="N490" s="229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214</v>
      </c>
      <c r="AU490" s="17" t="s">
        <v>82</v>
      </c>
    </row>
    <row r="491" s="2" customFormat="1" ht="16.5" customHeight="1">
      <c r="A491" s="38"/>
      <c r="B491" s="39"/>
      <c r="C491" s="212" t="s">
        <v>855</v>
      </c>
      <c r="D491" s="212" t="s">
        <v>205</v>
      </c>
      <c r="E491" s="213" t="s">
        <v>2823</v>
      </c>
      <c r="F491" s="214" t="s">
        <v>2824</v>
      </c>
      <c r="G491" s="215" t="s">
        <v>289</v>
      </c>
      <c r="H491" s="216">
        <v>2</v>
      </c>
      <c r="I491" s="217"/>
      <c r="J491" s="218">
        <f>ROUND(I491*H491,2)</f>
        <v>0</v>
      </c>
      <c r="K491" s="214" t="s">
        <v>209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0.35743999999999998</v>
      </c>
      <c r="R491" s="221">
        <f>Q491*H491</f>
        <v>0.71487999999999996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210</v>
      </c>
      <c r="AT491" s="223" t="s">
        <v>205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210</v>
      </c>
      <c r="BM491" s="223" t="s">
        <v>2825</v>
      </c>
    </row>
    <row r="492" s="2" customFormat="1">
      <c r="A492" s="38"/>
      <c r="B492" s="39"/>
      <c r="C492" s="40"/>
      <c r="D492" s="225" t="s">
        <v>212</v>
      </c>
      <c r="E492" s="40"/>
      <c r="F492" s="226" t="s">
        <v>2826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212</v>
      </c>
      <c r="AU492" s="17" t="s">
        <v>82</v>
      </c>
    </row>
    <row r="493" s="2" customFormat="1">
      <c r="A493" s="38"/>
      <c r="B493" s="39"/>
      <c r="C493" s="40"/>
      <c r="D493" s="230" t="s">
        <v>214</v>
      </c>
      <c r="E493" s="40"/>
      <c r="F493" s="231" t="s">
        <v>2827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214</v>
      </c>
      <c r="AU493" s="17" t="s">
        <v>82</v>
      </c>
    </row>
    <row r="494" s="2" customFormat="1" ht="16.5" customHeight="1">
      <c r="A494" s="38"/>
      <c r="B494" s="39"/>
      <c r="C494" s="212" t="s">
        <v>861</v>
      </c>
      <c r="D494" s="212" t="s">
        <v>205</v>
      </c>
      <c r="E494" s="213" t="s">
        <v>2828</v>
      </c>
      <c r="F494" s="214" t="s">
        <v>2829</v>
      </c>
      <c r="G494" s="215" t="s">
        <v>2830</v>
      </c>
      <c r="H494" s="216">
        <v>20</v>
      </c>
      <c r="I494" s="217"/>
      <c r="J494" s="218">
        <f>ROUND(I494*H494,2)</f>
        <v>0</v>
      </c>
      <c r="K494" s="214" t="s">
        <v>209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</v>
      </c>
      <c r="R494" s="221">
        <f>Q494*H494</f>
        <v>0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210</v>
      </c>
      <c r="AT494" s="223" t="s">
        <v>205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210</v>
      </c>
      <c r="BM494" s="223" t="s">
        <v>2831</v>
      </c>
    </row>
    <row r="495" s="2" customFormat="1">
      <c r="A495" s="38"/>
      <c r="B495" s="39"/>
      <c r="C495" s="40"/>
      <c r="D495" s="225" t="s">
        <v>212</v>
      </c>
      <c r="E495" s="40"/>
      <c r="F495" s="226" t="s">
        <v>2832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212</v>
      </c>
      <c r="AU495" s="17" t="s">
        <v>82</v>
      </c>
    </row>
    <row r="496" s="2" customFormat="1">
      <c r="A496" s="38"/>
      <c r="B496" s="39"/>
      <c r="C496" s="40"/>
      <c r="D496" s="230" t="s">
        <v>214</v>
      </c>
      <c r="E496" s="40"/>
      <c r="F496" s="231" t="s">
        <v>2833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214</v>
      </c>
      <c r="AU496" s="17" t="s">
        <v>82</v>
      </c>
    </row>
    <row r="497" s="2" customFormat="1" ht="16.5" customHeight="1">
      <c r="A497" s="38"/>
      <c r="B497" s="39"/>
      <c r="C497" s="212" t="s">
        <v>867</v>
      </c>
      <c r="D497" s="212" t="s">
        <v>205</v>
      </c>
      <c r="E497" s="213" t="s">
        <v>2834</v>
      </c>
      <c r="F497" s="214" t="s">
        <v>2835</v>
      </c>
      <c r="G497" s="215" t="s">
        <v>2830</v>
      </c>
      <c r="H497" s="216">
        <v>10</v>
      </c>
      <c r="I497" s="217"/>
      <c r="J497" s="218">
        <f>ROUND(I497*H497,2)</f>
        <v>0</v>
      </c>
      <c r="K497" s="214" t="s">
        <v>209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210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210</v>
      </c>
      <c r="BM497" s="223" t="s">
        <v>2836</v>
      </c>
    </row>
    <row r="498" s="2" customFormat="1">
      <c r="A498" s="38"/>
      <c r="B498" s="39"/>
      <c r="C498" s="40"/>
      <c r="D498" s="225" t="s">
        <v>212</v>
      </c>
      <c r="E498" s="40"/>
      <c r="F498" s="226" t="s">
        <v>2837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212</v>
      </c>
      <c r="AU498" s="17" t="s">
        <v>82</v>
      </c>
    </row>
    <row r="499" s="2" customFormat="1">
      <c r="A499" s="38"/>
      <c r="B499" s="39"/>
      <c r="C499" s="40"/>
      <c r="D499" s="230" t="s">
        <v>214</v>
      </c>
      <c r="E499" s="40"/>
      <c r="F499" s="231" t="s">
        <v>2838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214</v>
      </c>
      <c r="AU499" s="17" t="s">
        <v>82</v>
      </c>
    </row>
    <row r="500" s="2" customFormat="1" ht="16.5" customHeight="1">
      <c r="A500" s="38"/>
      <c r="B500" s="39"/>
      <c r="C500" s="212" t="s">
        <v>871</v>
      </c>
      <c r="D500" s="212" t="s">
        <v>205</v>
      </c>
      <c r="E500" s="213" t="s">
        <v>2839</v>
      </c>
      <c r="F500" s="214" t="s">
        <v>2840</v>
      </c>
      <c r="G500" s="215" t="s">
        <v>289</v>
      </c>
      <c r="H500" s="216">
        <v>1</v>
      </c>
      <c r="I500" s="217"/>
      <c r="J500" s="218">
        <f>ROUND(I500*H500,2)</f>
        <v>0</v>
      </c>
      <c r="K500" s="214" t="s">
        <v>19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</v>
      </c>
      <c r="R500" s="221">
        <f>Q500*H500</f>
        <v>0</v>
      </c>
      <c r="S500" s="221">
        <v>1.3100000000000001</v>
      </c>
      <c r="T500" s="222">
        <f>S500*H500</f>
        <v>1.3100000000000001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210</v>
      </c>
      <c r="AT500" s="223" t="s">
        <v>205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210</v>
      </c>
      <c r="BM500" s="223" t="s">
        <v>2841</v>
      </c>
    </row>
    <row r="501" s="2" customFormat="1">
      <c r="A501" s="38"/>
      <c r="B501" s="39"/>
      <c r="C501" s="40"/>
      <c r="D501" s="225" t="s">
        <v>212</v>
      </c>
      <c r="E501" s="40"/>
      <c r="F501" s="226" t="s">
        <v>2840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212</v>
      </c>
      <c r="AU501" s="17" t="s">
        <v>82</v>
      </c>
    </row>
    <row r="502" s="2" customFormat="1" ht="16.5" customHeight="1">
      <c r="A502" s="38"/>
      <c r="B502" s="39"/>
      <c r="C502" s="212" t="s">
        <v>877</v>
      </c>
      <c r="D502" s="212" t="s">
        <v>205</v>
      </c>
      <c r="E502" s="213" t="s">
        <v>2842</v>
      </c>
      <c r="F502" s="214" t="s">
        <v>2843</v>
      </c>
      <c r="G502" s="215" t="s">
        <v>289</v>
      </c>
      <c r="H502" s="216">
        <v>2</v>
      </c>
      <c r="I502" s="217"/>
      <c r="J502" s="218">
        <f>ROUND(I502*H502,2)</f>
        <v>0</v>
      </c>
      <c r="K502" s="214" t="s">
        <v>209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0</v>
      </c>
      <c r="R502" s="221">
        <f>Q502*H502</f>
        <v>0</v>
      </c>
      <c r="S502" s="221">
        <v>0.48199999999999998</v>
      </c>
      <c r="T502" s="222">
        <f>S502*H502</f>
        <v>0.96399999999999997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210</v>
      </c>
      <c r="AT502" s="223" t="s">
        <v>205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210</v>
      </c>
      <c r="BM502" s="223" t="s">
        <v>2844</v>
      </c>
    </row>
    <row r="503" s="2" customFormat="1">
      <c r="A503" s="38"/>
      <c r="B503" s="39"/>
      <c r="C503" s="40"/>
      <c r="D503" s="225" t="s">
        <v>212</v>
      </c>
      <c r="E503" s="40"/>
      <c r="F503" s="226" t="s">
        <v>2845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212</v>
      </c>
      <c r="AU503" s="17" t="s">
        <v>82</v>
      </c>
    </row>
    <row r="504" s="2" customFormat="1">
      <c r="A504" s="38"/>
      <c r="B504" s="39"/>
      <c r="C504" s="40"/>
      <c r="D504" s="230" t="s">
        <v>214</v>
      </c>
      <c r="E504" s="40"/>
      <c r="F504" s="231" t="s">
        <v>2846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214</v>
      </c>
      <c r="AU504" s="17" t="s">
        <v>82</v>
      </c>
    </row>
    <row r="505" s="2" customFormat="1" ht="16.5" customHeight="1">
      <c r="A505" s="38"/>
      <c r="B505" s="39"/>
      <c r="C505" s="212" t="s">
        <v>883</v>
      </c>
      <c r="D505" s="212" t="s">
        <v>205</v>
      </c>
      <c r="E505" s="213" t="s">
        <v>2847</v>
      </c>
      <c r="F505" s="214" t="s">
        <v>2848</v>
      </c>
      <c r="G505" s="215" t="s">
        <v>289</v>
      </c>
      <c r="H505" s="216">
        <v>2</v>
      </c>
      <c r="I505" s="217"/>
      <c r="J505" s="218">
        <f>ROUND(I505*H505,2)</f>
        <v>0</v>
      </c>
      <c r="K505" s="214" t="s">
        <v>209</v>
      </c>
      <c r="L505" s="44"/>
      <c r="M505" s="219" t="s">
        <v>19</v>
      </c>
      <c r="N505" s="220" t="s">
        <v>44</v>
      </c>
      <c r="O505" s="84"/>
      <c r="P505" s="221">
        <f>O505*H505</f>
        <v>0</v>
      </c>
      <c r="Q505" s="221">
        <v>0</v>
      </c>
      <c r="R505" s="221">
        <f>Q505*H505</f>
        <v>0</v>
      </c>
      <c r="S505" s="221">
        <v>0.086999999999999994</v>
      </c>
      <c r="T505" s="222">
        <f>S505*H505</f>
        <v>0.17399999999999999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210</v>
      </c>
      <c r="AT505" s="223" t="s">
        <v>205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210</v>
      </c>
      <c r="BM505" s="223" t="s">
        <v>2849</v>
      </c>
    </row>
    <row r="506" s="2" customFormat="1">
      <c r="A506" s="38"/>
      <c r="B506" s="39"/>
      <c r="C506" s="40"/>
      <c r="D506" s="225" t="s">
        <v>212</v>
      </c>
      <c r="E506" s="40"/>
      <c r="F506" s="226" t="s">
        <v>2848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212</v>
      </c>
      <c r="AU506" s="17" t="s">
        <v>82</v>
      </c>
    </row>
    <row r="507" s="2" customFormat="1">
      <c r="A507" s="38"/>
      <c r="B507" s="39"/>
      <c r="C507" s="40"/>
      <c r="D507" s="230" t="s">
        <v>214</v>
      </c>
      <c r="E507" s="40"/>
      <c r="F507" s="231" t="s">
        <v>2850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214</v>
      </c>
      <c r="AU507" s="17" t="s">
        <v>82</v>
      </c>
    </row>
    <row r="508" s="2" customFormat="1" ht="16.5" customHeight="1">
      <c r="A508" s="38"/>
      <c r="B508" s="39"/>
      <c r="C508" s="212" t="s">
        <v>887</v>
      </c>
      <c r="D508" s="212" t="s">
        <v>205</v>
      </c>
      <c r="E508" s="213" t="s">
        <v>2851</v>
      </c>
      <c r="F508" s="214" t="s">
        <v>2852</v>
      </c>
      <c r="G508" s="215" t="s">
        <v>289</v>
      </c>
      <c r="H508" s="216">
        <v>4</v>
      </c>
      <c r="I508" s="217"/>
      <c r="J508" s="218">
        <f>ROUND(I508*H508,2)</f>
        <v>0</v>
      </c>
      <c r="K508" s="214" t="s">
        <v>209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0.10940999999999999</v>
      </c>
      <c r="R508" s="221">
        <f>Q508*H508</f>
        <v>0.43763999999999997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210</v>
      </c>
      <c r="AT508" s="223" t="s">
        <v>205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210</v>
      </c>
      <c r="BM508" s="223" t="s">
        <v>2853</v>
      </c>
    </row>
    <row r="509" s="2" customFormat="1">
      <c r="A509" s="38"/>
      <c r="B509" s="39"/>
      <c r="C509" s="40"/>
      <c r="D509" s="225" t="s">
        <v>212</v>
      </c>
      <c r="E509" s="40"/>
      <c r="F509" s="226" t="s">
        <v>2854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212</v>
      </c>
      <c r="AU509" s="17" t="s">
        <v>82</v>
      </c>
    </row>
    <row r="510" s="2" customFormat="1">
      <c r="A510" s="38"/>
      <c r="B510" s="39"/>
      <c r="C510" s="40"/>
      <c r="D510" s="230" t="s">
        <v>214</v>
      </c>
      <c r="E510" s="40"/>
      <c r="F510" s="231" t="s">
        <v>2855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214</v>
      </c>
      <c r="AU510" s="17" t="s">
        <v>82</v>
      </c>
    </row>
    <row r="511" s="2" customFormat="1" ht="16.5" customHeight="1">
      <c r="A511" s="38"/>
      <c r="B511" s="39"/>
      <c r="C511" s="212" t="s">
        <v>893</v>
      </c>
      <c r="D511" s="212" t="s">
        <v>205</v>
      </c>
      <c r="E511" s="213" t="s">
        <v>2856</v>
      </c>
      <c r="F511" s="214" t="s">
        <v>2857</v>
      </c>
      <c r="G511" s="215" t="s">
        <v>208</v>
      </c>
      <c r="H511" s="216">
        <v>10</v>
      </c>
      <c r="I511" s="217"/>
      <c r="J511" s="218">
        <f>ROUND(I511*H511,2)</f>
        <v>0</v>
      </c>
      <c r="K511" s="214" t="s">
        <v>209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5.0000000000000002E-05</v>
      </c>
      <c r="R511" s="221">
        <f>Q511*H511</f>
        <v>0.00050000000000000001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210</v>
      </c>
      <c r="AT511" s="223" t="s">
        <v>205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210</v>
      </c>
      <c r="BM511" s="223" t="s">
        <v>2858</v>
      </c>
    </row>
    <row r="512" s="2" customFormat="1">
      <c r="A512" s="38"/>
      <c r="B512" s="39"/>
      <c r="C512" s="40"/>
      <c r="D512" s="225" t="s">
        <v>212</v>
      </c>
      <c r="E512" s="40"/>
      <c r="F512" s="226" t="s">
        <v>2859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212</v>
      </c>
      <c r="AU512" s="17" t="s">
        <v>82</v>
      </c>
    </row>
    <row r="513" s="2" customFormat="1">
      <c r="A513" s="38"/>
      <c r="B513" s="39"/>
      <c r="C513" s="40"/>
      <c r="D513" s="230" t="s">
        <v>214</v>
      </c>
      <c r="E513" s="40"/>
      <c r="F513" s="231" t="s">
        <v>2860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214</v>
      </c>
      <c r="AU513" s="17" t="s">
        <v>82</v>
      </c>
    </row>
    <row r="514" s="2" customFormat="1" ht="16.5" customHeight="1">
      <c r="A514" s="38"/>
      <c r="B514" s="39"/>
      <c r="C514" s="212" t="s">
        <v>899</v>
      </c>
      <c r="D514" s="212" t="s">
        <v>205</v>
      </c>
      <c r="E514" s="213" t="s">
        <v>2861</v>
      </c>
      <c r="F514" s="214" t="s">
        <v>2862</v>
      </c>
      <c r="G514" s="215" t="s">
        <v>208</v>
      </c>
      <c r="H514" s="216">
        <v>10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0.00040000000000000002</v>
      </c>
      <c r="R514" s="221">
        <f>Q514*H514</f>
        <v>0.0040000000000000001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210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210</v>
      </c>
      <c r="BM514" s="223" t="s">
        <v>2863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2864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>
      <c r="A516" s="38"/>
      <c r="B516" s="39"/>
      <c r="C516" s="40"/>
      <c r="D516" s="230" t="s">
        <v>214</v>
      </c>
      <c r="E516" s="40"/>
      <c r="F516" s="231" t="s">
        <v>2865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214</v>
      </c>
      <c r="AU516" s="17" t="s">
        <v>82</v>
      </c>
    </row>
    <row r="517" s="2" customFormat="1" ht="16.5" customHeight="1">
      <c r="A517" s="38"/>
      <c r="B517" s="39"/>
      <c r="C517" s="212" t="s">
        <v>903</v>
      </c>
      <c r="D517" s="212" t="s">
        <v>205</v>
      </c>
      <c r="E517" s="213" t="s">
        <v>2866</v>
      </c>
      <c r="F517" s="214" t="s">
        <v>2867</v>
      </c>
      <c r="G517" s="215" t="s">
        <v>275</v>
      </c>
      <c r="H517" s="216">
        <v>10</v>
      </c>
      <c r="I517" s="217"/>
      <c r="J517" s="218">
        <f>ROUND(I517*H517,2)</f>
        <v>0</v>
      </c>
      <c r="K517" s="214" t="s">
        <v>209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0.0016000000000000001</v>
      </c>
      <c r="R517" s="221">
        <f>Q517*H517</f>
        <v>0.016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210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210</v>
      </c>
      <c r="BM517" s="223" t="s">
        <v>2868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2869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>
      <c r="A519" s="38"/>
      <c r="B519" s="39"/>
      <c r="C519" s="40"/>
      <c r="D519" s="230" t="s">
        <v>214</v>
      </c>
      <c r="E519" s="40"/>
      <c r="F519" s="231" t="s">
        <v>2870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214</v>
      </c>
      <c r="AU519" s="17" t="s">
        <v>82</v>
      </c>
    </row>
    <row r="520" s="2" customFormat="1" ht="16.5" customHeight="1">
      <c r="A520" s="38"/>
      <c r="B520" s="39"/>
      <c r="C520" s="212" t="s">
        <v>909</v>
      </c>
      <c r="D520" s="212" t="s">
        <v>205</v>
      </c>
      <c r="E520" s="213" t="s">
        <v>2871</v>
      </c>
      <c r="F520" s="214" t="s">
        <v>2872</v>
      </c>
      <c r="G520" s="215" t="s">
        <v>208</v>
      </c>
      <c r="H520" s="216">
        <v>20</v>
      </c>
      <c r="I520" s="217"/>
      <c r="J520" s="218">
        <f>ROUND(I520*H520,2)</f>
        <v>0</v>
      </c>
      <c r="K520" s="214" t="s">
        <v>209</v>
      </c>
      <c r="L520" s="44"/>
      <c r="M520" s="219" t="s">
        <v>19</v>
      </c>
      <c r="N520" s="220" t="s">
        <v>44</v>
      </c>
      <c r="O520" s="84"/>
      <c r="P520" s="221">
        <f>O520*H520</f>
        <v>0</v>
      </c>
      <c r="Q520" s="221">
        <v>0</v>
      </c>
      <c r="R520" s="221">
        <f>Q520*H520</f>
        <v>0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210</v>
      </c>
      <c r="AT520" s="223" t="s">
        <v>205</v>
      </c>
      <c r="AU520" s="223" t="s">
        <v>82</v>
      </c>
      <c r="AY520" s="17" t="s">
        <v>202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80</v>
      </c>
      <c r="BK520" s="224">
        <f>ROUND(I520*H520,2)</f>
        <v>0</v>
      </c>
      <c r="BL520" s="17" t="s">
        <v>210</v>
      </c>
      <c r="BM520" s="223" t="s">
        <v>2873</v>
      </c>
    </row>
    <row r="521" s="2" customFormat="1">
      <c r="A521" s="38"/>
      <c r="B521" s="39"/>
      <c r="C521" s="40"/>
      <c r="D521" s="225" t="s">
        <v>212</v>
      </c>
      <c r="E521" s="40"/>
      <c r="F521" s="226" t="s">
        <v>2874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212</v>
      </c>
      <c r="AU521" s="17" t="s">
        <v>82</v>
      </c>
    </row>
    <row r="522" s="2" customFormat="1">
      <c r="A522" s="38"/>
      <c r="B522" s="39"/>
      <c r="C522" s="40"/>
      <c r="D522" s="230" t="s">
        <v>214</v>
      </c>
      <c r="E522" s="40"/>
      <c r="F522" s="231" t="s">
        <v>2875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214</v>
      </c>
      <c r="AU522" s="17" t="s">
        <v>82</v>
      </c>
    </row>
    <row r="523" s="2" customFormat="1" ht="16.5" customHeight="1">
      <c r="A523" s="38"/>
      <c r="B523" s="39"/>
      <c r="C523" s="212" t="s">
        <v>915</v>
      </c>
      <c r="D523" s="212" t="s">
        <v>205</v>
      </c>
      <c r="E523" s="213" t="s">
        <v>2876</v>
      </c>
      <c r="F523" s="214" t="s">
        <v>2877</v>
      </c>
      <c r="G523" s="215" t="s">
        <v>208</v>
      </c>
      <c r="H523" s="216">
        <v>80</v>
      </c>
      <c r="I523" s="217"/>
      <c r="J523" s="218">
        <f>ROUND(I523*H523,2)</f>
        <v>0</v>
      </c>
      <c r="K523" s="214" t="s">
        <v>209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0.15540000000000001</v>
      </c>
      <c r="R523" s="221">
        <f>Q523*H523</f>
        <v>12.432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210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210</v>
      </c>
      <c r="BM523" s="223" t="s">
        <v>2878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2879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>
      <c r="A525" s="38"/>
      <c r="B525" s="39"/>
      <c r="C525" s="40"/>
      <c r="D525" s="230" t="s">
        <v>214</v>
      </c>
      <c r="E525" s="40"/>
      <c r="F525" s="231" t="s">
        <v>2880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214</v>
      </c>
      <c r="AU525" s="17" t="s">
        <v>82</v>
      </c>
    </row>
    <row r="526" s="13" customFormat="1">
      <c r="A526" s="13"/>
      <c r="B526" s="232"/>
      <c r="C526" s="233"/>
      <c r="D526" s="225" t="s">
        <v>224</v>
      </c>
      <c r="E526" s="234" t="s">
        <v>19</v>
      </c>
      <c r="F526" s="235" t="s">
        <v>397</v>
      </c>
      <c r="G526" s="233"/>
      <c r="H526" s="236">
        <v>35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224</v>
      </c>
      <c r="AU526" s="242" t="s">
        <v>82</v>
      </c>
      <c r="AV526" s="13" t="s">
        <v>82</v>
      </c>
      <c r="AW526" s="13" t="s">
        <v>35</v>
      </c>
      <c r="AX526" s="13" t="s">
        <v>73</v>
      </c>
      <c r="AY526" s="242" t="s">
        <v>202</v>
      </c>
    </row>
    <row r="527" s="13" customFormat="1">
      <c r="A527" s="13"/>
      <c r="B527" s="232"/>
      <c r="C527" s="233"/>
      <c r="D527" s="225" t="s">
        <v>224</v>
      </c>
      <c r="E527" s="234" t="s">
        <v>19</v>
      </c>
      <c r="F527" s="235" t="s">
        <v>2881</v>
      </c>
      <c r="G527" s="233"/>
      <c r="H527" s="236">
        <v>45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224</v>
      </c>
      <c r="AU527" s="242" t="s">
        <v>82</v>
      </c>
      <c r="AV527" s="13" t="s">
        <v>82</v>
      </c>
      <c r="AW527" s="13" t="s">
        <v>35</v>
      </c>
      <c r="AX527" s="13" t="s">
        <v>73</v>
      </c>
      <c r="AY527" s="242" t="s">
        <v>202</v>
      </c>
    </row>
    <row r="528" s="2" customFormat="1" ht="16.5" customHeight="1">
      <c r="A528" s="38"/>
      <c r="B528" s="39"/>
      <c r="C528" s="243" t="s">
        <v>919</v>
      </c>
      <c r="D528" s="243" t="s">
        <v>248</v>
      </c>
      <c r="E528" s="244" t="s">
        <v>2882</v>
      </c>
      <c r="F528" s="245" t="s">
        <v>2883</v>
      </c>
      <c r="G528" s="246" t="s">
        <v>208</v>
      </c>
      <c r="H528" s="247">
        <v>82.950000000000003</v>
      </c>
      <c r="I528" s="248"/>
      <c r="J528" s="249">
        <f>ROUND(I528*H528,2)</f>
        <v>0</v>
      </c>
      <c r="K528" s="245" t="s">
        <v>209</v>
      </c>
      <c r="L528" s="250"/>
      <c r="M528" s="251" t="s">
        <v>19</v>
      </c>
      <c r="N528" s="252" t="s">
        <v>44</v>
      </c>
      <c r="O528" s="84"/>
      <c r="P528" s="221">
        <f>O528*H528</f>
        <v>0</v>
      </c>
      <c r="Q528" s="221">
        <v>0.055</v>
      </c>
      <c r="R528" s="221">
        <f>Q528*H528</f>
        <v>4.5622500000000006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203</v>
      </c>
      <c r="AT528" s="223" t="s">
        <v>248</v>
      </c>
      <c r="AU528" s="223" t="s">
        <v>82</v>
      </c>
      <c r="AY528" s="17" t="s">
        <v>202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210</v>
      </c>
      <c r="BM528" s="223" t="s">
        <v>2884</v>
      </c>
    </row>
    <row r="529" s="2" customFormat="1">
      <c r="A529" s="38"/>
      <c r="B529" s="39"/>
      <c r="C529" s="40"/>
      <c r="D529" s="225" t="s">
        <v>212</v>
      </c>
      <c r="E529" s="40"/>
      <c r="F529" s="226" t="s">
        <v>2883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212</v>
      </c>
      <c r="AU529" s="17" t="s">
        <v>82</v>
      </c>
    </row>
    <row r="530" s="13" customFormat="1">
      <c r="A530" s="13"/>
      <c r="B530" s="232"/>
      <c r="C530" s="233"/>
      <c r="D530" s="225" t="s">
        <v>224</v>
      </c>
      <c r="E530" s="234" t="s">
        <v>19</v>
      </c>
      <c r="F530" s="235" t="s">
        <v>251</v>
      </c>
      <c r="G530" s="233"/>
      <c r="H530" s="236">
        <v>32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224</v>
      </c>
      <c r="AU530" s="242" t="s">
        <v>82</v>
      </c>
      <c r="AV530" s="13" t="s">
        <v>82</v>
      </c>
      <c r="AW530" s="13" t="s">
        <v>35</v>
      </c>
      <c r="AX530" s="13" t="s">
        <v>73</v>
      </c>
      <c r="AY530" s="242" t="s">
        <v>202</v>
      </c>
    </row>
    <row r="531" s="13" customFormat="1">
      <c r="A531" s="13"/>
      <c r="B531" s="232"/>
      <c r="C531" s="233"/>
      <c r="D531" s="225" t="s">
        <v>224</v>
      </c>
      <c r="E531" s="234" t="s">
        <v>19</v>
      </c>
      <c r="F531" s="235" t="s">
        <v>467</v>
      </c>
      <c r="G531" s="233"/>
      <c r="H531" s="236">
        <v>47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224</v>
      </c>
      <c r="AU531" s="242" t="s">
        <v>82</v>
      </c>
      <c r="AV531" s="13" t="s">
        <v>82</v>
      </c>
      <c r="AW531" s="13" t="s">
        <v>35</v>
      </c>
      <c r="AX531" s="13" t="s">
        <v>73</v>
      </c>
      <c r="AY531" s="242" t="s">
        <v>202</v>
      </c>
    </row>
    <row r="532" s="13" customFormat="1">
      <c r="A532" s="13"/>
      <c r="B532" s="232"/>
      <c r="C532" s="233"/>
      <c r="D532" s="225" t="s">
        <v>224</v>
      </c>
      <c r="E532" s="233"/>
      <c r="F532" s="235" t="s">
        <v>2885</v>
      </c>
      <c r="G532" s="233"/>
      <c r="H532" s="236">
        <v>82.950000000000003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224</v>
      </c>
      <c r="AU532" s="242" t="s">
        <v>82</v>
      </c>
      <c r="AV532" s="13" t="s">
        <v>82</v>
      </c>
      <c r="AW532" s="13" t="s">
        <v>4</v>
      </c>
      <c r="AX532" s="13" t="s">
        <v>80</v>
      </c>
      <c r="AY532" s="242" t="s">
        <v>202</v>
      </c>
    </row>
    <row r="533" s="2" customFormat="1" ht="16.5" customHeight="1">
      <c r="A533" s="38"/>
      <c r="B533" s="39"/>
      <c r="C533" s="243" t="s">
        <v>925</v>
      </c>
      <c r="D533" s="243" t="s">
        <v>248</v>
      </c>
      <c r="E533" s="244" t="s">
        <v>2886</v>
      </c>
      <c r="F533" s="245" t="s">
        <v>2887</v>
      </c>
      <c r="G533" s="246" t="s">
        <v>208</v>
      </c>
      <c r="H533" s="247">
        <v>6</v>
      </c>
      <c r="I533" s="248"/>
      <c r="J533" s="249">
        <f>ROUND(I533*H533,2)</f>
        <v>0</v>
      </c>
      <c r="K533" s="245" t="s">
        <v>209</v>
      </c>
      <c r="L533" s="250"/>
      <c r="M533" s="251" t="s">
        <v>19</v>
      </c>
      <c r="N533" s="252" t="s">
        <v>44</v>
      </c>
      <c r="O533" s="84"/>
      <c r="P533" s="221">
        <f>O533*H533</f>
        <v>0</v>
      </c>
      <c r="Q533" s="221">
        <v>0.048300000000000003</v>
      </c>
      <c r="R533" s="221">
        <f>Q533*H533</f>
        <v>0.2898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203</v>
      </c>
      <c r="AT533" s="223" t="s">
        <v>248</v>
      </c>
      <c r="AU533" s="223" t="s">
        <v>82</v>
      </c>
      <c r="AY533" s="17" t="s">
        <v>202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210</v>
      </c>
      <c r="BM533" s="223" t="s">
        <v>2888</v>
      </c>
    </row>
    <row r="534" s="2" customFormat="1">
      <c r="A534" s="38"/>
      <c r="B534" s="39"/>
      <c r="C534" s="40"/>
      <c r="D534" s="225" t="s">
        <v>212</v>
      </c>
      <c r="E534" s="40"/>
      <c r="F534" s="226" t="s">
        <v>2887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212</v>
      </c>
      <c r="AU534" s="17" t="s">
        <v>82</v>
      </c>
    </row>
    <row r="535" s="13" customFormat="1">
      <c r="A535" s="13"/>
      <c r="B535" s="232"/>
      <c r="C535" s="233"/>
      <c r="D535" s="225" t="s">
        <v>224</v>
      </c>
      <c r="E535" s="233"/>
      <c r="F535" s="235" t="s">
        <v>2889</v>
      </c>
      <c r="G535" s="233"/>
      <c r="H535" s="236">
        <v>6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224</v>
      </c>
      <c r="AU535" s="242" t="s">
        <v>82</v>
      </c>
      <c r="AV535" s="13" t="s">
        <v>82</v>
      </c>
      <c r="AW535" s="13" t="s">
        <v>4</v>
      </c>
      <c r="AX535" s="13" t="s">
        <v>80</v>
      </c>
      <c r="AY535" s="242" t="s">
        <v>202</v>
      </c>
    </row>
    <row r="536" s="2" customFormat="1" ht="16.5" customHeight="1">
      <c r="A536" s="38"/>
      <c r="B536" s="39"/>
      <c r="C536" s="212" t="s">
        <v>741</v>
      </c>
      <c r="D536" s="212" t="s">
        <v>205</v>
      </c>
      <c r="E536" s="213" t="s">
        <v>2890</v>
      </c>
      <c r="F536" s="214" t="s">
        <v>2891</v>
      </c>
      <c r="G536" s="215" t="s">
        <v>208</v>
      </c>
      <c r="H536" s="216">
        <v>10</v>
      </c>
      <c r="I536" s="217"/>
      <c r="J536" s="218">
        <f>ROUND(I536*H536,2)</f>
        <v>0</v>
      </c>
      <c r="K536" s="214" t="s">
        <v>209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0.080839999999999995</v>
      </c>
      <c r="R536" s="221">
        <f>Q536*H536</f>
        <v>0.80840000000000001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210</v>
      </c>
      <c r="AT536" s="223" t="s">
        <v>205</v>
      </c>
      <c r="AU536" s="223" t="s">
        <v>82</v>
      </c>
      <c r="AY536" s="17" t="s">
        <v>202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210</v>
      </c>
      <c r="BM536" s="223" t="s">
        <v>2892</v>
      </c>
    </row>
    <row r="537" s="2" customFormat="1">
      <c r="A537" s="38"/>
      <c r="B537" s="39"/>
      <c r="C537" s="40"/>
      <c r="D537" s="225" t="s">
        <v>212</v>
      </c>
      <c r="E537" s="40"/>
      <c r="F537" s="226" t="s">
        <v>2893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212</v>
      </c>
      <c r="AU537" s="17" t="s">
        <v>82</v>
      </c>
    </row>
    <row r="538" s="2" customFormat="1">
      <c r="A538" s="38"/>
      <c r="B538" s="39"/>
      <c r="C538" s="40"/>
      <c r="D538" s="230" t="s">
        <v>214</v>
      </c>
      <c r="E538" s="40"/>
      <c r="F538" s="231" t="s">
        <v>2894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214</v>
      </c>
      <c r="AU538" s="17" t="s">
        <v>82</v>
      </c>
    </row>
    <row r="539" s="2" customFormat="1" ht="16.5" customHeight="1">
      <c r="A539" s="38"/>
      <c r="B539" s="39"/>
      <c r="C539" s="212" t="s">
        <v>934</v>
      </c>
      <c r="D539" s="212" t="s">
        <v>205</v>
      </c>
      <c r="E539" s="213" t="s">
        <v>2895</v>
      </c>
      <c r="F539" s="214" t="s">
        <v>2896</v>
      </c>
      <c r="G539" s="215" t="s">
        <v>208</v>
      </c>
      <c r="H539" s="216">
        <v>10</v>
      </c>
      <c r="I539" s="217"/>
      <c r="J539" s="218">
        <f>ROUND(I539*H539,2)</f>
        <v>0</v>
      </c>
      <c r="K539" s="214" t="s">
        <v>209</v>
      </c>
      <c r="L539" s="44"/>
      <c r="M539" s="219" t="s">
        <v>19</v>
      </c>
      <c r="N539" s="220" t="s">
        <v>44</v>
      </c>
      <c r="O539" s="84"/>
      <c r="P539" s="221">
        <f>O539*H539</f>
        <v>0</v>
      </c>
      <c r="Q539" s="221">
        <v>0.1295</v>
      </c>
      <c r="R539" s="221">
        <f>Q539*H539</f>
        <v>1.2949999999999999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210</v>
      </c>
      <c r="AT539" s="223" t="s">
        <v>205</v>
      </c>
      <c r="AU539" s="223" t="s">
        <v>82</v>
      </c>
      <c r="AY539" s="17" t="s">
        <v>202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210</v>
      </c>
      <c r="BM539" s="223" t="s">
        <v>2897</v>
      </c>
    </row>
    <row r="540" s="2" customFormat="1">
      <c r="A540" s="38"/>
      <c r="B540" s="39"/>
      <c r="C540" s="40"/>
      <c r="D540" s="225" t="s">
        <v>212</v>
      </c>
      <c r="E540" s="40"/>
      <c r="F540" s="226" t="s">
        <v>2898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212</v>
      </c>
      <c r="AU540" s="17" t="s">
        <v>82</v>
      </c>
    </row>
    <row r="541" s="2" customFormat="1">
      <c r="A541" s="38"/>
      <c r="B541" s="39"/>
      <c r="C541" s="40"/>
      <c r="D541" s="230" t="s">
        <v>214</v>
      </c>
      <c r="E541" s="40"/>
      <c r="F541" s="231" t="s">
        <v>2899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214</v>
      </c>
      <c r="AU541" s="17" t="s">
        <v>82</v>
      </c>
    </row>
    <row r="542" s="2" customFormat="1" ht="16.5" customHeight="1">
      <c r="A542" s="38"/>
      <c r="B542" s="39"/>
      <c r="C542" s="243" t="s">
        <v>939</v>
      </c>
      <c r="D542" s="243" t="s">
        <v>248</v>
      </c>
      <c r="E542" s="244" t="s">
        <v>2900</v>
      </c>
      <c r="F542" s="245" t="s">
        <v>2901</v>
      </c>
      <c r="G542" s="246" t="s">
        <v>208</v>
      </c>
      <c r="H542" s="247">
        <v>11</v>
      </c>
      <c r="I542" s="248"/>
      <c r="J542" s="249">
        <f>ROUND(I542*H542,2)</f>
        <v>0</v>
      </c>
      <c r="K542" s="245" t="s">
        <v>209</v>
      </c>
      <c r="L542" s="250"/>
      <c r="M542" s="251" t="s">
        <v>19</v>
      </c>
      <c r="N542" s="252" t="s">
        <v>44</v>
      </c>
      <c r="O542" s="84"/>
      <c r="P542" s="221">
        <f>O542*H542</f>
        <v>0</v>
      </c>
      <c r="Q542" s="221">
        <v>0.056120000000000003</v>
      </c>
      <c r="R542" s="221">
        <f>Q542*H542</f>
        <v>0.61732000000000009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203</v>
      </c>
      <c r="AT542" s="223" t="s">
        <v>248</v>
      </c>
      <c r="AU542" s="223" t="s">
        <v>82</v>
      </c>
      <c r="AY542" s="17" t="s">
        <v>202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210</v>
      </c>
      <c r="BM542" s="223" t="s">
        <v>2902</v>
      </c>
    </row>
    <row r="543" s="2" customFormat="1">
      <c r="A543" s="38"/>
      <c r="B543" s="39"/>
      <c r="C543" s="40"/>
      <c r="D543" s="225" t="s">
        <v>212</v>
      </c>
      <c r="E543" s="40"/>
      <c r="F543" s="226" t="s">
        <v>2901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212</v>
      </c>
      <c r="AU543" s="17" t="s">
        <v>82</v>
      </c>
    </row>
    <row r="544" s="13" customFormat="1">
      <c r="A544" s="13"/>
      <c r="B544" s="232"/>
      <c r="C544" s="233"/>
      <c r="D544" s="225" t="s">
        <v>224</v>
      </c>
      <c r="E544" s="233"/>
      <c r="F544" s="235" t="s">
        <v>2903</v>
      </c>
      <c r="G544" s="233"/>
      <c r="H544" s="236">
        <v>11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224</v>
      </c>
      <c r="AU544" s="242" t="s">
        <v>82</v>
      </c>
      <c r="AV544" s="13" t="s">
        <v>82</v>
      </c>
      <c r="AW544" s="13" t="s">
        <v>4</v>
      </c>
      <c r="AX544" s="13" t="s">
        <v>80</v>
      </c>
      <c r="AY544" s="242" t="s">
        <v>202</v>
      </c>
    </row>
    <row r="545" s="2" customFormat="1" ht="16.5" customHeight="1">
      <c r="A545" s="38"/>
      <c r="B545" s="39"/>
      <c r="C545" s="212" t="s">
        <v>945</v>
      </c>
      <c r="D545" s="212" t="s">
        <v>205</v>
      </c>
      <c r="E545" s="213" t="s">
        <v>2904</v>
      </c>
      <c r="F545" s="214" t="s">
        <v>2905</v>
      </c>
      <c r="G545" s="215" t="s">
        <v>208</v>
      </c>
      <c r="H545" s="216">
        <v>10</v>
      </c>
      <c r="I545" s="217"/>
      <c r="J545" s="218">
        <f>ROUND(I545*H545,2)</f>
        <v>0</v>
      </c>
      <c r="K545" s="214" t="s">
        <v>209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0.10095</v>
      </c>
      <c r="R545" s="221">
        <f>Q545*H545</f>
        <v>1.0095000000000001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210</v>
      </c>
      <c r="AT545" s="223" t="s">
        <v>205</v>
      </c>
      <c r="AU545" s="223" t="s">
        <v>82</v>
      </c>
      <c r="AY545" s="17" t="s">
        <v>202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210</v>
      </c>
      <c r="BM545" s="223" t="s">
        <v>2906</v>
      </c>
    </row>
    <row r="546" s="2" customFormat="1">
      <c r="A546" s="38"/>
      <c r="B546" s="39"/>
      <c r="C546" s="40"/>
      <c r="D546" s="225" t="s">
        <v>212</v>
      </c>
      <c r="E546" s="40"/>
      <c r="F546" s="226" t="s">
        <v>2907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212</v>
      </c>
      <c r="AU546" s="17" t="s">
        <v>82</v>
      </c>
    </row>
    <row r="547" s="2" customFormat="1">
      <c r="A547" s="38"/>
      <c r="B547" s="39"/>
      <c r="C547" s="40"/>
      <c r="D547" s="230" t="s">
        <v>214</v>
      </c>
      <c r="E547" s="40"/>
      <c r="F547" s="231" t="s">
        <v>2908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214</v>
      </c>
      <c r="AU547" s="17" t="s">
        <v>82</v>
      </c>
    </row>
    <row r="548" s="2" customFormat="1" ht="16.5" customHeight="1">
      <c r="A548" s="38"/>
      <c r="B548" s="39"/>
      <c r="C548" s="243" t="s">
        <v>951</v>
      </c>
      <c r="D548" s="243" t="s">
        <v>248</v>
      </c>
      <c r="E548" s="244" t="s">
        <v>2909</v>
      </c>
      <c r="F548" s="245" t="s">
        <v>2910</v>
      </c>
      <c r="G548" s="246" t="s">
        <v>208</v>
      </c>
      <c r="H548" s="247">
        <v>11</v>
      </c>
      <c r="I548" s="248"/>
      <c r="J548" s="249">
        <f>ROUND(I548*H548,2)</f>
        <v>0</v>
      </c>
      <c r="K548" s="245" t="s">
        <v>209</v>
      </c>
      <c r="L548" s="250"/>
      <c r="M548" s="251" t="s">
        <v>19</v>
      </c>
      <c r="N548" s="252" t="s">
        <v>44</v>
      </c>
      <c r="O548" s="84"/>
      <c r="P548" s="221">
        <f>O548*H548</f>
        <v>0</v>
      </c>
      <c r="Q548" s="221">
        <v>0.028000000000000001</v>
      </c>
      <c r="R548" s="221">
        <f>Q548*H548</f>
        <v>0.308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203</v>
      </c>
      <c r="AT548" s="223" t="s">
        <v>248</v>
      </c>
      <c r="AU548" s="223" t="s">
        <v>82</v>
      </c>
      <c r="AY548" s="17" t="s">
        <v>202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210</v>
      </c>
      <c r="BM548" s="223" t="s">
        <v>2911</v>
      </c>
    </row>
    <row r="549" s="2" customFormat="1">
      <c r="A549" s="38"/>
      <c r="B549" s="39"/>
      <c r="C549" s="40"/>
      <c r="D549" s="225" t="s">
        <v>212</v>
      </c>
      <c r="E549" s="40"/>
      <c r="F549" s="226" t="s">
        <v>2910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212</v>
      </c>
      <c r="AU549" s="17" t="s">
        <v>82</v>
      </c>
    </row>
    <row r="550" s="2" customFormat="1" ht="21.75" customHeight="1">
      <c r="A550" s="38"/>
      <c r="B550" s="39"/>
      <c r="C550" s="212" t="s">
        <v>955</v>
      </c>
      <c r="D550" s="212" t="s">
        <v>205</v>
      </c>
      <c r="E550" s="213" t="s">
        <v>2912</v>
      </c>
      <c r="F550" s="214" t="s">
        <v>2913</v>
      </c>
      <c r="G550" s="215" t="s">
        <v>208</v>
      </c>
      <c r="H550" s="216">
        <v>214</v>
      </c>
      <c r="I550" s="217"/>
      <c r="J550" s="218">
        <f>ROUND(I550*H550,2)</f>
        <v>0</v>
      </c>
      <c r="K550" s="214" t="s">
        <v>209</v>
      </c>
      <c r="L550" s="44"/>
      <c r="M550" s="219" t="s">
        <v>19</v>
      </c>
      <c r="N550" s="220" t="s">
        <v>44</v>
      </c>
      <c r="O550" s="84"/>
      <c r="P550" s="221">
        <f>O550*H550</f>
        <v>0</v>
      </c>
      <c r="Q550" s="221">
        <v>0.00044999999999999999</v>
      </c>
      <c r="R550" s="221">
        <f>Q550*H550</f>
        <v>0.096299999999999997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210</v>
      </c>
      <c r="AT550" s="223" t="s">
        <v>205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210</v>
      </c>
      <c r="BM550" s="223" t="s">
        <v>2914</v>
      </c>
    </row>
    <row r="551" s="2" customFormat="1">
      <c r="A551" s="38"/>
      <c r="B551" s="39"/>
      <c r="C551" s="40"/>
      <c r="D551" s="225" t="s">
        <v>212</v>
      </c>
      <c r="E551" s="40"/>
      <c r="F551" s="226" t="s">
        <v>2915</v>
      </c>
      <c r="G551" s="40"/>
      <c r="H551" s="40"/>
      <c r="I551" s="227"/>
      <c r="J551" s="40"/>
      <c r="K551" s="40"/>
      <c r="L551" s="44"/>
      <c r="M551" s="228"/>
      <c r="N551" s="229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212</v>
      </c>
      <c r="AU551" s="17" t="s">
        <v>82</v>
      </c>
    </row>
    <row r="552" s="2" customFormat="1">
      <c r="A552" s="38"/>
      <c r="B552" s="39"/>
      <c r="C552" s="40"/>
      <c r="D552" s="230" t="s">
        <v>214</v>
      </c>
      <c r="E552" s="40"/>
      <c r="F552" s="231" t="s">
        <v>2916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214</v>
      </c>
      <c r="AU552" s="17" t="s">
        <v>82</v>
      </c>
    </row>
    <row r="553" s="13" customFormat="1">
      <c r="A553" s="13"/>
      <c r="B553" s="232"/>
      <c r="C553" s="233"/>
      <c r="D553" s="225" t="s">
        <v>224</v>
      </c>
      <c r="E553" s="234" t="s">
        <v>19</v>
      </c>
      <c r="F553" s="235" t="s">
        <v>2917</v>
      </c>
      <c r="G553" s="233"/>
      <c r="H553" s="236">
        <v>214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224</v>
      </c>
      <c r="AU553" s="242" t="s">
        <v>82</v>
      </c>
      <c r="AV553" s="13" t="s">
        <v>82</v>
      </c>
      <c r="AW553" s="13" t="s">
        <v>35</v>
      </c>
      <c r="AX553" s="13" t="s">
        <v>80</v>
      </c>
      <c r="AY553" s="242" t="s">
        <v>202</v>
      </c>
    </row>
    <row r="554" s="2" customFormat="1" ht="16.5" customHeight="1">
      <c r="A554" s="38"/>
      <c r="B554" s="39"/>
      <c r="C554" s="212" t="s">
        <v>961</v>
      </c>
      <c r="D554" s="212" t="s">
        <v>205</v>
      </c>
      <c r="E554" s="213" t="s">
        <v>2918</v>
      </c>
      <c r="F554" s="214" t="s">
        <v>2919</v>
      </c>
      <c r="G554" s="215" t="s">
        <v>208</v>
      </c>
      <c r="H554" s="216">
        <v>448</v>
      </c>
      <c r="I554" s="217"/>
      <c r="J554" s="218">
        <f>ROUND(I554*H554,2)</f>
        <v>0</v>
      </c>
      <c r="K554" s="214" t="s">
        <v>209</v>
      </c>
      <c r="L554" s="44"/>
      <c r="M554" s="219" t="s">
        <v>19</v>
      </c>
      <c r="N554" s="220" t="s">
        <v>44</v>
      </c>
      <c r="O554" s="84"/>
      <c r="P554" s="221">
        <f>O554*H554</f>
        <v>0</v>
      </c>
      <c r="Q554" s="221">
        <v>0</v>
      </c>
      <c r="R554" s="221">
        <f>Q554*H554</f>
        <v>0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210</v>
      </c>
      <c r="AT554" s="223" t="s">
        <v>205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210</v>
      </c>
      <c r="BM554" s="223" t="s">
        <v>2920</v>
      </c>
    </row>
    <row r="555" s="2" customFormat="1">
      <c r="A555" s="38"/>
      <c r="B555" s="39"/>
      <c r="C555" s="40"/>
      <c r="D555" s="225" t="s">
        <v>212</v>
      </c>
      <c r="E555" s="40"/>
      <c r="F555" s="226" t="s">
        <v>2921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212</v>
      </c>
      <c r="AU555" s="17" t="s">
        <v>82</v>
      </c>
    </row>
    <row r="556" s="2" customFormat="1">
      <c r="A556" s="38"/>
      <c r="B556" s="39"/>
      <c r="C556" s="40"/>
      <c r="D556" s="230" t="s">
        <v>214</v>
      </c>
      <c r="E556" s="40"/>
      <c r="F556" s="231" t="s">
        <v>2922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214</v>
      </c>
      <c r="AU556" s="17" t="s">
        <v>82</v>
      </c>
    </row>
    <row r="557" s="13" customFormat="1">
      <c r="A557" s="13"/>
      <c r="B557" s="232"/>
      <c r="C557" s="233"/>
      <c r="D557" s="225" t="s">
        <v>224</v>
      </c>
      <c r="E557" s="234" t="s">
        <v>19</v>
      </c>
      <c r="F557" s="235" t="s">
        <v>2923</v>
      </c>
      <c r="G557" s="233"/>
      <c r="H557" s="236">
        <v>448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224</v>
      </c>
      <c r="AU557" s="242" t="s">
        <v>82</v>
      </c>
      <c r="AV557" s="13" t="s">
        <v>82</v>
      </c>
      <c r="AW557" s="13" t="s">
        <v>35</v>
      </c>
      <c r="AX557" s="13" t="s">
        <v>80</v>
      </c>
      <c r="AY557" s="242" t="s">
        <v>202</v>
      </c>
    </row>
    <row r="558" s="2" customFormat="1" ht="16.5" customHeight="1">
      <c r="A558" s="38"/>
      <c r="B558" s="39"/>
      <c r="C558" s="212" t="s">
        <v>967</v>
      </c>
      <c r="D558" s="212" t="s">
        <v>205</v>
      </c>
      <c r="E558" s="213" t="s">
        <v>2924</v>
      </c>
      <c r="F558" s="214" t="s">
        <v>2925</v>
      </c>
      <c r="G558" s="215" t="s">
        <v>289</v>
      </c>
      <c r="H558" s="216">
        <v>750</v>
      </c>
      <c r="I558" s="217"/>
      <c r="J558" s="218">
        <f>ROUND(I558*H558,2)</f>
        <v>0</v>
      </c>
      <c r="K558" s="214" t="s">
        <v>209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</v>
      </c>
      <c r="R558" s="221">
        <f>Q558*H558</f>
        <v>0</v>
      </c>
      <c r="S558" s="221">
        <v>0.47999999999999998</v>
      </c>
      <c r="T558" s="222">
        <f>S558*H558</f>
        <v>360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210</v>
      </c>
      <c r="AT558" s="223" t="s">
        <v>205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210</v>
      </c>
      <c r="BM558" s="223" t="s">
        <v>2926</v>
      </c>
    </row>
    <row r="559" s="2" customFormat="1">
      <c r="A559" s="38"/>
      <c r="B559" s="39"/>
      <c r="C559" s="40"/>
      <c r="D559" s="225" t="s">
        <v>212</v>
      </c>
      <c r="E559" s="40"/>
      <c r="F559" s="226" t="s">
        <v>2927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212</v>
      </c>
      <c r="AU559" s="17" t="s">
        <v>82</v>
      </c>
    </row>
    <row r="560" s="2" customFormat="1">
      <c r="A560" s="38"/>
      <c r="B560" s="39"/>
      <c r="C560" s="40"/>
      <c r="D560" s="230" t="s">
        <v>214</v>
      </c>
      <c r="E560" s="40"/>
      <c r="F560" s="231" t="s">
        <v>2928</v>
      </c>
      <c r="G560" s="40"/>
      <c r="H560" s="40"/>
      <c r="I560" s="227"/>
      <c r="J560" s="40"/>
      <c r="K560" s="40"/>
      <c r="L560" s="44"/>
      <c r="M560" s="228"/>
      <c r="N560" s="229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214</v>
      </c>
      <c r="AU560" s="17" t="s">
        <v>82</v>
      </c>
    </row>
    <row r="561" s="2" customFormat="1" ht="16.5" customHeight="1">
      <c r="A561" s="38"/>
      <c r="B561" s="39"/>
      <c r="C561" s="212" t="s">
        <v>971</v>
      </c>
      <c r="D561" s="212" t="s">
        <v>205</v>
      </c>
      <c r="E561" s="213" t="s">
        <v>2929</v>
      </c>
      <c r="F561" s="214" t="s">
        <v>2930</v>
      </c>
      <c r="G561" s="215" t="s">
        <v>208</v>
      </c>
      <c r="H561" s="216">
        <v>4</v>
      </c>
      <c r="I561" s="217"/>
      <c r="J561" s="218">
        <f>ROUND(I561*H561,2)</f>
        <v>0</v>
      </c>
      <c r="K561" s="214" t="s">
        <v>209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</v>
      </c>
      <c r="R561" s="221">
        <f>Q561*H561</f>
        <v>0</v>
      </c>
      <c r="S561" s="221">
        <v>0.044999999999999998</v>
      </c>
      <c r="T561" s="222">
        <f>S561*H561</f>
        <v>0.17999999999999999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210</v>
      </c>
      <c r="AT561" s="223" t="s">
        <v>205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210</v>
      </c>
      <c r="BM561" s="223" t="s">
        <v>2931</v>
      </c>
    </row>
    <row r="562" s="2" customFormat="1">
      <c r="A562" s="38"/>
      <c r="B562" s="39"/>
      <c r="C562" s="40"/>
      <c r="D562" s="225" t="s">
        <v>212</v>
      </c>
      <c r="E562" s="40"/>
      <c r="F562" s="226" t="s">
        <v>2932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212</v>
      </c>
      <c r="AU562" s="17" t="s">
        <v>82</v>
      </c>
    </row>
    <row r="563" s="2" customFormat="1">
      <c r="A563" s="38"/>
      <c r="B563" s="39"/>
      <c r="C563" s="40"/>
      <c r="D563" s="230" t="s">
        <v>214</v>
      </c>
      <c r="E563" s="40"/>
      <c r="F563" s="231" t="s">
        <v>2933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214</v>
      </c>
      <c r="AU563" s="17" t="s">
        <v>82</v>
      </c>
    </row>
    <row r="564" s="2" customFormat="1" ht="16.5" customHeight="1">
      <c r="A564" s="38"/>
      <c r="B564" s="39"/>
      <c r="C564" s="212" t="s">
        <v>976</v>
      </c>
      <c r="D564" s="212" t="s">
        <v>205</v>
      </c>
      <c r="E564" s="213" t="s">
        <v>2934</v>
      </c>
      <c r="F564" s="214" t="s">
        <v>2935</v>
      </c>
      <c r="G564" s="215" t="s">
        <v>208</v>
      </c>
      <c r="H564" s="216">
        <v>8</v>
      </c>
      <c r="I564" s="217"/>
      <c r="J564" s="218">
        <f>ROUND(I564*H564,2)</f>
        <v>0</v>
      </c>
      <c r="K564" s="214" t="s">
        <v>209</v>
      </c>
      <c r="L564" s="44"/>
      <c r="M564" s="219" t="s">
        <v>19</v>
      </c>
      <c r="N564" s="220" t="s">
        <v>44</v>
      </c>
      <c r="O564" s="84"/>
      <c r="P564" s="221">
        <f>O564*H564</f>
        <v>0</v>
      </c>
      <c r="Q564" s="221">
        <v>0</v>
      </c>
      <c r="R564" s="221">
        <f>Q564*H564</f>
        <v>0</v>
      </c>
      <c r="S564" s="221">
        <v>0.025000000000000001</v>
      </c>
      <c r="T564" s="222">
        <f>S564*H564</f>
        <v>0.20000000000000001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210</v>
      </c>
      <c r="AT564" s="223" t="s">
        <v>205</v>
      </c>
      <c r="AU564" s="223" t="s">
        <v>82</v>
      </c>
      <c r="AY564" s="17" t="s">
        <v>202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210</v>
      </c>
      <c r="BM564" s="223" t="s">
        <v>2936</v>
      </c>
    </row>
    <row r="565" s="2" customFormat="1">
      <c r="A565" s="38"/>
      <c r="B565" s="39"/>
      <c r="C565" s="40"/>
      <c r="D565" s="225" t="s">
        <v>212</v>
      </c>
      <c r="E565" s="40"/>
      <c r="F565" s="226" t="s">
        <v>2937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212</v>
      </c>
      <c r="AU565" s="17" t="s">
        <v>82</v>
      </c>
    </row>
    <row r="566" s="2" customFormat="1">
      <c r="A566" s="38"/>
      <c r="B566" s="39"/>
      <c r="C566" s="40"/>
      <c r="D566" s="230" t="s">
        <v>214</v>
      </c>
      <c r="E566" s="40"/>
      <c r="F566" s="231" t="s">
        <v>2938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214</v>
      </c>
      <c r="AU566" s="17" t="s">
        <v>82</v>
      </c>
    </row>
    <row r="567" s="2" customFormat="1" ht="16.5" customHeight="1">
      <c r="A567" s="38"/>
      <c r="B567" s="39"/>
      <c r="C567" s="212" t="s">
        <v>982</v>
      </c>
      <c r="D567" s="212" t="s">
        <v>205</v>
      </c>
      <c r="E567" s="213" t="s">
        <v>2939</v>
      </c>
      <c r="F567" s="214" t="s">
        <v>2940</v>
      </c>
      <c r="G567" s="215" t="s">
        <v>289</v>
      </c>
      <c r="H567" s="216">
        <v>4</v>
      </c>
      <c r="I567" s="217"/>
      <c r="J567" s="218">
        <f>ROUND(I567*H567,2)</f>
        <v>0</v>
      </c>
      <c r="K567" s="214" t="s">
        <v>209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0</v>
      </c>
      <c r="R567" s="221">
        <f>Q567*H567</f>
        <v>0</v>
      </c>
      <c r="S567" s="221">
        <v>0.0040000000000000001</v>
      </c>
      <c r="T567" s="222">
        <f>S567*H567</f>
        <v>0.016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210</v>
      </c>
      <c r="AT567" s="223" t="s">
        <v>205</v>
      </c>
      <c r="AU567" s="223" t="s">
        <v>82</v>
      </c>
      <c r="AY567" s="17" t="s">
        <v>202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80</v>
      </c>
      <c r="BK567" s="224">
        <f>ROUND(I567*H567,2)</f>
        <v>0</v>
      </c>
      <c r="BL567" s="17" t="s">
        <v>210</v>
      </c>
      <c r="BM567" s="223" t="s">
        <v>2941</v>
      </c>
    </row>
    <row r="568" s="2" customFormat="1">
      <c r="A568" s="38"/>
      <c r="B568" s="39"/>
      <c r="C568" s="40"/>
      <c r="D568" s="225" t="s">
        <v>212</v>
      </c>
      <c r="E568" s="40"/>
      <c r="F568" s="226" t="s">
        <v>2942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212</v>
      </c>
      <c r="AU568" s="17" t="s">
        <v>82</v>
      </c>
    </row>
    <row r="569" s="2" customFormat="1">
      <c r="A569" s="38"/>
      <c r="B569" s="39"/>
      <c r="C569" s="40"/>
      <c r="D569" s="230" t="s">
        <v>214</v>
      </c>
      <c r="E569" s="40"/>
      <c r="F569" s="231" t="s">
        <v>2943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214</v>
      </c>
      <c r="AU569" s="17" t="s">
        <v>82</v>
      </c>
    </row>
    <row r="570" s="2" customFormat="1" ht="16.5" customHeight="1">
      <c r="A570" s="38"/>
      <c r="B570" s="39"/>
      <c r="C570" s="212" t="s">
        <v>988</v>
      </c>
      <c r="D570" s="212" t="s">
        <v>205</v>
      </c>
      <c r="E570" s="213" t="s">
        <v>2944</v>
      </c>
      <c r="F570" s="214" t="s">
        <v>2945</v>
      </c>
      <c r="G570" s="215" t="s">
        <v>208</v>
      </c>
      <c r="H570" s="216">
        <v>0.5</v>
      </c>
      <c r="I570" s="217"/>
      <c r="J570" s="218">
        <f>ROUND(I570*H570,2)</f>
        <v>0</v>
      </c>
      <c r="K570" s="214" t="s">
        <v>209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0.0012800000000000001</v>
      </c>
      <c r="R570" s="221">
        <f>Q570*H570</f>
        <v>0.00064000000000000005</v>
      </c>
      <c r="S570" s="221">
        <v>0.021000000000000001</v>
      </c>
      <c r="T570" s="222">
        <f>S570*H570</f>
        <v>0.010500000000000001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210</v>
      </c>
      <c r="AT570" s="223" t="s">
        <v>205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210</v>
      </c>
      <c r="BM570" s="223" t="s">
        <v>2946</v>
      </c>
    </row>
    <row r="571" s="2" customFormat="1">
      <c r="A571" s="38"/>
      <c r="B571" s="39"/>
      <c r="C571" s="40"/>
      <c r="D571" s="225" t="s">
        <v>212</v>
      </c>
      <c r="E571" s="40"/>
      <c r="F571" s="226" t="s">
        <v>2947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212</v>
      </c>
      <c r="AU571" s="17" t="s">
        <v>82</v>
      </c>
    </row>
    <row r="572" s="2" customFormat="1">
      <c r="A572" s="38"/>
      <c r="B572" s="39"/>
      <c r="C572" s="40"/>
      <c r="D572" s="230" t="s">
        <v>214</v>
      </c>
      <c r="E572" s="40"/>
      <c r="F572" s="231" t="s">
        <v>2948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214</v>
      </c>
      <c r="AU572" s="17" t="s">
        <v>82</v>
      </c>
    </row>
    <row r="573" s="2" customFormat="1" ht="16.5" customHeight="1">
      <c r="A573" s="38"/>
      <c r="B573" s="39"/>
      <c r="C573" s="212" t="s">
        <v>993</v>
      </c>
      <c r="D573" s="212" t="s">
        <v>205</v>
      </c>
      <c r="E573" s="213" t="s">
        <v>2949</v>
      </c>
      <c r="F573" s="214" t="s">
        <v>2950</v>
      </c>
      <c r="G573" s="215" t="s">
        <v>208</v>
      </c>
      <c r="H573" s="216">
        <v>2</v>
      </c>
      <c r="I573" s="217"/>
      <c r="J573" s="218">
        <f>ROUND(I573*H573,2)</f>
        <v>0</v>
      </c>
      <c r="K573" s="214" t="s">
        <v>209</v>
      </c>
      <c r="L573" s="44"/>
      <c r="M573" s="219" t="s">
        <v>19</v>
      </c>
      <c r="N573" s="220" t="s">
        <v>44</v>
      </c>
      <c r="O573" s="84"/>
      <c r="P573" s="221">
        <f>O573*H573</f>
        <v>0</v>
      </c>
      <c r="Q573" s="221">
        <v>0.00142</v>
      </c>
      <c r="R573" s="221">
        <f>Q573*H573</f>
        <v>0.0028400000000000001</v>
      </c>
      <c r="S573" s="221">
        <v>0.029000000000000001</v>
      </c>
      <c r="T573" s="222">
        <f>S573*H573</f>
        <v>0.058000000000000003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210</v>
      </c>
      <c r="AT573" s="223" t="s">
        <v>205</v>
      </c>
      <c r="AU573" s="223" t="s">
        <v>82</v>
      </c>
      <c r="AY573" s="17" t="s">
        <v>202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210</v>
      </c>
      <c r="BM573" s="223" t="s">
        <v>2951</v>
      </c>
    </row>
    <row r="574" s="2" customFormat="1">
      <c r="A574" s="38"/>
      <c r="B574" s="39"/>
      <c r="C574" s="40"/>
      <c r="D574" s="225" t="s">
        <v>212</v>
      </c>
      <c r="E574" s="40"/>
      <c r="F574" s="226" t="s">
        <v>2952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212</v>
      </c>
      <c r="AU574" s="17" t="s">
        <v>82</v>
      </c>
    </row>
    <row r="575" s="2" customFormat="1">
      <c r="A575" s="38"/>
      <c r="B575" s="39"/>
      <c r="C575" s="40"/>
      <c r="D575" s="230" t="s">
        <v>214</v>
      </c>
      <c r="E575" s="40"/>
      <c r="F575" s="231" t="s">
        <v>2953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214</v>
      </c>
      <c r="AU575" s="17" t="s">
        <v>82</v>
      </c>
    </row>
    <row r="576" s="2" customFormat="1" ht="16.5" customHeight="1">
      <c r="A576" s="38"/>
      <c r="B576" s="39"/>
      <c r="C576" s="212" t="s">
        <v>999</v>
      </c>
      <c r="D576" s="212" t="s">
        <v>205</v>
      </c>
      <c r="E576" s="213" t="s">
        <v>2954</v>
      </c>
      <c r="F576" s="214" t="s">
        <v>2955</v>
      </c>
      <c r="G576" s="215" t="s">
        <v>208</v>
      </c>
      <c r="H576" s="216">
        <v>2</v>
      </c>
      <c r="I576" s="217"/>
      <c r="J576" s="218">
        <f>ROUND(I576*H576,2)</f>
        <v>0</v>
      </c>
      <c r="K576" s="214" t="s">
        <v>209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0.00147</v>
      </c>
      <c r="R576" s="221">
        <f>Q576*H576</f>
        <v>0.0029399999999999999</v>
      </c>
      <c r="S576" s="221">
        <v>0.039</v>
      </c>
      <c r="T576" s="222">
        <f>S576*H576</f>
        <v>0.078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210</v>
      </c>
      <c r="AT576" s="223" t="s">
        <v>205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210</v>
      </c>
      <c r="BM576" s="223" t="s">
        <v>2956</v>
      </c>
    </row>
    <row r="577" s="2" customFormat="1">
      <c r="A577" s="38"/>
      <c r="B577" s="39"/>
      <c r="C577" s="40"/>
      <c r="D577" s="225" t="s">
        <v>212</v>
      </c>
      <c r="E577" s="40"/>
      <c r="F577" s="226" t="s">
        <v>2957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212</v>
      </c>
      <c r="AU577" s="17" t="s">
        <v>82</v>
      </c>
    </row>
    <row r="578" s="2" customFormat="1">
      <c r="A578" s="38"/>
      <c r="B578" s="39"/>
      <c r="C578" s="40"/>
      <c r="D578" s="230" t="s">
        <v>214</v>
      </c>
      <c r="E578" s="40"/>
      <c r="F578" s="231" t="s">
        <v>2958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214</v>
      </c>
      <c r="AU578" s="17" t="s">
        <v>82</v>
      </c>
    </row>
    <row r="579" s="2" customFormat="1" ht="16.5" customHeight="1">
      <c r="A579" s="38"/>
      <c r="B579" s="39"/>
      <c r="C579" s="212" t="s">
        <v>1006</v>
      </c>
      <c r="D579" s="212" t="s">
        <v>205</v>
      </c>
      <c r="E579" s="213" t="s">
        <v>2959</v>
      </c>
      <c r="F579" s="214" t="s">
        <v>2960</v>
      </c>
      <c r="G579" s="215" t="s">
        <v>208</v>
      </c>
      <c r="H579" s="216">
        <v>1</v>
      </c>
      <c r="I579" s="217"/>
      <c r="J579" s="218">
        <f>ROUND(I579*H579,2)</f>
        <v>0</v>
      </c>
      <c r="K579" s="214" t="s">
        <v>209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0.0027899999999999999</v>
      </c>
      <c r="R579" s="221">
        <f>Q579*H579</f>
        <v>0.0027899999999999999</v>
      </c>
      <c r="S579" s="221">
        <v>0.056000000000000001</v>
      </c>
      <c r="T579" s="222">
        <f>S579*H579</f>
        <v>0.056000000000000001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210</v>
      </c>
      <c r="AT579" s="223" t="s">
        <v>205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210</v>
      </c>
      <c r="BM579" s="223" t="s">
        <v>2961</v>
      </c>
    </row>
    <row r="580" s="2" customFormat="1">
      <c r="A580" s="38"/>
      <c r="B580" s="39"/>
      <c r="C580" s="40"/>
      <c r="D580" s="225" t="s">
        <v>212</v>
      </c>
      <c r="E580" s="40"/>
      <c r="F580" s="226" t="s">
        <v>2962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212</v>
      </c>
      <c r="AU580" s="17" t="s">
        <v>82</v>
      </c>
    </row>
    <row r="581" s="2" customFormat="1">
      <c r="A581" s="38"/>
      <c r="B581" s="39"/>
      <c r="C581" s="40"/>
      <c r="D581" s="230" t="s">
        <v>214</v>
      </c>
      <c r="E581" s="40"/>
      <c r="F581" s="231" t="s">
        <v>2963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214</v>
      </c>
      <c r="AU581" s="17" t="s">
        <v>82</v>
      </c>
    </row>
    <row r="582" s="2" customFormat="1" ht="16.5" customHeight="1">
      <c r="A582" s="38"/>
      <c r="B582" s="39"/>
      <c r="C582" s="212" t="s">
        <v>1010</v>
      </c>
      <c r="D582" s="212" t="s">
        <v>205</v>
      </c>
      <c r="E582" s="213" t="s">
        <v>2964</v>
      </c>
      <c r="F582" s="214" t="s">
        <v>2965</v>
      </c>
      <c r="G582" s="215" t="s">
        <v>208</v>
      </c>
      <c r="H582" s="216">
        <v>0.5</v>
      </c>
      <c r="I582" s="217"/>
      <c r="J582" s="218">
        <f>ROUND(I582*H582,2)</f>
        <v>0</v>
      </c>
      <c r="K582" s="214" t="s">
        <v>209</v>
      </c>
      <c r="L582" s="44"/>
      <c r="M582" s="219" t="s">
        <v>19</v>
      </c>
      <c r="N582" s="220" t="s">
        <v>44</v>
      </c>
      <c r="O582" s="84"/>
      <c r="P582" s="221">
        <f>O582*H582</f>
        <v>0</v>
      </c>
      <c r="Q582" s="221">
        <v>0.00316</v>
      </c>
      <c r="R582" s="221">
        <f>Q582*H582</f>
        <v>0.00158</v>
      </c>
      <c r="S582" s="221">
        <v>0.069000000000000006</v>
      </c>
      <c r="T582" s="222">
        <f>S582*H582</f>
        <v>0.034500000000000003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210</v>
      </c>
      <c r="AT582" s="223" t="s">
        <v>205</v>
      </c>
      <c r="AU582" s="223" t="s">
        <v>82</v>
      </c>
      <c r="AY582" s="17" t="s">
        <v>202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210</v>
      </c>
      <c r="BM582" s="223" t="s">
        <v>2966</v>
      </c>
    </row>
    <row r="583" s="2" customFormat="1">
      <c r="A583" s="38"/>
      <c r="B583" s="39"/>
      <c r="C583" s="40"/>
      <c r="D583" s="225" t="s">
        <v>212</v>
      </c>
      <c r="E583" s="40"/>
      <c r="F583" s="226" t="s">
        <v>2967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212</v>
      </c>
      <c r="AU583" s="17" t="s">
        <v>82</v>
      </c>
    </row>
    <row r="584" s="2" customFormat="1">
      <c r="A584" s="38"/>
      <c r="B584" s="39"/>
      <c r="C584" s="40"/>
      <c r="D584" s="230" t="s">
        <v>214</v>
      </c>
      <c r="E584" s="40"/>
      <c r="F584" s="231" t="s">
        <v>2968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214</v>
      </c>
      <c r="AU584" s="17" t="s">
        <v>82</v>
      </c>
    </row>
    <row r="585" s="2" customFormat="1" ht="16.5" customHeight="1">
      <c r="A585" s="38"/>
      <c r="B585" s="39"/>
      <c r="C585" s="212" t="s">
        <v>1014</v>
      </c>
      <c r="D585" s="212" t="s">
        <v>205</v>
      </c>
      <c r="E585" s="213" t="s">
        <v>2969</v>
      </c>
      <c r="F585" s="214" t="s">
        <v>2970</v>
      </c>
      <c r="G585" s="215" t="s">
        <v>208</v>
      </c>
      <c r="H585" s="216">
        <v>0.5</v>
      </c>
      <c r="I585" s="217"/>
      <c r="J585" s="218">
        <f>ROUND(I585*H585,2)</f>
        <v>0</v>
      </c>
      <c r="K585" s="214" t="s">
        <v>209</v>
      </c>
      <c r="L585" s="44"/>
      <c r="M585" s="219" t="s">
        <v>19</v>
      </c>
      <c r="N585" s="220" t="s">
        <v>44</v>
      </c>
      <c r="O585" s="84"/>
      <c r="P585" s="221">
        <f>O585*H585</f>
        <v>0</v>
      </c>
      <c r="Q585" s="221">
        <v>0.00365</v>
      </c>
      <c r="R585" s="221">
        <f>Q585*H585</f>
        <v>0.001825</v>
      </c>
      <c r="S585" s="221">
        <v>0.11</v>
      </c>
      <c r="T585" s="222">
        <f>S585*H585</f>
        <v>0.055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210</v>
      </c>
      <c r="AT585" s="223" t="s">
        <v>205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210</v>
      </c>
      <c r="BM585" s="223" t="s">
        <v>2971</v>
      </c>
    </row>
    <row r="586" s="2" customFormat="1">
      <c r="A586" s="38"/>
      <c r="B586" s="39"/>
      <c r="C586" s="40"/>
      <c r="D586" s="225" t="s">
        <v>212</v>
      </c>
      <c r="E586" s="40"/>
      <c r="F586" s="226" t="s">
        <v>2972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212</v>
      </c>
      <c r="AU586" s="17" t="s">
        <v>82</v>
      </c>
    </row>
    <row r="587" s="2" customFormat="1">
      <c r="A587" s="38"/>
      <c r="B587" s="39"/>
      <c r="C587" s="40"/>
      <c r="D587" s="230" t="s">
        <v>214</v>
      </c>
      <c r="E587" s="40"/>
      <c r="F587" s="231" t="s">
        <v>2973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214</v>
      </c>
      <c r="AU587" s="17" t="s">
        <v>82</v>
      </c>
    </row>
    <row r="588" s="2" customFormat="1" ht="16.5" customHeight="1">
      <c r="A588" s="38"/>
      <c r="B588" s="39"/>
      <c r="C588" s="212" t="s">
        <v>1018</v>
      </c>
      <c r="D588" s="212" t="s">
        <v>205</v>
      </c>
      <c r="E588" s="213" t="s">
        <v>2974</v>
      </c>
      <c r="F588" s="214" t="s">
        <v>2975</v>
      </c>
      <c r="G588" s="215" t="s">
        <v>208</v>
      </c>
      <c r="H588" s="216">
        <v>0.5</v>
      </c>
      <c r="I588" s="217"/>
      <c r="J588" s="218">
        <f>ROUND(I588*H588,2)</f>
        <v>0</v>
      </c>
      <c r="K588" s="214" t="s">
        <v>209</v>
      </c>
      <c r="L588" s="44"/>
      <c r="M588" s="219" t="s">
        <v>19</v>
      </c>
      <c r="N588" s="220" t="s">
        <v>44</v>
      </c>
      <c r="O588" s="84"/>
      <c r="P588" s="221">
        <f>O588*H588</f>
        <v>0</v>
      </c>
      <c r="Q588" s="221">
        <v>0.0039500000000000004</v>
      </c>
      <c r="R588" s="221">
        <f>Q588*H588</f>
        <v>0.0019750000000000002</v>
      </c>
      <c r="S588" s="221">
        <v>0.16</v>
      </c>
      <c r="T588" s="222">
        <f>S588*H588</f>
        <v>0.080000000000000002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210</v>
      </c>
      <c r="AT588" s="223" t="s">
        <v>205</v>
      </c>
      <c r="AU588" s="223" t="s">
        <v>82</v>
      </c>
      <c r="AY588" s="17" t="s">
        <v>202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80</v>
      </c>
      <c r="BK588" s="224">
        <f>ROUND(I588*H588,2)</f>
        <v>0</v>
      </c>
      <c r="BL588" s="17" t="s">
        <v>210</v>
      </c>
      <c r="BM588" s="223" t="s">
        <v>2976</v>
      </c>
    </row>
    <row r="589" s="2" customFormat="1">
      <c r="A589" s="38"/>
      <c r="B589" s="39"/>
      <c r="C589" s="40"/>
      <c r="D589" s="225" t="s">
        <v>212</v>
      </c>
      <c r="E589" s="40"/>
      <c r="F589" s="226" t="s">
        <v>2977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212</v>
      </c>
      <c r="AU589" s="17" t="s">
        <v>82</v>
      </c>
    </row>
    <row r="590" s="2" customFormat="1">
      <c r="A590" s="38"/>
      <c r="B590" s="39"/>
      <c r="C590" s="40"/>
      <c r="D590" s="230" t="s">
        <v>214</v>
      </c>
      <c r="E590" s="40"/>
      <c r="F590" s="231" t="s">
        <v>2978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214</v>
      </c>
      <c r="AU590" s="17" t="s">
        <v>82</v>
      </c>
    </row>
    <row r="591" s="2" customFormat="1" ht="16.5" customHeight="1">
      <c r="A591" s="38"/>
      <c r="B591" s="39"/>
      <c r="C591" s="212" t="s">
        <v>1024</v>
      </c>
      <c r="D591" s="212" t="s">
        <v>205</v>
      </c>
      <c r="E591" s="213" t="s">
        <v>2979</v>
      </c>
      <c r="F591" s="214" t="s">
        <v>2980</v>
      </c>
      <c r="G591" s="215" t="s">
        <v>208</v>
      </c>
      <c r="H591" s="216">
        <v>0.5</v>
      </c>
      <c r="I591" s="217"/>
      <c r="J591" s="218">
        <f>ROUND(I591*H591,2)</f>
        <v>0</v>
      </c>
      <c r="K591" s="214" t="s">
        <v>209</v>
      </c>
      <c r="L591" s="44"/>
      <c r="M591" s="219" t="s">
        <v>19</v>
      </c>
      <c r="N591" s="220" t="s">
        <v>44</v>
      </c>
      <c r="O591" s="84"/>
      <c r="P591" s="221">
        <f>O591*H591</f>
        <v>0</v>
      </c>
      <c r="Q591" s="221">
        <v>0.0044999999999999997</v>
      </c>
      <c r="R591" s="221">
        <f>Q591*H591</f>
        <v>0.0022499999999999998</v>
      </c>
      <c r="S591" s="221">
        <v>0.27000000000000002</v>
      </c>
      <c r="T591" s="222">
        <f>S591*H591</f>
        <v>0.13500000000000001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210</v>
      </c>
      <c r="AT591" s="223" t="s">
        <v>205</v>
      </c>
      <c r="AU591" s="223" t="s">
        <v>82</v>
      </c>
      <c r="AY591" s="17" t="s">
        <v>202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210</v>
      </c>
      <c r="BM591" s="223" t="s">
        <v>2981</v>
      </c>
    </row>
    <row r="592" s="2" customFormat="1">
      <c r="A592" s="38"/>
      <c r="B592" s="39"/>
      <c r="C592" s="40"/>
      <c r="D592" s="225" t="s">
        <v>212</v>
      </c>
      <c r="E592" s="40"/>
      <c r="F592" s="226" t="s">
        <v>2982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212</v>
      </c>
      <c r="AU592" s="17" t="s">
        <v>82</v>
      </c>
    </row>
    <row r="593" s="2" customFormat="1">
      <c r="A593" s="38"/>
      <c r="B593" s="39"/>
      <c r="C593" s="40"/>
      <c r="D593" s="230" t="s">
        <v>214</v>
      </c>
      <c r="E593" s="40"/>
      <c r="F593" s="231" t="s">
        <v>2983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214</v>
      </c>
      <c r="AU593" s="17" t="s">
        <v>82</v>
      </c>
    </row>
    <row r="594" s="2" customFormat="1" ht="16.5" customHeight="1">
      <c r="A594" s="38"/>
      <c r="B594" s="39"/>
      <c r="C594" s="212" t="s">
        <v>1030</v>
      </c>
      <c r="D594" s="212" t="s">
        <v>205</v>
      </c>
      <c r="E594" s="213" t="s">
        <v>2984</v>
      </c>
      <c r="F594" s="214" t="s">
        <v>2985</v>
      </c>
      <c r="G594" s="215" t="s">
        <v>208</v>
      </c>
      <c r="H594" s="216">
        <v>0.5</v>
      </c>
      <c r="I594" s="217"/>
      <c r="J594" s="218">
        <f>ROUND(I594*H594,2)</f>
        <v>0</v>
      </c>
      <c r="K594" s="214" t="s">
        <v>209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0.0061999999999999998</v>
      </c>
      <c r="R594" s="221">
        <f>Q594*H594</f>
        <v>0.0030999999999999999</v>
      </c>
      <c r="S594" s="221">
        <v>0.34999999999999998</v>
      </c>
      <c r="T594" s="222">
        <f>S594*H594</f>
        <v>0.17499999999999999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210</v>
      </c>
      <c r="AT594" s="223" t="s">
        <v>205</v>
      </c>
      <c r="AU594" s="223" t="s">
        <v>82</v>
      </c>
      <c r="AY594" s="17" t="s">
        <v>202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210</v>
      </c>
      <c r="BM594" s="223" t="s">
        <v>2986</v>
      </c>
    </row>
    <row r="595" s="2" customFormat="1">
      <c r="A595" s="38"/>
      <c r="B595" s="39"/>
      <c r="C595" s="40"/>
      <c r="D595" s="225" t="s">
        <v>212</v>
      </c>
      <c r="E595" s="40"/>
      <c r="F595" s="226" t="s">
        <v>2987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212</v>
      </c>
      <c r="AU595" s="17" t="s">
        <v>82</v>
      </c>
    </row>
    <row r="596" s="2" customFormat="1">
      <c r="A596" s="38"/>
      <c r="B596" s="39"/>
      <c r="C596" s="40"/>
      <c r="D596" s="230" t="s">
        <v>214</v>
      </c>
      <c r="E596" s="40"/>
      <c r="F596" s="231" t="s">
        <v>2988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214</v>
      </c>
      <c r="AU596" s="17" t="s">
        <v>82</v>
      </c>
    </row>
    <row r="597" s="2" customFormat="1" ht="16.5" customHeight="1">
      <c r="A597" s="38"/>
      <c r="B597" s="39"/>
      <c r="C597" s="212" t="s">
        <v>1034</v>
      </c>
      <c r="D597" s="212" t="s">
        <v>205</v>
      </c>
      <c r="E597" s="213" t="s">
        <v>2989</v>
      </c>
      <c r="F597" s="214" t="s">
        <v>2990</v>
      </c>
      <c r="G597" s="215" t="s">
        <v>208</v>
      </c>
      <c r="H597" s="216">
        <v>0.5</v>
      </c>
      <c r="I597" s="217"/>
      <c r="J597" s="218">
        <f>ROUND(I597*H597,2)</f>
        <v>0</v>
      </c>
      <c r="K597" s="214" t="s">
        <v>209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0.0066</v>
      </c>
      <c r="R597" s="221">
        <f>Q597*H597</f>
        <v>0.0033</v>
      </c>
      <c r="S597" s="221">
        <v>0.52000000000000002</v>
      </c>
      <c r="T597" s="222">
        <f>S597*H597</f>
        <v>0.26000000000000001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210</v>
      </c>
      <c r="AT597" s="223" t="s">
        <v>205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210</v>
      </c>
      <c r="BM597" s="223" t="s">
        <v>2991</v>
      </c>
    </row>
    <row r="598" s="2" customFormat="1">
      <c r="A598" s="38"/>
      <c r="B598" s="39"/>
      <c r="C598" s="40"/>
      <c r="D598" s="225" t="s">
        <v>212</v>
      </c>
      <c r="E598" s="40"/>
      <c r="F598" s="226" t="s">
        <v>2992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212</v>
      </c>
      <c r="AU598" s="17" t="s">
        <v>82</v>
      </c>
    </row>
    <row r="599" s="2" customFormat="1">
      <c r="A599" s="38"/>
      <c r="B599" s="39"/>
      <c r="C599" s="40"/>
      <c r="D599" s="230" t="s">
        <v>214</v>
      </c>
      <c r="E599" s="40"/>
      <c r="F599" s="231" t="s">
        <v>2993</v>
      </c>
      <c r="G599" s="40"/>
      <c r="H599" s="40"/>
      <c r="I599" s="227"/>
      <c r="J599" s="40"/>
      <c r="K599" s="40"/>
      <c r="L599" s="44"/>
      <c r="M599" s="228"/>
      <c r="N599" s="229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214</v>
      </c>
      <c r="AU599" s="17" t="s">
        <v>82</v>
      </c>
    </row>
    <row r="600" s="2" customFormat="1" ht="16.5" customHeight="1">
      <c r="A600" s="38"/>
      <c r="B600" s="39"/>
      <c r="C600" s="212" t="s">
        <v>1040</v>
      </c>
      <c r="D600" s="212" t="s">
        <v>205</v>
      </c>
      <c r="E600" s="213" t="s">
        <v>2994</v>
      </c>
      <c r="F600" s="214" t="s">
        <v>2995</v>
      </c>
      <c r="G600" s="215" t="s">
        <v>208</v>
      </c>
      <c r="H600" s="216">
        <v>0.5</v>
      </c>
      <c r="I600" s="217"/>
      <c r="J600" s="218">
        <f>ROUND(I600*H600,2)</f>
        <v>0</v>
      </c>
      <c r="K600" s="214" t="s">
        <v>209</v>
      </c>
      <c r="L600" s="44"/>
      <c r="M600" s="219" t="s">
        <v>19</v>
      </c>
      <c r="N600" s="220" t="s">
        <v>44</v>
      </c>
      <c r="O600" s="84"/>
      <c r="P600" s="221">
        <f>O600*H600</f>
        <v>0</v>
      </c>
      <c r="Q600" s="221">
        <v>0.0068500000000000002</v>
      </c>
      <c r="R600" s="221">
        <f>Q600*H600</f>
        <v>0.0034250000000000001</v>
      </c>
      <c r="S600" s="221">
        <v>0.62</v>
      </c>
      <c r="T600" s="222">
        <f>S600*H600</f>
        <v>0.31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210</v>
      </c>
      <c r="AT600" s="223" t="s">
        <v>205</v>
      </c>
      <c r="AU600" s="223" t="s">
        <v>82</v>
      </c>
      <c r="AY600" s="17" t="s">
        <v>202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210</v>
      </c>
      <c r="BM600" s="223" t="s">
        <v>2996</v>
      </c>
    </row>
    <row r="601" s="2" customFormat="1">
      <c r="A601" s="38"/>
      <c r="B601" s="39"/>
      <c r="C601" s="40"/>
      <c r="D601" s="225" t="s">
        <v>212</v>
      </c>
      <c r="E601" s="40"/>
      <c r="F601" s="226" t="s">
        <v>2997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212</v>
      </c>
      <c r="AU601" s="17" t="s">
        <v>82</v>
      </c>
    </row>
    <row r="602" s="2" customFormat="1">
      <c r="A602" s="38"/>
      <c r="B602" s="39"/>
      <c r="C602" s="40"/>
      <c r="D602" s="230" t="s">
        <v>214</v>
      </c>
      <c r="E602" s="40"/>
      <c r="F602" s="231" t="s">
        <v>2998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214</v>
      </c>
      <c r="AU602" s="17" t="s">
        <v>82</v>
      </c>
    </row>
    <row r="603" s="2" customFormat="1" ht="16.5" customHeight="1">
      <c r="A603" s="38"/>
      <c r="B603" s="39"/>
      <c r="C603" s="212" t="s">
        <v>1044</v>
      </c>
      <c r="D603" s="212" t="s">
        <v>205</v>
      </c>
      <c r="E603" s="213" t="s">
        <v>2999</v>
      </c>
      <c r="F603" s="214" t="s">
        <v>3000</v>
      </c>
      <c r="G603" s="215" t="s">
        <v>208</v>
      </c>
      <c r="H603" s="216">
        <v>10</v>
      </c>
      <c r="I603" s="217"/>
      <c r="J603" s="218">
        <f>ROUND(I603*H603,2)</f>
        <v>0</v>
      </c>
      <c r="K603" s="214" t="s">
        <v>209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</v>
      </c>
      <c r="R603" s="221">
        <f>Q603*H603</f>
        <v>0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210</v>
      </c>
      <c r="AT603" s="223" t="s">
        <v>205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210</v>
      </c>
      <c r="BM603" s="223" t="s">
        <v>3001</v>
      </c>
    </row>
    <row r="604" s="2" customFormat="1">
      <c r="A604" s="38"/>
      <c r="B604" s="39"/>
      <c r="C604" s="40"/>
      <c r="D604" s="225" t="s">
        <v>212</v>
      </c>
      <c r="E604" s="40"/>
      <c r="F604" s="226" t="s">
        <v>3002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212</v>
      </c>
      <c r="AU604" s="17" t="s">
        <v>82</v>
      </c>
    </row>
    <row r="605" s="2" customFormat="1">
      <c r="A605" s="38"/>
      <c r="B605" s="39"/>
      <c r="C605" s="40"/>
      <c r="D605" s="230" t="s">
        <v>214</v>
      </c>
      <c r="E605" s="40"/>
      <c r="F605" s="231" t="s">
        <v>3003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214</v>
      </c>
      <c r="AU605" s="17" t="s">
        <v>82</v>
      </c>
    </row>
    <row r="606" s="2" customFormat="1" ht="16.5" customHeight="1">
      <c r="A606" s="38"/>
      <c r="B606" s="39"/>
      <c r="C606" s="212" t="s">
        <v>1048</v>
      </c>
      <c r="D606" s="212" t="s">
        <v>205</v>
      </c>
      <c r="E606" s="213" t="s">
        <v>3004</v>
      </c>
      <c r="F606" s="214" t="s">
        <v>3005</v>
      </c>
      <c r="G606" s="215" t="s">
        <v>275</v>
      </c>
      <c r="H606" s="216">
        <v>80</v>
      </c>
      <c r="I606" s="217"/>
      <c r="J606" s="218">
        <f>ROUND(I606*H606,2)</f>
        <v>0</v>
      </c>
      <c r="K606" s="214" t="s">
        <v>209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0</v>
      </c>
      <c r="R606" s="221">
        <f>Q606*H606</f>
        <v>0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210</v>
      </c>
      <c r="AT606" s="223" t="s">
        <v>205</v>
      </c>
      <c r="AU606" s="223" t="s">
        <v>82</v>
      </c>
      <c r="AY606" s="17" t="s">
        <v>202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210</v>
      </c>
      <c r="BM606" s="223" t="s">
        <v>3006</v>
      </c>
    </row>
    <row r="607" s="2" customFormat="1">
      <c r="A607" s="38"/>
      <c r="B607" s="39"/>
      <c r="C607" s="40"/>
      <c r="D607" s="225" t="s">
        <v>212</v>
      </c>
      <c r="E607" s="40"/>
      <c r="F607" s="226" t="s">
        <v>3007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212</v>
      </c>
      <c r="AU607" s="17" t="s">
        <v>82</v>
      </c>
    </row>
    <row r="608" s="2" customFormat="1">
      <c r="A608" s="38"/>
      <c r="B608" s="39"/>
      <c r="C608" s="40"/>
      <c r="D608" s="230" t="s">
        <v>214</v>
      </c>
      <c r="E608" s="40"/>
      <c r="F608" s="231" t="s">
        <v>3008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214</v>
      </c>
      <c r="AU608" s="17" t="s">
        <v>82</v>
      </c>
    </row>
    <row r="609" s="2" customFormat="1" ht="24.15" customHeight="1">
      <c r="A609" s="38"/>
      <c r="B609" s="39"/>
      <c r="C609" s="212" t="s">
        <v>1053</v>
      </c>
      <c r="D609" s="212" t="s">
        <v>205</v>
      </c>
      <c r="E609" s="213" t="s">
        <v>3009</v>
      </c>
      <c r="F609" s="214" t="s">
        <v>3010</v>
      </c>
      <c r="G609" s="215" t="s">
        <v>275</v>
      </c>
      <c r="H609" s="216">
        <v>40</v>
      </c>
      <c r="I609" s="217"/>
      <c r="J609" s="218">
        <f>ROUND(I609*H609,2)</f>
        <v>0</v>
      </c>
      <c r="K609" s="214" t="s">
        <v>209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</v>
      </c>
      <c r="R609" s="221">
        <f>Q609*H609</f>
        <v>0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210</v>
      </c>
      <c r="AT609" s="223" t="s">
        <v>205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210</v>
      </c>
      <c r="BM609" s="223" t="s">
        <v>3011</v>
      </c>
    </row>
    <row r="610" s="2" customFormat="1">
      <c r="A610" s="38"/>
      <c r="B610" s="39"/>
      <c r="C610" s="40"/>
      <c r="D610" s="225" t="s">
        <v>212</v>
      </c>
      <c r="E610" s="40"/>
      <c r="F610" s="226" t="s">
        <v>3012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212</v>
      </c>
      <c r="AU610" s="17" t="s">
        <v>82</v>
      </c>
    </row>
    <row r="611" s="2" customFormat="1">
      <c r="A611" s="38"/>
      <c r="B611" s="39"/>
      <c r="C611" s="40"/>
      <c r="D611" s="230" t="s">
        <v>214</v>
      </c>
      <c r="E611" s="40"/>
      <c r="F611" s="231" t="s">
        <v>3013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214</v>
      </c>
      <c r="AU611" s="17" t="s">
        <v>82</v>
      </c>
    </row>
    <row r="612" s="2" customFormat="1" ht="16.5" customHeight="1">
      <c r="A612" s="38"/>
      <c r="B612" s="39"/>
      <c r="C612" s="212" t="s">
        <v>1057</v>
      </c>
      <c r="D612" s="212" t="s">
        <v>205</v>
      </c>
      <c r="E612" s="213" t="s">
        <v>3014</v>
      </c>
      <c r="F612" s="214" t="s">
        <v>3015</v>
      </c>
      <c r="G612" s="215" t="s">
        <v>275</v>
      </c>
      <c r="H612" s="216">
        <v>35</v>
      </c>
      <c r="I612" s="217"/>
      <c r="J612" s="218">
        <f>ROUND(I612*H612,2)</f>
        <v>0</v>
      </c>
      <c r="K612" s="214" t="s">
        <v>209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</v>
      </c>
      <c r="R612" s="221">
        <f>Q612*H612</f>
        <v>0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210</v>
      </c>
      <c r="AT612" s="223" t="s">
        <v>205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210</v>
      </c>
      <c r="BM612" s="223" t="s">
        <v>3016</v>
      </c>
    </row>
    <row r="613" s="2" customFormat="1">
      <c r="A613" s="38"/>
      <c r="B613" s="39"/>
      <c r="C613" s="40"/>
      <c r="D613" s="225" t="s">
        <v>212</v>
      </c>
      <c r="E613" s="40"/>
      <c r="F613" s="226" t="s">
        <v>3017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212</v>
      </c>
      <c r="AU613" s="17" t="s">
        <v>82</v>
      </c>
    </row>
    <row r="614" s="2" customFormat="1">
      <c r="A614" s="38"/>
      <c r="B614" s="39"/>
      <c r="C614" s="40"/>
      <c r="D614" s="230" t="s">
        <v>214</v>
      </c>
      <c r="E614" s="40"/>
      <c r="F614" s="231" t="s">
        <v>3018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214</v>
      </c>
      <c r="AU614" s="17" t="s">
        <v>82</v>
      </c>
    </row>
    <row r="615" s="12" customFormat="1" ht="22.8" customHeight="1">
      <c r="A615" s="12"/>
      <c r="B615" s="196"/>
      <c r="C615" s="197"/>
      <c r="D615" s="198" t="s">
        <v>72</v>
      </c>
      <c r="E615" s="210" t="s">
        <v>216</v>
      </c>
      <c r="F615" s="210" t="s">
        <v>217</v>
      </c>
      <c r="G615" s="197"/>
      <c r="H615" s="197"/>
      <c r="I615" s="200"/>
      <c r="J615" s="211">
        <f>BK615</f>
        <v>0</v>
      </c>
      <c r="K615" s="197"/>
      <c r="L615" s="202"/>
      <c r="M615" s="203"/>
      <c r="N615" s="204"/>
      <c r="O615" s="204"/>
      <c r="P615" s="205">
        <f>SUM(P616:P631)</f>
        <v>0</v>
      </c>
      <c r="Q615" s="204"/>
      <c r="R615" s="205">
        <f>SUM(R616:R631)</f>
        <v>0</v>
      </c>
      <c r="S615" s="204"/>
      <c r="T615" s="206">
        <f>SUM(T616:T631)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7" t="s">
        <v>80</v>
      </c>
      <c r="AT615" s="208" t="s">
        <v>72</v>
      </c>
      <c r="AU615" s="208" t="s">
        <v>80</v>
      </c>
      <c r="AY615" s="207" t="s">
        <v>202</v>
      </c>
      <c r="BK615" s="209">
        <f>SUM(BK616:BK631)</f>
        <v>0</v>
      </c>
    </row>
    <row r="616" s="2" customFormat="1" ht="16.5" customHeight="1">
      <c r="A616" s="38"/>
      <c r="B616" s="39"/>
      <c r="C616" s="212" t="s">
        <v>1061</v>
      </c>
      <c r="D616" s="212" t="s">
        <v>205</v>
      </c>
      <c r="E616" s="213" t="s">
        <v>3019</v>
      </c>
      <c r="F616" s="214" t="s">
        <v>3020</v>
      </c>
      <c r="G616" s="215" t="s">
        <v>220</v>
      </c>
      <c r="H616" s="216">
        <v>2030.153</v>
      </c>
      <c r="I616" s="217"/>
      <c r="J616" s="218">
        <f>ROUND(I616*H616,2)</f>
        <v>0</v>
      </c>
      <c r="K616" s="214" t="s">
        <v>209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210</v>
      </c>
      <c r="AT616" s="223" t="s">
        <v>205</v>
      </c>
      <c r="AU616" s="223" t="s">
        <v>82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210</v>
      </c>
      <c r="BM616" s="223" t="s">
        <v>3021</v>
      </c>
    </row>
    <row r="617" s="2" customFormat="1">
      <c r="A617" s="38"/>
      <c r="B617" s="39"/>
      <c r="C617" s="40"/>
      <c r="D617" s="225" t="s">
        <v>212</v>
      </c>
      <c r="E617" s="40"/>
      <c r="F617" s="226" t="s">
        <v>3022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212</v>
      </c>
      <c r="AU617" s="17" t="s">
        <v>82</v>
      </c>
    </row>
    <row r="618" s="2" customFormat="1">
      <c r="A618" s="38"/>
      <c r="B618" s="39"/>
      <c r="C618" s="40"/>
      <c r="D618" s="230" t="s">
        <v>214</v>
      </c>
      <c r="E618" s="40"/>
      <c r="F618" s="231" t="s">
        <v>3023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214</v>
      </c>
      <c r="AU618" s="17" t="s">
        <v>82</v>
      </c>
    </row>
    <row r="619" s="2" customFormat="1" ht="16.5" customHeight="1">
      <c r="A619" s="38"/>
      <c r="B619" s="39"/>
      <c r="C619" s="212" t="s">
        <v>1065</v>
      </c>
      <c r="D619" s="212" t="s">
        <v>205</v>
      </c>
      <c r="E619" s="213" t="s">
        <v>3024</v>
      </c>
      <c r="F619" s="214" t="s">
        <v>3025</v>
      </c>
      <c r="G619" s="215" t="s">
        <v>220</v>
      </c>
      <c r="H619" s="216">
        <v>30452.294999999998</v>
      </c>
      <c r="I619" s="217"/>
      <c r="J619" s="218">
        <f>ROUND(I619*H619,2)</f>
        <v>0</v>
      </c>
      <c r="K619" s="214" t="s">
        <v>209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210</v>
      </c>
      <c r="AT619" s="223" t="s">
        <v>205</v>
      </c>
      <c r="AU619" s="223" t="s">
        <v>82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210</v>
      </c>
      <c r="BM619" s="223" t="s">
        <v>3026</v>
      </c>
    </row>
    <row r="620" s="2" customFormat="1">
      <c r="A620" s="38"/>
      <c r="B620" s="39"/>
      <c r="C620" s="40"/>
      <c r="D620" s="225" t="s">
        <v>212</v>
      </c>
      <c r="E620" s="40"/>
      <c r="F620" s="226" t="s">
        <v>3027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212</v>
      </c>
      <c r="AU620" s="17" t="s">
        <v>82</v>
      </c>
    </row>
    <row r="621" s="2" customFormat="1">
      <c r="A621" s="38"/>
      <c r="B621" s="39"/>
      <c r="C621" s="40"/>
      <c r="D621" s="230" t="s">
        <v>214</v>
      </c>
      <c r="E621" s="40"/>
      <c r="F621" s="231" t="s">
        <v>3028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214</v>
      </c>
      <c r="AU621" s="17" t="s">
        <v>82</v>
      </c>
    </row>
    <row r="622" s="13" customFormat="1">
      <c r="A622" s="13"/>
      <c r="B622" s="232"/>
      <c r="C622" s="233"/>
      <c r="D622" s="225" t="s">
        <v>224</v>
      </c>
      <c r="E622" s="233"/>
      <c r="F622" s="235" t="s">
        <v>3029</v>
      </c>
      <c r="G622" s="233"/>
      <c r="H622" s="236">
        <v>30452.294999999998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224</v>
      </c>
      <c r="AU622" s="242" t="s">
        <v>82</v>
      </c>
      <c r="AV622" s="13" t="s">
        <v>82</v>
      </c>
      <c r="AW622" s="13" t="s">
        <v>4</v>
      </c>
      <c r="AX622" s="13" t="s">
        <v>80</v>
      </c>
      <c r="AY622" s="242" t="s">
        <v>202</v>
      </c>
    </row>
    <row r="623" s="2" customFormat="1" ht="24.15" customHeight="1">
      <c r="A623" s="38"/>
      <c r="B623" s="39"/>
      <c r="C623" s="212" t="s">
        <v>1069</v>
      </c>
      <c r="D623" s="212" t="s">
        <v>205</v>
      </c>
      <c r="E623" s="213" t="s">
        <v>3030</v>
      </c>
      <c r="F623" s="214" t="s">
        <v>3031</v>
      </c>
      <c r="G623" s="215" t="s">
        <v>220</v>
      </c>
      <c r="H623" s="216">
        <v>373.32499999999999</v>
      </c>
      <c r="I623" s="217"/>
      <c r="J623" s="218">
        <f>ROUND(I623*H623,2)</f>
        <v>0</v>
      </c>
      <c r="K623" s="214" t="s">
        <v>209</v>
      </c>
      <c r="L623" s="44"/>
      <c r="M623" s="219" t="s">
        <v>19</v>
      </c>
      <c r="N623" s="220" t="s">
        <v>44</v>
      </c>
      <c r="O623" s="84"/>
      <c r="P623" s="221">
        <f>O623*H623</f>
        <v>0</v>
      </c>
      <c r="Q623" s="221">
        <v>0</v>
      </c>
      <c r="R623" s="221">
        <f>Q623*H623</f>
        <v>0</v>
      </c>
      <c r="S623" s="221">
        <v>0</v>
      </c>
      <c r="T623" s="222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3" t="s">
        <v>210</v>
      </c>
      <c r="AT623" s="223" t="s">
        <v>205</v>
      </c>
      <c r="AU623" s="223" t="s">
        <v>82</v>
      </c>
      <c r="AY623" s="17" t="s">
        <v>202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80</v>
      </c>
      <c r="BK623" s="224">
        <f>ROUND(I623*H623,2)</f>
        <v>0</v>
      </c>
      <c r="BL623" s="17" t="s">
        <v>210</v>
      </c>
      <c r="BM623" s="223" t="s">
        <v>3032</v>
      </c>
    </row>
    <row r="624" s="2" customFormat="1">
      <c r="A624" s="38"/>
      <c r="B624" s="39"/>
      <c r="C624" s="40"/>
      <c r="D624" s="225" t="s">
        <v>212</v>
      </c>
      <c r="E624" s="40"/>
      <c r="F624" s="226" t="s">
        <v>3033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212</v>
      </c>
      <c r="AU624" s="17" t="s">
        <v>82</v>
      </c>
    </row>
    <row r="625" s="2" customFormat="1">
      <c r="A625" s="38"/>
      <c r="B625" s="39"/>
      <c r="C625" s="40"/>
      <c r="D625" s="230" t="s">
        <v>214</v>
      </c>
      <c r="E625" s="40"/>
      <c r="F625" s="231" t="s">
        <v>3034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214</v>
      </c>
      <c r="AU625" s="17" t="s">
        <v>82</v>
      </c>
    </row>
    <row r="626" s="2" customFormat="1" ht="24.15" customHeight="1">
      <c r="A626" s="38"/>
      <c r="B626" s="39"/>
      <c r="C626" s="212" t="s">
        <v>1073</v>
      </c>
      <c r="D626" s="212" t="s">
        <v>205</v>
      </c>
      <c r="E626" s="213" t="s">
        <v>3035</v>
      </c>
      <c r="F626" s="214" t="s">
        <v>3036</v>
      </c>
      <c r="G626" s="215" t="s">
        <v>220</v>
      </c>
      <c r="H626" s="216">
        <v>1037.704</v>
      </c>
      <c r="I626" s="217"/>
      <c r="J626" s="218">
        <f>ROUND(I626*H626,2)</f>
        <v>0</v>
      </c>
      <c r="K626" s="214" t="s">
        <v>209</v>
      </c>
      <c r="L626" s="44"/>
      <c r="M626" s="219" t="s">
        <v>19</v>
      </c>
      <c r="N626" s="220" t="s">
        <v>44</v>
      </c>
      <c r="O626" s="84"/>
      <c r="P626" s="221">
        <f>O626*H626</f>
        <v>0</v>
      </c>
      <c r="Q626" s="221">
        <v>0</v>
      </c>
      <c r="R626" s="221">
        <f>Q626*H626</f>
        <v>0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210</v>
      </c>
      <c r="AT626" s="223" t="s">
        <v>205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210</v>
      </c>
      <c r="BM626" s="223" t="s">
        <v>3037</v>
      </c>
    </row>
    <row r="627" s="2" customFormat="1">
      <c r="A627" s="38"/>
      <c r="B627" s="39"/>
      <c r="C627" s="40"/>
      <c r="D627" s="225" t="s">
        <v>212</v>
      </c>
      <c r="E627" s="40"/>
      <c r="F627" s="226" t="s">
        <v>2549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212</v>
      </c>
      <c r="AU627" s="17" t="s">
        <v>82</v>
      </c>
    </row>
    <row r="628" s="2" customFormat="1">
      <c r="A628" s="38"/>
      <c r="B628" s="39"/>
      <c r="C628" s="40"/>
      <c r="D628" s="230" t="s">
        <v>214</v>
      </c>
      <c r="E628" s="40"/>
      <c r="F628" s="231" t="s">
        <v>3038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214</v>
      </c>
      <c r="AU628" s="17" t="s">
        <v>82</v>
      </c>
    </row>
    <row r="629" s="2" customFormat="1" ht="24.15" customHeight="1">
      <c r="A629" s="38"/>
      <c r="B629" s="39"/>
      <c r="C629" s="212" t="s">
        <v>1079</v>
      </c>
      <c r="D629" s="212" t="s">
        <v>205</v>
      </c>
      <c r="E629" s="213" t="s">
        <v>3039</v>
      </c>
      <c r="F629" s="214" t="s">
        <v>3040</v>
      </c>
      <c r="G629" s="215" t="s">
        <v>220</v>
      </c>
      <c r="H629" s="216">
        <v>619.12400000000002</v>
      </c>
      <c r="I629" s="217"/>
      <c r="J629" s="218">
        <f>ROUND(I629*H629,2)</f>
        <v>0</v>
      </c>
      <c r="K629" s="214" t="s">
        <v>209</v>
      </c>
      <c r="L629" s="44"/>
      <c r="M629" s="219" t="s">
        <v>19</v>
      </c>
      <c r="N629" s="220" t="s">
        <v>44</v>
      </c>
      <c r="O629" s="84"/>
      <c r="P629" s="221">
        <f>O629*H629</f>
        <v>0</v>
      </c>
      <c r="Q629" s="221">
        <v>0</v>
      </c>
      <c r="R629" s="221">
        <f>Q629*H629</f>
        <v>0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210</v>
      </c>
      <c r="AT629" s="223" t="s">
        <v>205</v>
      </c>
      <c r="AU629" s="223" t="s">
        <v>82</v>
      </c>
      <c r="AY629" s="17" t="s">
        <v>202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80</v>
      </c>
      <c r="BK629" s="224">
        <f>ROUND(I629*H629,2)</f>
        <v>0</v>
      </c>
      <c r="BL629" s="17" t="s">
        <v>210</v>
      </c>
      <c r="BM629" s="223" t="s">
        <v>3041</v>
      </c>
    </row>
    <row r="630" s="2" customFormat="1">
      <c r="A630" s="38"/>
      <c r="B630" s="39"/>
      <c r="C630" s="40"/>
      <c r="D630" s="225" t="s">
        <v>212</v>
      </c>
      <c r="E630" s="40"/>
      <c r="F630" s="226" t="s">
        <v>3042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212</v>
      </c>
      <c r="AU630" s="17" t="s">
        <v>82</v>
      </c>
    </row>
    <row r="631" s="2" customFormat="1">
      <c r="A631" s="38"/>
      <c r="B631" s="39"/>
      <c r="C631" s="40"/>
      <c r="D631" s="230" t="s">
        <v>214</v>
      </c>
      <c r="E631" s="40"/>
      <c r="F631" s="231" t="s">
        <v>3043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214</v>
      </c>
      <c r="AU631" s="17" t="s">
        <v>82</v>
      </c>
    </row>
    <row r="632" s="12" customFormat="1" ht="22.8" customHeight="1">
      <c r="A632" s="12"/>
      <c r="B632" s="196"/>
      <c r="C632" s="197"/>
      <c r="D632" s="198" t="s">
        <v>72</v>
      </c>
      <c r="E632" s="210" t="s">
        <v>3044</v>
      </c>
      <c r="F632" s="210" t="s">
        <v>3045</v>
      </c>
      <c r="G632" s="197"/>
      <c r="H632" s="197"/>
      <c r="I632" s="200"/>
      <c r="J632" s="211">
        <f>BK632</f>
        <v>0</v>
      </c>
      <c r="K632" s="197"/>
      <c r="L632" s="202"/>
      <c r="M632" s="203"/>
      <c r="N632" s="204"/>
      <c r="O632" s="204"/>
      <c r="P632" s="205">
        <f>SUM(P633:P644)</f>
        <v>0</v>
      </c>
      <c r="Q632" s="204"/>
      <c r="R632" s="205">
        <f>SUM(R633:R644)</f>
        <v>0</v>
      </c>
      <c r="S632" s="204"/>
      <c r="T632" s="206">
        <f>SUM(T633:T644)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07" t="s">
        <v>80</v>
      </c>
      <c r="AT632" s="208" t="s">
        <v>72</v>
      </c>
      <c r="AU632" s="208" t="s">
        <v>80</v>
      </c>
      <c r="AY632" s="207" t="s">
        <v>202</v>
      </c>
      <c r="BK632" s="209">
        <f>SUM(BK633:BK644)</f>
        <v>0</v>
      </c>
    </row>
    <row r="633" s="2" customFormat="1" ht="16.5" customHeight="1">
      <c r="A633" s="38"/>
      <c r="B633" s="39"/>
      <c r="C633" s="212" t="s">
        <v>1083</v>
      </c>
      <c r="D633" s="212" t="s">
        <v>205</v>
      </c>
      <c r="E633" s="213" t="s">
        <v>3046</v>
      </c>
      <c r="F633" s="214" t="s">
        <v>3047</v>
      </c>
      <c r="G633" s="215" t="s">
        <v>220</v>
      </c>
      <c r="H633" s="216">
        <v>50.765000000000001</v>
      </c>
      <c r="I633" s="217"/>
      <c r="J633" s="218">
        <f>ROUND(I633*H633,2)</f>
        <v>0</v>
      </c>
      <c r="K633" s="214" t="s">
        <v>209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</v>
      </c>
      <c r="R633" s="221">
        <f>Q633*H633</f>
        <v>0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210</v>
      </c>
      <c r="AT633" s="223" t="s">
        <v>205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210</v>
      </c>
      <c r="BM633" s="223" t="s">
        <v>3048</v>
      </c>
    </row>
    <row r="634" s="2" customFormat="1">
      <c r="A634" s="38"/>
      <c r="B634" s="39"/>
      <c r="C634" s="40"/>
      <c r="D634" s="225" t="s">
        <v>212</v>
      </c>
      <c r="E634" s="40"/>
      <c r="F634" s="226" t="s">
        <v>3049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212</v>
      </c>
      <c r="AU634" s="17" t="s">
        <v>82</v>
      </c>
    </row>
    <row r="635" s="2" customFormat="1">
      <c r="A635" s="38"/>
      <c r="B635" s="39"/>
      <c r="C635" s="40"/>
      <c r="D635" s="230" t="s">
        <v>214</v>
      </c>
      <c r="E635" s="40"/>
      <c r="F635" s="231" t="s">
        <v>3050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214</v>
      </c>
      <c r="AU635" s="17" t="s">
        <v>82</v>
      </c>
    </row>
    <row r="636" s="2" customFormat="1" ht="16.5" customHeight="1">
      <c r="A636" s="38"/>
      <c r="B636" s="39"/>
      <c r="C636" s="212" t="s">
        <v>1087</v>
      </c>
      <c r="D636" s="212" t="s">
        <v>205</v>
      </c>
      <c r="E636" s="213" t="s">
        <v>3051</v>
      </c>
      <c r="F636" s="214" t="s">
        <v>3052</v>
      </c>
      <c r="G636" s="215" t="s">
        <v>220</v>
      </c>
      <c r="H636" s="216">
        <v>52.582000000000001</v>
      </c>
      <c r="I636" s="217"/>
      <c r="J636" s="218">
        <f>ROUND(I636*H636,2)</f>
        <v>0</v>
      </c>
      <c r="K636" s="214" t="s">
        <v>209</v>
      </c>
      <c r="L636" s="44"/>
      <c r="M636" s="219" t="s">
        <v>19</v>
      </c>
      <c r="N636" s="220" t="s">
        <v>44</v>
      </c>
      <c r="O636" s="84"/>
      <c r="P636" s="221">
        <f>O636*H636</f>
        <v>0</v>
      </c>
      <c r="Q636" s="221">
        <v>0</v>
      </c>
      <c r="R636" s="221">
        <f>Q636*H636</f>
        <v>0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210</v>
      </c>
      <c r="AT636" s="223" t="s">
        <v>205</v>
      </c>
      <c r="AU636" s="223" t="s">
        <v>82</v>
      </c>
      <c r="AY636" s="17" t="s">
        <v>202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210</v>
      </c>
      <c r="BM636" s="223" t="s">
        <v>3053</v>
      </c>
    </row>
    <row r="637" s="2" customFormat="1">
      <c r="A637" s="38"/>
      <c r="B637" s="39"/>
      <c r="C637" s="40"/>
      <c r="D637" s="225" t="s">
        <v>212</v>
      </c>
      <c r="E637" s="40"/>
      <c r="F637" s="226" t="s">
        <v>3054</v>
      </c>
      <c r="G637" s="40"/>
      <c r="H637" s="40"/>
      <c r="I637" s="227"/>
      <c r="J637" s="40"/>
      <c r="K637" s="40"/>
      <c r="L637" s="44"/>
      <c r="M637" s="228"/>
      <c r="N637" s="229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212</v>
      </c>
      <c r="AU637" s="17" t="s">
        <v>82</v>
      </c>
    </row>
    <row r="638" s="2" customFormat="1">
      <c r="A638" s="38"/>
      <c r="B638" s="39"/>
      <c r="C638" s="40"/>
      <c r="D638" s="230" t="s">
        <v>214</v>
      </c>
      <c r="E638" s="40"/>
      <c r="F638" s="231" t="s">
        <v>3055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214</v>
      </c>
      <c r="AU638" s="17" t="s">
        <v>82</v>
      </c>
    </row>
    <row r="639" s="2" customFormat="1" ht="21.75" customHeight="1">
      <c r="A639" s="38"/>
      <c r="B639" s="39"/>
      <c r="C639" s="212" t="s">
        <v>1091</v>
      </c>
      <c r="D639" s="212" t="s">
        <v>205</v>
      </c>
      <c r="E639" s="213" t="s">
        <v>3056</v>
      </c>
      <c r="F639" s="214" t="s">
        <v>3057</v>
      </c>
      <c r="G639" s="215" t="s">
        <v>220</v>
      </c>
      <c r="H639" s="216">
        <v>1848.5350000000001</v>
      </c>
      <c r="I639" s="217"/>
      <c r="J639" s="218">
        <f>ROUND(I639*H639,2)</f>
        <v>0</v>
      </c>
      <c r="K639" s="214" t="s">
        <v>209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0</v>
      </c>
      <c r="R639" s="221">
        <f>Q639*H639</f>
        <v>0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210</v>
      </c>
      <c r="AT639" s="223" t="s">
        <v>205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210</v>
      </c>
      <c r="BM639" s="223" t="s">
        <v>3058</v>
      </c>
    </row>
    <row r="640" s="2" customFormat="1">
      <c r="A640" s="38"/>
      <c r="B640" s="39"/>
      <c r="C640" s="40"/>
      <c r="D640" s="225" t="s">
        <v>212</v>
      </c>
      <c r="E640" s="40"/>
      <c r="F640" s="226" t="s">
        <v>3059</v>
      </c>
      <c r="G640" s="40"/>
      <c r="H640" s="40"/>
      <c r="I640" s="227"/>
      <c r="J640" s="40"/>
      <c r="K640" s="40"/>
      <c r="L640" s="44"/>
      <c r="M640" s="228"/>
      <c r="N640" s="229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212</v>
      </c>
      <c r="AU640" s="17" t="s">
        <v>82</v>
      </c>
    </row>
    <row r="641" s="2" customFormat="1">
      <c r="A641" s="38"/>
      <c r="B641" s="39"/>
      <c r="C641" s="40"/>
      <c r="D641" s="230" t="s">
        <v>214</v>
      </c>
      <c r="E641" s="40"/>
      <c r="F641" s="231" t="s">
        <v>3060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214</v>
      </c>
      <c r="AU641" s="17" t="s">
        <v>82</v>
      </c>
    </row>
    <row r="642" s="2" customFormat="1" ht="16.5" customHeight="1">
      <c r="A642" s="38"/>
      <c r="B642" s="39"/>
      <c r="C642" s="212" t="s">
        <v>1095</v>
      </c>
      <c r="D642" s="212" t="s">
        <v>205</v>
      </c>
      <c r="E642" s="213" t="s">
        <v>3061</v>
      </c>
      <c r="F642" s="214" t="s">
        <v>3062</v>
      </c>
      <c r="G642" s="215" t="s">
        <v>220</v>
      </c>
      <c r="H642" s="216">
        <v>45.356000000000002</v>
      </c>
      <c r="I642" s="217"/>
      <c r="J642" s="218">
        <f>ROUND(I642*H642,2)</f>
        <v>0</v>
      </c>
      <c r="K642" s="214" t="s">
        <v>209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0</v>
      </c>
      <c r="R642" s="221">
        <f>Q642*H642</f>
        <v>0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210</v>
      </c>
      <c r="AT642" s="223" t="s">
        <v>205</v>
      </c>
      <c r="AU642" s="223" t="s">
        <v>82</v>
      </c>
      <c r="AY642" s="17" t="s">
        <v>202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210</v>
      </c>
      <c r="BM642" s="223" t="s">
        <v>3063</v>
      </c>
    </row>
    <row r="643" s="2" customFormat="1">
      <c r="A643" s="38"/>
      <c r="B643" s="39"/>
      <c r="C643" s="40"/>
      <c r="D643" s="225" t="s">
        <v>212</v>
      </c>
      <c r="E643" s="40"/>
      <c r="F643" s="226" t="s">
        <v>3064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212</v>
      </c>
      <c r="AU643" s="17" t="s">
        <v>82</v>
      </c>
    </row>
    <row r="644" s="2" customFormat="1">
      <c r="A644" s="38"/>
      <c r="B644" s="39"/>
      <c r="C644" s="40"/>
      <c r="D644" s="230" t="s">
        <v>214</v>
      </c>
      <c r="E644" s="40"/>
      <c r="F644" s="231" t="s">
        <v>3065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214</v>
      </c>
      <c r="AU644" s="17" t="s">
        <v>82</v>
      </c>
    </row>
    <row r="645" s="12" customFormat="1" ht="25.92" customHeight="1">
      <c r="A645" s="12"/>
      <c r="B645" s="196"/>
      <c r="C645" s="197"/>
      <c r="D645" s="198" t="s">
        <v>72</v>
      </c>
      <c r="E645" s="199" t="s">
        <v>226</v>
      </c>
      <c r="F645" s="199" t="s">
        <v>227</v>
      </c>
      <c r="G645" s="197"/>
      <c r="H645" s="197"/>
      <c r="I645" s="200"/>
      <c r="J645" s="201">
        <f>BK645</f>
        <v>0</v>
      </c>
      <c r="K645" s="197"/>
      <c r="L645" s="202"/>
      <c r="M645" s="203"/>
      <c r="N645" s="204"/>
      <c r="O645" s="204"/>
      <c r="P645" s="205">
        <f>P646+P668+P672</f>
        <v>0</v>
      </c>
      <c r="Q645" s="204"/>
      <c r="R645" s="205">
        <f>R646+R668+R672</f>
        <v>0.90710999999999986</v>
      </c>
      <c r="S645" s="204"/>
      <c r="T645" s="206">
        <f>T646+T668+T672</f>
        <v>0.066000000000000003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07" t="s">
        <v>82</v>
      </c>
      <c r="AT645" s="208" t="s">
        <v>72</v>
      </c>
      <c r="AU645" s="208" t="s">
        <v>73</v>
      </c>
      <c r="AY645" s="207" t="s">
        <v>202</v>
      </c>
      <c r="BK645" s="209">
        <f>BK646+BK668+BK672</f>
        <v>0</v>
      </c>
    </row>
    <row r="646" s="12" customFormat="1" ht="22.8" customHeight="1">
      <c r="A646" s="12"/>
      <c r="B646" s="196"/>
      <c r="C646" s="197"/>
      <c r="D646" s="198" t="s">
        <v>72</v>
      </c>
      <c r="E646" s="210" t="s">
        <v>3066</v>
      </c>
      <c r="F646" s="210" t="s">
        <v>3067</v>
      </c>
      <c r="G646" s="197"/>
      <c r="H646" s="197"/>
      <c r="I646" s="200"/>
      <c r="J646" s="211">
        <f>BK646</f>
        <v>0</v>
      </c>
      <c r="K646" s="197"/>
      <c r="L646" s="202"/>
      <c r="M646" s="203"/>
      <c r="N646" s="204"/>
      <c r="O646" s="204"/>
      <c r="P646" s="205">
        <f>SUM(P647:P667)</f>
        <v>0</v>
      </c>
      <c r="Q646" s="204"/>
      <c r="R646" s="205">
        <f>SUM(R647:R667)</f>
        <v>0.89999999999999991</v>
      </c>
      <c r="S646" s="204"/>
      <c r="T646" s="206">
        <f>SUM(T647:T667)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07" t="s">
        <v>82</v>
      </c>
      <c r="AT646" s="208" t="s">
        <v>72</v>
      </c>
      <c r="AU646" s="208" t="s">
        <v>80</v>
      </c>
      <c r="AY646" s="207" t="s">
        <v>202</v>
      </c>
      <c r="BK646" s="209">
        <f>SUM(BK647:BK667)</f>
        <v>0</v>
      </c>
    </row>
    <row r="647" s="2" customFormat="1" ht="16.5" customHeight="1">
      <c r="A647" s="38"/>
      <c r="B647" s="39"/>
      <c r="C647" s="212" t="s">
        <v>1099</v>
      </c>
      <c r="D647" s="212" t="s">
        <v>205</v>
      </c>
      <c r="E647" s="213" t="s">
        <v>3068</v>
      </c>
      <c r="F647" s="214" t="s">
        <v>3069</v>
      </c>
      <c r="G647" s="215" t="s">
        <v>275</v>
      </c>
      <c r="H647" s="216">
        <v>100</v>
      </c>
      <c r="I647" s="217"/>
      <c r="J647" s="218">
        <f>ROUND(I647*H647,2)</f>
        <v>0</v>
      </c>
      <c r="K647" s="214" t="s">
        <v>209</v>
      </c>
      <c r="L647" s="44"/>
      <c r="M647" s="219" t="s">
        <v>19</v>
      </c>
      <c r="N647" s="220" t="s">
        <v>44</v>
      </c>
      <c r="O647" s="84"/>
      <c r="P647" s="221">
        <f>O647*H647</f>
        <v>0</v>
      </c>
      <c r="Q647" s="221">
        <v>0</v>
      </c>
      <c r="R647" s="221">
        <f>Q647*H647</f>
        <v>0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239</v>
      </c>
      <c r="AT647" s="223" t="s">
        <v>205</v>
      </c>
      <c r="AU647" s="223" t="s">
        <v>82</v>
      </c>
      <c r="AY647" s="17" t="s">
        <v>202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239</v>
      </c>
      <c r="BM647" s="223" t="s">
        <v>3070</v>
      </c>
    </row>
    <row r="648" s="2" customFormat="1">
      <c r="A648" s="38"/>
      <c r="B648" s="39"/>
      <c r="C648" s="40"/>
      <c r="D648" s="225" t="s">
        <v>212</v>
      </c>
      <c r="E648" s="40"/>
      <c r="F648" s="226" t="s">
        <v>3071</v>
      </c>
      <c r="G648" s="40"/>
      <c r="H648" s="40"/>
      <c r="I648" s="227"/>
      <c r="J648" s="40"/>
      <c r="K648" s="40"/>
      <c r="L648" s="44"/>
      <c r="M648" s="228"/>
      <c r="N648" s="229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212</v>
      </c>
      <c r="AU648" s="17" t="s">
        <v>82</v>
      </c>
    </row>
    <row r="649" s="2" customFormat="1">
      <c r="A649" s="38"/>
      <c r="B649" s="39"/>
      <c r="C649" s="40"/>
      <c r="D649" s="230" t="s">
        <v>214</v>
      </c>
      <c r="E649" s="40"/>
      <c r="F649" s="231" t="s">
        <v>3072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214</v>
      </c>
      <c r="AU649" s="17" t="s">
        <v>82</v>
      </c>
    </row>
    <row r="650" s="2" customFormat="1" ht="16.5" customHeight="1">
      <c r="A650" s="38"/>
      <c r="B650" s="39"/>
      <c r="C650" s="212" t="s">
        <v>1103</v>
      </c>
      <c r="D650" s="212" t="s">
        <v>205</v>
      </c>
      <c r="E650" s="213" t="s">
        <v>3073</v>
      </c>
      <c r="F650" s="214" t="s">
        <v>3074</v>
      </c>
      <c r="G650" s="215" t="s">
        <v>275</v>
      </c>
      <c r="H650" s="216">
        <v>100</v>
      </c>
      <c r="I650" s="217"/>
      <c r="J650" s="218">
        <f>ROUND(I650*H650,2)</f>
        <v>0</v>
      </c>
      <c r="K650" s="214" t="s">
        <v>209</v>
      </c>
      <c r="L650" s="44"/>
      <c r="M650" s="219" t="s">
        <v>19</v>
      </c>
      <c r="N650" s="220" t="s">
        <v>44</v>
      </c>
      <c r="O650" s="84"/>
      <c r="P650" s="221">
        <f>O650*H650</f>
        <v>0</v>
      </c>
      <c r="Q650" s="221">
        <v>0</v>
      </c>
      <c r="R650" s="221">
        <f>Q650*H650</f>
        <v>0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239</v>
      </c>
      <c r="AT650" s="223" t="s">
        <v>205</v>
      </c>
      <c r="AU650" s="223" t="s">
        <v>82</v>
      </c>
      <c r="AY650" s="17" t="s">
        <v>202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239</v>
      </c>
      <c r="BM650" s="223" t="s">
        <v>3075</v>
      </c>
    </row>
    <row r="651" s="2" customFormat="1">
      <c r="A651" s="38"/>
      <c r="B651" s="39"/>
      <c r="C651" s="40"/>
      <c r="D651" s="225" t="s">
        <v>212</v>
      </c>
      <c r="E651" s="40"/>
      <c r="F651" s="226" t="s">
        <v>3076</v>
      </c>
      <c r="G651" s="40"/>
      <c r="H651" s="40"/>
      <c r="I651" s="227"/>
      <c r="J651" s="40"/>
      <c r="K651" s="40"/>
      <c r="L651" s="44"/>
      <c r="M651" s="228"/>
      <c r="N651" s="229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212</v>
      </c>
      <c r="AU651" s="17" t="s">
        <v>82</v>
      </c>
    </row>
    <row r="652" s="2" customFormat="1">
      <c r="A652" s="38"/>
      <c r="B652" s="39"/>
      <c r="C652" s="40"/>
      <c r="D652" s="230" t="s">
        <v>214</v>
      </c>
      <c r="E652" s="40"/>
      <c r="F652" s="231" t="s">
        <v>3077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214</v>
      </c>
      <c r="AU652" s="17" t="s">
        <v>82</v>
      </c>
    </row>
    <row r="653" s="2" customFormat="1" ht="16.5" customHeight="1">
      <c r="A653" s="38"/>
      <c r="B653" s="39"/>
      <c r="C653" s="243" t="s">
        <v>1107</v>
      </c>
      <c r="D653" s="243" t="s">
        <v>248</v>
      </c>
      <c r="E653" s="244" t="s">
        <v>3078</v>
      </c>
      <c r="F653" s="245" t="s">
        <v>3079</v>
      </c>
      <c r="G653" s="246" t="s">
        <v>704</v>
      </c>
      <c r="H653" s="247">
        <v>600</v>
      </c>
      <c r="I653" s="248"/>
      <c r="J653" s="249">
        <f>ROUND(I653*H653,2)</f>
        <v>0</v>
      </c>
      <c r="K653" s="245" t="s">
        <v>209</v>
      </c>
      <c r="L653" s="250"/>
      <c r="M653" s="251" t="s">
        <v>19</v>
      </c>
      <c r="N653" s="252" t="s">
        <v>44</v>
      </c>
      <c r="O653" s="84"/>
      <c r="P653" s="221">
        <f>O653*H653</f>
        <v>0</v>
      </c>
      <c r="Q653" s="221">
        <v>0.001</v>
      </c>
      <c r="R653" s="221">
        <f>Q653*H653</f>
        <v>0.59999999999999998</v>
      </c>
      <c r="S653" s="221">
        <v>0</v>
      </c>
      <c r="T653" s="22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3" t="s">
        <v>251</v>
      </c>
      <c r="AT653" s="223" t="s">
        <v>248</v>
      </c>
      <c r="AU653" s="223" t="s">
        <v>82</v>
      </c>
      <c r="AY653" s="17" t="s">
        <v>202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80</v>
      </c>
      <c r="BK653" s="224">
        <f>ROUND(I653*H653,2)</f>
        <v>0</v>
      </c>
      <c r="BL653" s="17" t="s">
        <v>239</v>
      </c>
      <c r="BM653" s="223" t="s">
        <v>3080</v>
      </c>
    </row>
    <row r="654" s="2" customFormat="1">
      <c r="A654" s="38"/>
      <c r="B654" s="39"/>
      <c r="C654" s="40"/>
      <c r="D654" s="225" t="s">
        <v>212</v>
      </c>
      <c r="E654" s="40"/>
      <c r="F654" s="226" t="s">
        <v>3079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212</v>
      </c>
      <c r="AU654" s="17" t="s">
        <v>82</v>
      </c>
    </row>
    <row r="655" s="13" customFormat="1">
      <c r="A655" s="13"/>
      <c r="B655" s="232"/>
      <c r="C655" s="233"/>
      <c r="D655" s="225" t="s">
        <v>224</v>
      </c>
      <c r="E655" s="234" t="s">
        <v>19</v>
      </c>
      <c r="F655" s="235" t="s">
        <v>3081</v>
      </c>
      <c r="G655" s="233"/>
      <c r="H655" s="236">
        <v>600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224</v>
      </c>
      <c r="AU655" s="242" t="s">
        <v>82</v>
      </c>
      <c r="AV655" s="13" t="s">
        <v>82</v>
      </c>
      <c r="AW655" s="13" t="s">
        <v>35</v>
      </c>
      <c r="AX655" s="13" t="s">
        <v>80</v>
      </c>
      <c r="AY655" s="242" t="s">
        <v>202</v>
      </c>
    </row>
    <row r="656" s="2" customFormat="1" ht="16.5" customHeight="1">
      <c r="A656" s="38"/>
      <c r="B656" s="39"/>
      <c r="C656" s="212" t="s">
        <v>1111</v>
      </c>
      <c r="D656" s="212" t="s">
        <v>205</v>
      </c>
      <c r="E656" s="213" t="s">
        <v>3082</v>
      </c>
      <c r="F656" s="214" t="s">
        <v>3083</v>
      </c>
      <c r="G656" s="215" t="s">
        <v>275</v>
      </c>
      <c r="H656" s="216">
        <v>100</v>
      </c>
      <c r="I656" s="217"/>
      <c r="J656" s="218">
        <f>ROUND(I656*H656,2)</f>
        <v>0</v>
      </c>
      <c r="K656" s="214" t="s">
        <v>209</v>
      </c>
      <c r="L656" s="44"/>
      <c r="M656" s="219" t="s">
        <v>19</v>
      </c>
      <c r="N656" s="220" t="s">
        <v>44</v>
      </c>
      <c r="O656" s="84"/>
      <c r="P656" s="221">
        <f>O656*H656</f>
        <v>0</v>
      </c>
      <c r="Q656" s="221">
        <v>0</v>
      </c>
      <c r="R656" s="221">
        <f>Q656*H656</f>
        <v>0</v>
      </c>
      <c r="S656" s="221">
        <v>0</v>
      </c>
      <c r="T656" s="22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3" t="s">
        <v>239</v>
      </c>
      <c r="AT656" s="223" t="s">
        <v>205</v>
      </c>
      <c r="AU656" s="223" t="s">
        <v>82</v>
      </c>
      <c r="AY656" s="17" t="s">
        <v>202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80</v>
      </c>
      <c r="BK656" s="224">
        <f>ROUND(I656*H656,2)</f>
        <v>0</v>
      </c>
      <c r="BL656" s="17" t="s">
        <v>239</v>
      </c>
      <c r="BM656" s="223" t="s">
        <v>3084</v>
      </c>
    </row>
    <row r="657" s="2" customFormat="1">
      <c r="A657" s="38"/>
      <c r="B657" s="39"/>
      <c r="C657" s="40"/>
      <c r="D657" s="225" t="s">
        <v>212</v>
      </c>
      <c r="E657" s="40"/>
      <c r="F657" s="226" t="s">
        <v>3085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212</v>
      </c>
      <c r="AU657" s="17" t="s">
        <v>82</v>
      </c>
    </row>
    <row r="658" s="2" customFormat="1">
      <c r="A658" s="38"/>
      <c r="B658" s="39"/>
      <c r="C658" s="40"/>
      <c r="D658" s="230" t="s">
        <v>214</v>
      </c>
      <c r="E658" s="40"/>
      <c r="F658" s="231" t="s">
        <v>3086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214</v>
      </c>
      <c r="AU658" s="17" t="s">
        <v>82</v>
      </c>
    </row>
    <row r="659" s="2" customFormat="1" ht="16.5" customHeight="1">
      <c r="A659" s="38"/>
      <c r="B659" s="39"/>
      <c r="C659" s="212" t="s">
        <v>1117</v>
      </c>
      <c r="D659" s="212" t="s">
        <v>205</v>
      </c>
      <c r="E659" s="213" t="s">
        <v>3087</v>
      </c>
      <c r="F659" s="214" t="s">
        <v>3088</v>
      </c>
      <c r="G659" s="215" t="s">
        <v>275</v>
      </c>
      <c r="H659" s="216">
        <v>100</v>
      </c>
      <c r="I659" s="217"/>
      <c r="J659" s="218">
        <f>ROUND(I659*H659,2)</f>
        <v>0</v>
      </c>
      <c r="K659" s="214" t="s">
        <v>209</v>
      </c>
      <c r="L659" s="44"/>
      <c r="M659" s="219" t="s">
        <v>19</v>
      </c>
      <c r="N659" s="220" t="s">
        <v>44</v>
      </c>
      <c r="O659" s="84"/>
      <c r="P659" s="221">
        <f>O659*H659</f>
        <v>0</v>
      </c>
      <c r="Q659" s="221">
        <v>0</v>
      </c>
      <c r="R659" s="221">
        <f>Q659*H659</f>
        <v>0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239</v>
      </c>
      <c r="AT659" s="223" t="s">
        <v>205</v>
      </c>
      <c r="AU659" s="223" t="s">
        <v>82</v>
      </c>
      <c r="AY659" s="17" t="s">
        <v>202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239</v>
      </c>
      <c r="BM659" s="223" t="s">
        <v>3089</v>
      </c>
    </row>
    <row r="660" s="2" customFormat="1">
      <c r="A660" s="38"/>
      <c r="B660" s="39"/>
      <c r="C660" s="40"/>
      <c r="D660" s="225" t="s">
        <v>212</v>
      </c>
      <c r="E660" s="40"/>
      <c r="F660" s="226" t="s">
        <v>3090</v>
      </c>
      <c r="G660" s="40"/>
      <c r="H660" s="40"/>
      <c r="I660" s="227"/>
      <c r="J660" s="40"/>
      <c r="K660" s="40"/>
      <c r="L660" s="44"/>
      <c r="M660" s="228"/>
      <c r="N660" s="229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212</v>
      </c>
      <c r="AU660" s="17" t="s">
        <v>82</v>
      </c>
    </row>
    <row r="661" s="2" customFormat="1">
      <c r="A661" s="38"/>
      <c r="B661" s="39"/>
      <c r="C661" s="40"/>
      <c r="D661" s="230" t="s">
        <v>214</v>
      </c>
      <c r="E661" s="40"/>
      <c r="F661" s="231" t="s">
        <v>3091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214</v>
      </c>
      <c r="AU661" s="17" t="s">
        <v>82</v>
      </c>
    </row>
    <row r="662" s="2" customFormat="1" ht="16.5" customHeight="1">
      <c r="A662" s="38"/>
      <c r="B662" s="39"/>
      <c r="C662" s="243" t="s">
        <v>1121</v>
      </c>
      <c r="D662" s="243" t="s">
        <v>248</v>
      </c>
      <c r="E662" s="244" t="s">
        <v>3092</v>
      </c>
      <c r="F662" s="245" t="s">
        <v>3093</v>
      </c>
      <c r="G662" s="246" t="s">
        <v>704</v>
      </c>
      <c r="H662" s="247">
        <v>300</v>
      </c>
      <c r="I662" s="248"/>
      <c r="J662" s="249">
        <f>ROUND(I662*H662,2)</f>
        <v>0</v>
      </c>
      <c r="K662" s="245" t="s">
        <v>209</v>
      </c>
      <c r="L662" s="250"/>
      <c r="M662" s="251" t="s">
        <v>19</v>
      </c>
      <c r="N662" s="252" t="s">
        <v>44</v>
      </c>
      <c r="O662" s="84"/>
      <c r="P662" s="221">
        <f>O662*H662</f>
        <v>0</v>
      </c>
      <c r="Q662" s="221">
        <v>0.001</v>
      </c>
      <c r="R662" s="221">
        <f>Q662*H662</f>
        <v>0.29999999999999999</v>
      </c>
      <c r="S662" s="221">
        <v>0</v>
      </c>
      <c r="T662" s="22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3" t="s">
        <v>251</v>
      </c>
      <c r="AT662" s="223" t="s">
        <v>248</v>
      </c>
      <c r="AU662" s="223" t="s">
        <v>82</v>
      </c>
      <c r="AY662" s="17" t="s">
        <v>202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7" t="s">
        <v>80</v>
      </c>
      <c r="BK662" s="224">
        <f>ROUND(I662*H662,2)</f>
        <v>0</v>
      </c>
      <c r="BL662" s="17" t="s">
        <v>239</v>
      </c>
      <c r="BM662" s="223" t="s">
        <v>3094</v>
      </c>
    </row>
    <row r="663" s="2" customFormat="1">
      <c r="A663" s="38"/>
      <c r="B663" s="39"/>
      <c r="C663" s="40"/>
      <c r="D663" s="225" t="s">
        <v>212</v>
      </c>
      <c r="E663" s="40"/>
      <c r="F663" s="226" t="s">
        <v>3093</v>
      </c>
      <c r="G663" s="40"/>
      <c r="H663" s="40"/>
      <c r="I663" s="227"/>
      <c r="J663" s="40"/>
      <c r="K663" s="40"/>
      <c r="L663" s="44"/>
      <c r="M663" s="228"/>
      <c r="N663" s="229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212</v>
      </c>
      <c r="AU663" s="17" t="s">
        <v>82</v>
      </c>
    </row>
    <row r="664" s="13" customFormat="1">
      <c r="A664" s="13"/>
      <c r="B664" s="232"/>
      <c r="C664" s="233"/>
      <c r="D664" s="225" t="s">
        <v>224</v>
      </c>
      <c r="E664" s="234" t="s">
        <v>19</v>
      </c>
      <c r="F664" s="235" t="s">
        <v>3095</v>
      </c>
      <c r="G664" s="233"/>
      <c r="H664" s="236">
        <v>300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224</v>
      </c>
      <c r="AU664" s="242" t="s">
        <v>82</v>
      </c>
      <c r="AV664" s="13" t="s">
        <v>82</v>
      </c>
      <c r="AW664" s="13" t="s">
        <v>35</v>
      </c>
      <c r="AX664" s="13" t="s">
        <v>80</v>
      </c>
      <c r="AY664" s="242" t="s">
        <v>202</v>
      </c>
    </row>
    <row r="665" s="2" customFormat="1" ht="16.5" customHeight="1">
      <c r="A665" s="38"/>
      <c r="B665" s="39"/>
      <c r="C665" s="212" t="s">
        <v>1125</v>
      </c>
      <c r="D665" s="212" t="s">
        <v>205</v>
      </c>
      <c r="E665" s="213" t="s">
        <v>3096</v>
      </c>
      <c r="F665" s="214" t="s">
        <v>3097</v>
      </c>
      <c r="G665" s="215" t="s">
        <v>220</v>
      </c>
      <c r="H665" s="216">
        <v>0.90000000000000002</v>
      </c>
      <c r="I665" s="217"/>
      <c r="J665" s="218">
        <f>ROUND(I665*H665,2)</f>
        <v>0</v>
      </c>
      <c r="K665" s="214" t="s">
        <v>209</v>
      </c>
      <c r="L665" s="44"/>
      <c r="M665" s="219" t="s">
        <v>19</v>
      </c>
      <c r="N665" s="220" t="s">
        <v>44</v>
      </c>
      <c r="O665" s="84"/>
      <c r="P665" s="221">
        <f>O665*H665</f>
        <v>0</v>
      </c>
      <c r="Q665" s="221">
        <v>0</v>
      </c>
      <c r="R665" s="221">
        <f>Q665*H665</f>
        <v>0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239</v>
      </c>
      <c r="AT665" s="223" t="s">
        <v>205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239</v>
      </c>
      <c r="BM665" s="223" t="s">
        <v>3098</v>
      </c>
    </row>
    <row r="666" s="2" customFormat="1">
      <c r="A666" s="38"/>
      <c r="B666" s="39"/>
      <c r="C666" s="40"/>
      <c r="D666" s="225" t="s">
        <v>212</v>
      </c>
      <c r="E666" s="40"/>
      <c r="F666" s="226" t="s">
        <v>3099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212</v>
      </c>
      <c r="AU666" s="17" t="s">
        <v>82</v>
      </c>
    </row>
    <row r="667" s="2" customFormat="1">
      <c r="A667" s="38"/>
      <c r="B667" s="39"/>
      <c r="C667" s="40"/>
      <c r="D667" s="230" t="s">
        <v>214</v>
      </c>
      <c r="E667" s="40"/>
      <c r="F667" s="231" t="s">
        <v>3100</v>
      </c>
      <c r="G667" s="40"/>
      <c r="H667" s="40"/>
      <c r="I667" s="227"/>
      <c r="J667" s="40"/>
      <c r="K667" s="40"/>
      <c r="L667" s="44"/>
      <c r="M667" s="228"/>
      <c r="N667" s="229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214</v>
      </c>
      <c r="AU667" s="17" t="s">
        <v>82</v>
      </c>
    </row>
    <row r="668" s="12" customFormat="1" ht="22.8" customHeight="1">
      <c r="A668" s="12"/>
      <c r="B668" s="196"/>
      <c r="C668" s="197"/>
      <c r="D668" s="198" t="s">
        <v>72</v>
      </c>
      <c r="E668" s="210" t="s">
        <v>3101</v>
      </c>
      <c r="F668" s="210" t="s">
        <v>3102</v>
      </c>
      <c r="G668" s="197"/>
      <c r="H668" s="197"/>
      <c r="I668" s="200"/>
      <c r="J668" s="211">
        <f>BK668</f>
        <v>0</v>
      </c>
      <c r="K668" s="197"/>
      <c r="L668" s="202"/>
      <c r="M668" s="203"/>
      <c r="N668" s="204"/>
      <c r="O668" s="204"/>
      <c r="P668" s="205">
        <f>SUM(P669:P671)</f>
        <v>0</v>
      </c>
      <c r="Q668" s="204"/>
      <c r="R668" s="205">
        <f>SUM(R669:R671)</f>
        <v>0</v>
      </c>
      <c r="S668" s="204"/>
      <c r="T668" s="206">
        <f>SUM(T669:T671)</f>
        <v>0.066000000000000003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07" t="s">
        <v>82</v>
      </c>
      <c r="AT668" s="208" t="s">
        <v>72</v>
      </c>
      <c r="AU668" s="208" t="s">
        <v>80</v>
      </c>
      <c r="AY668" s="207" t="s">
        <v>202</v>
      </c>
      <c r="BK668" s="209">
        <f>SUM(BK669:BK671)</f>
        <v>0</v>
      </c>
    </row>
    <row r="669" s="2" customFormat="1" ht="16.5" customHeight="1">
      <c r="A669" s="38"/>
      <c r="B669" s="39"/>
      <c r="C669" s="212" t="s">
        <v>1131</v>
      </c>
      <c r="D669" s="212" t="s">
        <v>205</v>
      </c>
      <c r="E669" s="213" t="s">
        <v>3103</v>
      </c>
      <c r="F669" s="214" t="s">
        <v>3104</v>
      </c>
      <c r="G669" s="215" t="s">
        <v>275</v>
      </c>
      <c r="H669" s="216">
        <v>6</v>
      </c>
      <c r="I669" s="217"/>
      <c r="J669" s="218">
        <f>ROUND(I669*H669,2)</f>
        <v>0</v>
      </c>
      <c r="K669" s="214" t="s">
        <v>209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0</v>
      </c>
      <c r="R669" s="221">
        <f>Q669*H669</f>
        <v>0</v>
      </c>
      <c r="S669" s="221">
        <v>0.010999999999999999</v>
      </c>
      <c r="T669" s="222">
        <f>S669*H669</f>
        <v>0.066000000000000003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239</v>
      </c>
      <c r="AT669" s="223" t="s">
        <v>205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239</v>
      </c>
      <c r="BM669" s="223" t="s">
        <v>3105</v>
      </c>
    </row>
    <row r="670" s="2" customFormat="1">
      <c r="A670" s="38"/>
      <c r="B670" s="39"/>
      <c r="C670" s="40"/>
      <c r="D670" s="225" t="s">
        <v>212</v>
      </c>
      <c r="E670" s="40"/>
      <c r="F670" s="226" t="s">
        <v>3106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212</v>
      </c>
      <c r="AU670" s="17" t="s">
        <v>82</v>
      </c>
    </row>
    <row r="671" s="2" customFormat="1">
      <c r="A671" s="38"/>
      <c r="B671" s="39"/>
      <c r="C671" s="40"/>
      <c r="D671" s="230" t="s">
        <v>214</v>
      </c>
      <c r="E671" s="40"/>
      <c r="F671" s="231" t="s">
        <v>3107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214</v>
      </c>
      <c r="AU671" s="17" t="s">
        <v>82</v>
      </c>
    </row>
    <row r="672" s="12" customFormat="1" ht="22.8" customHeight="1">
      <c r="A672" s="12"/>
      <c r="B672" s="196"/>
      <c r="C672" s="197"/>
      <c r="D672" s="198" t="s">
        <v>72</v>
      </c>
      <c r="E672" s="210" t="s">
        <v>3108</v>
      </c>
      <c r="F672" s="210" t="s">
        <v>3109</v>
      </c>
      <c r="G672" s="197"/>
      <c r="H672" s="197"/>
      <c r="I672" s="200"/>
      <c r="J672" s="211">
        <f>BK672</f>
        <v>0</v>
      </c>
      <c r="K672" s="197"/>
      <c r="L672" s="202"/>
      <c r="M672" s="203"/>
      <c r="N672" s="204"/>
      <c r="O672" s="204"/>
      <c r="P672" s="205">
        <f>SUM(P673:P680)</f>
        <v>0</v>
      </c>
      <c r="Q672" s="204"/>
      <c r="R672" s="205">
        <f>SUM(R673:R680)</f>
        <v>0.00711</v>
      </c>
      <c r="S672" s="204"/>
      <c r="T672" s="206">
        <f>SUM(T673:T680)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07" t="s">
        <v>82</v>
      </c>
      <c r="AT672" s="208" t="s">
        <v>72</v>
      </c>
      <c r="AU672" s="208" t="s">
        <v>80</v>
      </c>
      <c r="AY672" s="207" t="s">
        <v>202</v>
      </c>
      <c r="BK672" s="209">
        <f>SUM(BK673:BK680)</f>
        <v>0</v>
      </c>
    </row>
    <row r="673" s="2" customFormat="1" ht="16.5" customHeight="1">
      <c r="A673" s="38"/>
      <c r="B673" s="39"/>
      <c r="C673" s="212" t="s">
        <v>1135</v>
      </c>
      <c r="D673" s="212" t="s">
        <v>205</v>
      </c>
      <c r="E673" s="213" t="s">
        <v>3110</v>
      </c>
      <c r="F673" s="214" t="s">
        <v>3111</v>
      </c>
      <c r="G673" s="215" t="s">
        <v>275</v>
      </c>
      <c r="H673" s="216">
        <v>9</v>
      </c>
      <c r="I673" s="217"/>
      <c r="J673" s="218">
        <f>ROUND(I673*H673,2)</f>
        <v>0</v>
      </c>
      <c r="K673" s="214" t="s">
        <v>209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0.00055000000000000003</v>
      </c>
      <c r="R673" s="221">
        <f>Q673*H673</f>
        <v>0.0049500000000000004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239</v>
      </c>
      <c r="AT673" s="223" t="s">
        <v>205</v>
      </c>
      <c r="AU673" s="223" t="s">
        <v>82</v>
      </c>
      <c r="AY673" s="17" t="s">
        <v>202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80</v>
      </c>
      <c r="BK673" s="224">
        <f>ROUND(I673*H673,2)</f>
        <v>0</v>
      </c>
      <c r="BL673" s="17" t="s">
        <v>239</v>
      </c>
      <c r="BM673" s="223" t="s">
        <v>3112</v>
      </c>
    </row>
    <row r="674" s="2" customFormat="1">
      <c r="A674" s="38"/>
      <c r="B674" s="39"/>
      <c r="C674" s="40"/>
      <c r="D674" s="225" t="s">
        <v>212</v>
      </c>
      <c r="E674" s="40"/>
      <c r="F674" s="226" t="s">
        <v>3113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212</v>
      </c>
      <c r="AU674" s="17" t="s">
        <v>82</v>
      </c>
    </row>
    <row r="675" s="2" customFormat="1">
      <c r="A675" s="38"/>
      <c r="B675" s="39"/>
      <c r="C675" s="40"/>
      <c r="D675" s="230" t="s">
        <v>214</v>
      </c>
      <c r="E675" s="40"/>
      <c r="F675" s="231" t="s">
        <v>3114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214</v>
      </c>
      <c r="AU675" s="17" t="s">
        <v>82</v>
      </c>
    </row>
    <row r="676" s="13" customFormat="1">
      <c r="A676" s="13"/>
      <c r="B676" s="232"/>
      <c r="C676" s="233"/>
      <c r="D676" s="225" t="s">
        <v>224</v>
      </c>
      <c r="E676" s="234" t="s">
        <v>19</v>
      </c>
      <c r="F676" s="235" t="s">
        <v>3115</v>
      </c>
      <c r="G676" s="233"/>
      <c r="H676" s="236">
        <v>9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224</v>
      </c>
      <c r="AU676" s="242" t="s">
        <v>82</v>
      </c>
      <c r="AV676" s="13" t="s">
        <v>82</v>
      </c>
      <c r="AW676" s="13" t="s">
        <v>35</v>
      </c>
      <c r="AX676" s="13" t="s">
        <v>80</v>
      </c>
      <c r="AY676" s="242" t="s">
        <v>202</v>
      </c>
    </row>
    <row r="677" s="2" customFormat="1" ht="16.5" customHeight="1">
      <c r="A677" s="38"/>
      <c r="B677" s="39"/>
      <c r="C677" s="212" t="s">
        <v>1139</v>
      </c>
      <c r="D677" s="212" t="s">
        <v>205</v>
      </c>
      <c r="E677" s="213" t="s">
        <v>3116</v>
      </c>
      <c r="F677" s="214" t="s">
        <v>3117</v>
      </c>
      <c r="G677" s="215" t="s">
        <v>275</v>
      </c>
      <c r="H677" s="216">
        <v>9</v>
      </c>
      <c r="I677" s="217"/>
      <c r="J677" s="218">
        <f>ROUND(I677*H677,2)</f>
        <v>0</v>
      </c>
      <c r="K677" s="214" t="s">
        <v>209</v>
      </c>
      <c r="L677" s="44"/>
      <c r="M677" s="219" t="s">
        <v>19</v>
      </c>
      <c r="N677" s="220" t="s">
        <v>44</v>
      </c>
      <c r="O677" s="84"/>
      <c r="P677" s="221">
        <f>O677*H677</f>
        <v>0</v>
      </c>
      <c r="Q677" s="221">
        <v>0.00024000000000000001</v>
      </c>
      <c r="R677" s="221">
        <f>Q677*H677</f>
        <v>0.00216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239</v>
      </c>
      <c r="AT677" s="223" t="s">
        <v>205</v>
      </c>
      <c r="AU677" s="223" t="s">
        <v>82</v>
      </c>
      <c r="AY677" s="17" t="s">
        <v>202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239</v>
      </c>
      <c r="BM677" s="223" t="s">
        <v>3118</v>
      </c>
    </row>
    <row r="678" s="2" customFormat="1">
      <c r="A678" s="38"/>
      <c r="B678" s="39"/>
      <c r="C678" s="40"/>
      <c r="D678" s="225" t="s">
        <v>212</v>
      </c>
      <c r="E678" s="40"/>
      <c r="F678" s="226" t="s">
        <v>3119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212</v>
      </c>
      <c r="AU678" s="17" t="s">
        <v>82</v>
      </c>
    </row>
    <row r="679" s="2" customFormat="1">
      <c r="A679" s="38"/>
      <c r="B679" s="39"/>
      <c r="C679" s="40"/>
      <c r="D679" s="230" t="s">
        <v>214</v>
      </c>
      <c r="E679" s="40"/>
      <c r="F679" s="231" t="s">
        <v>3120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214</v>
      </c>
      <c r="AU679" s="17" t="s">
        <v>82</v>
      </c>
    </row>
    <row r="680" s="13" customFormat="1">
      <c r="A680" s="13"/>
      <c r="B680" s="232"/>
      <c r="C680" s="233"/>
      <c r="D680" s="225" t="s">
        <v>224</v>
      </c>
      <c r="E680" s="234" t="s">
        <v>19</v>
      </c>
      <c r="F680" s="235" t="s">
        <v>3115</v>
      </c>
      <c r="G680" s="233"/>
      <c r="H680" s="236">
        <v>9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224</v>
      </c>
      <c r="AU680" s="242" t="s">
        <v>82</v>
      </c>
      <c r="AV680" s="13" t="s">
        <v>82</v>
      </c>
      <c r="AW680" s="13" t="s">
        <v>35</v>
      </c>
      <c r="AX680" s="13" t="s">
        <v>80</v>
      </c>
      <c r="AY680" s="242" t="s">
        <v>202</v>
      </c>
    </row>
    <row r="681" s="12" customFormat="1" ht="25.92" customHeight="1">
      <c r="A681" s="12"/>
      <c r="B681" s="196"/>
      <c r="C681" s="197"/>
      <c r="D681" s="198" t="s">
        <v>72</v>
      </c>
      <c r="E681" s="199" t="s">
        <v>248</v>
      </c>
      <c r="F681" s="199" t="s">
        <v>729</v>
      </c>
      <c r="G681" s="197"/>
      <c r="H681" s="197"/>
      <c r="I681" s="200"/>
      <c r="J681" s="201">
        <f>BK681</f>
        <v>0</v>
      </c>
      <c r="K681" s="197"/>
      <c r="L681" s="202"/>
      <c r="M681" s="203"/>
      <c r="N681" s="204"/>
      <c r="O681" s="204"/>
      <c r="P681" s="205">
        <f>P682+P691</f>
        <v>0</v>
      </c>
      <c r="Q681" s="204"/>
      <c r="R681" s="205">
        <f>R682+R691</f>
        <v>0</v>
      </c>
      <c r="S681" s="204"/>
      <c r="T681" s="206">
        <f>T682+T691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07" t="s">
        <v>230</v>
      </c>
      <c r="AT681" s="208" t="s">
        <v>72</v>
      </c>
      <c r="AU681" s="208" t="s">
        <v>73</v>
      </c>
      <c r="AY681" s="207" t="s">
        <v>202</v>
      </c>
      <c r="BK681" s="209">
        <f>BK682+BK691</f>
        <v>0</v>
      </c>
    </row>
    <row r="682" s="12" customFormat="1" ht="22.8" customHeight="1">
      <c r="A682" s="12"/>
      <c r="B682" s="196"/>
      <c r="C682" s="197"/>
      <c r="D682" s="198" t="s">
        <v>72</v>
      </c>
      <c r="E682" s="210" t="s">
        <v>3121</v>
      </c>
      <c r="F682" s="210" t="s">
        <v>3122</v>
      </c>
      <c r="G682" s="197"/>
      <c r="H682" s="197"/>
      <c r="I682" s="200"/>
      <c r="J682" s="211">
        <f>BK682</f>
        <v>0</v>
      </c>
      <c r="K682" s="197"/>
      <c r="L682" s="202"/>
      <c r="M682" s="203"/>
      <c r="N682" s="204"/>
      <c r="O682" s="204"/>
      <c r="P682" s="205">
        <f>SUM(P683:P690)</f>
        <v>0</v>
      </c>
      <c r="Q682" s="204"/>
      <c r="R682" s="205">
        <f>SUM(R683:R690)</f>
        <v>0</v>
      </c>
      <c r="S682" s="204"/>
      <c r="T682" s="206">
        <f>SUM(T683:T690)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07" t="s">
        <v>230</v>
      </c>
      <c r="AT682" s="208" t="s">
        <v>72</v>
      </c>
      <c r="AU682" s="208" t="s">
        <v>80</v>
      </c>
      <c r="AY682" s="207" t="s">
        <v>202</v>
      </c>
      <c r="BK682" s="209">
        <f>SUM(BK683:BK690)</f>
        <v>0</v>
      </c>
    </row>
    <row r="683" s="2" customFormat="1" ht="16.5" customHeight="1">
      <c r="A683" s="38"/>
      <c r="B683" s="39"/>
      <c r="C683" s="212" t="s">
        <v>1145</v>
      </c>
      <c r="D683" s="212" t="s">
        <v>205</v>
      </c>
      <c r="E683" s="213" t="s">
        <v>3123</v>
      </c>
      <c r="F683" s="214" t="s">
        <v>3124</v>
      </c>
      <c r="G683" s="215" t="s">
        <v>289</v>
      </c>
      <c r="H683" s="216">
        <v>2</v>
      </c>
      <c r="I683" s="217"/>
      <c r="J683" s="218">
        <f>ROUND(I683*H683,2)</f>
        <v>0</v>
      </c>
      <c r="K683" s="214" t="s">
        <v>19</v>
      </c>
      <c r="L683" s="44"/>
      <c r="M683" s="219" t="s">
        <v>19</v>
      </c>
      <c r="N683" s="220" t="s">
        <v>44</v>
      </c>
      <c r="O683" s="84"/>
      <c r="P683" s="221">
        <f>O683*H683</f>
        <v>0</v>
      </c>
      <c r="Q683" s="221">
        <v>0</v>
      </c>
      <c r="R683" s="221">
        <f>Q683*H683</f>
        <v>0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233</v>
      </c>
      <c r="AT683" s="223" t="s">
        <v>205</v>
      </c>
      <c r="AU683" s="223" t="s">
        <v>82</v>
      </c>
      <c r="AY683" s="17" t="s">
        <v>202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233</v>
      </c>
      <c r="BM683" s="223" t="s">
        <v>3125</v>
      </c>
    </row>
    <row r="684" s="2" customFormat="1">
      <c r="A684" s="38"/>
      <c r="B684" s="39"/>
      <c r="C684" s="40"/>
      <c r="D684" s="225" t="s">
        <v>212</v>
      </c>
      <c r="E684" s="40"/>
      <c r="F684" s="226" t="s">
        <v>3126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212</v>
      </c>
      <c r="AU684" s="17" t="s">
        <v>82</v>
      </c>
    </row>
    <row r="685" s="2" customFormat="1" ht="16.5" customHeight="1">
      <c r="A685" s="38"/>
      <c r="B685" s="39"/>
      <c r="C685" s="212" t="s">
        <v>1149</v>
      </c>
      <c r="D685" s="212" t="s">
        <v>205</v>
      </c>
      <c r="E685" s="213" t="s">
        <v>3127</v>
      </c>
      <c r="F685" s="214" t="s">
        <v>3128</v>
      </c>
      <c r="G685" s="215" t="s">
        <v>289</v>
      </c>
      <c r="H685" s="216">
        <v>2</v>
      </c>
      <c r="I685" s="217"/>
      <c r="J685" s="218">
        <f>ROUND(I685*H685,2)</f>
        <v>0</v>
      </c>
      <c r="K685" s="214" t="s">
        <v>209</v>
      </c>
      <c r="L685" s="44"/>
      <c r="M685" s="219" t="s">
        <v>19</v>
      </c>
      <c r="N685" s="220" t="s">
        <v>44</v>
      </c>
      <c r="O685" s="84"/>
      <c r="P685" s="221">
        <f>O685*H685</f>
        <v>0</v>
      </c>
      <c r="Q685" s="221">
        <v>0</v>
      </c>
      <c r="R685" s="221">
        <f>Q685*H685</f>
        <v>0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210</v>
      </c>
      <c r="AT685" s="223" t="s">
        <v>205</v>
      </c>
      <c r="AU685" s="223" t="s">
        <v>82</v>
      </c>
      <c r="AY685" s="17" t="s">
        <v>202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80</v>
      </c>
      <c r="BK685" s="224">
        <f>ROUND(I685*H685,2)</f>
        <v>0</v>
      </c>
      <c r="BL685" s="17" t="s">
        <v>210</v>
      </c>
      <c r="BM685" s="223" t="s">
        <v>3129</v>
      </c>
    </row>
    <row r="686" s="2" customFormat="1">
      <c r="A686" s="38"/>
      <c r="B686" s="39"/>
      <c r="C686" s="40"/>
      <c r="D686" s="225" t="s">
        <v>212</v>
      </c>
      <c r="E686" s="40"/>
      <c r="F686" s="226" t="s">
        <v>3130</v>
      </c>
      <c r="G686" s="40"/>
      <c r="H686" s="40"/>
      <c r="I686" s="227"/>
      <c r="J686" s="40"/>
      <c r="K686" s="40"/>
      <c r="L686" s="44"/>
      <c r="M686" s="228"/>
      <c r="N686" s="229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212</v>
      </c>
      <c r="AU686" s="17" t="s">
        <v>82</v>
      </c>
    </row>
    <row r="687" s="2" customFormat="1">
      <c r="A687" s="38"/>
      <c r="B687" s="39"/>
      <c r="C687" s="40"/>
      <c r="D687" s="230" t="s">
        <v>214</v>
      </c>
      <c r="E687" s="40"/>
      <c r="F687" s="231" t="s">
        <v>3131</v>
      </c>
      <c r="G687" s="40"/>
      <c r="H687" s="40"/>
      <c r="I687" s="227"/>
      <c r="J687" s="40"/>
      <c r="K687" s="40"/>
      <c r="L687" s="44"/>
      <c r="M687" s="228"/>
      <c r="N687" s="229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214</v>
      </c>
      <c r="AU687" s="17" t="s">
        <v>82</v>
      </c>
    </row>
    <row r="688" s="2" customFormat="1" ht="16.5" customHeight="1">
      <c r="A688" s="38"/>
      <c r="B688" s="39"/>
      <c r="C688" s="212" t="s">
        <v>1153</v>
      </c>
      <c r="D688" s="212" t="s">
        <v>205</v>
      </c>
      <c r="E688" s="213" t="s">
        <v>3132</v>
      </c>
      <c r="F688" s="214" t="s">
        <v>3133</v>
      </c>
      <c r="G688" s="215" t="s">
        <v>289</v>
      </c>
      <c r="H688" s="216">
        <v>2</v>
      </c>
      <c r="I688" s="217"/>
      <c r="J688" s="218">
        <f>ROUND(I688*H688,2)</f>
        <v>0</v>
      </c>
      <c r="K688" s="214" t="s">
        <v>209</v>
      </c>
      <c r="L688" s="44"/>
      <c r="M688" s="219" t="s">
        <v>19</v>
      </c>
      <c r="N688" s="220" t="s">
        <v>44</v>
      </c>
      <c r="O688" s="84"/>
      <c r="P688" s="221">
        <f>O688*H688</f>
        <v>0</v>
      </c>
      <c r="Q688" s="221">
        <v>0</v>
      </c>
      <c r="R688" s="221">
        <f>Q688*H688</f>
        <v>0</v>
      </c>
      <c r="S688" s="221">
        <v>0</v>
      </c>
      <c r="T688" s="22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3" t="s">
        <v>233</v>
      </c>
      <c r="AT688" s="223" t="s">
        <v>205</v>
      </c>
      <c r="AU688" s="223" t="s">
        <v>82</v>
      </c>
      <c r="AY688" s="17" t="s">
        <v>202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80</v>
      </c>
      <c r="BK688" s="224">
        <f>ROUND(I688*H688,2)</f>
        <v>0</v>
      </c>
      <c r="BL688" s="17" t="s">
        <v>233</v>
      </c>
      <c r="BM688" s="223" t="s">
        <v>3134</v>
      </c>
    </row>
    <row r="689" s="2" customFormat="1">
      <c r="A689" s="38"/>
      <c r="B689" s="39"/>
      <c r="C689" s="40"/>
      <c r="D689" s="225" t="s">
        <v>212</v>
      </c>
      <c r="E689" s="40"/>
      <c r="F689" s="226" t="s">
        <v>3135</v>
      </c>
      <c r="G689" s="40"/>
      <c r="H689" s="40"/>
      <c r="I689" s="227"/>
      <c r="J689" s="40"/>
      <c r="K689" s="40"/>
      <c r="L689" s="44"/>
      <c r="M689" s="228"/>
      <c r="N689" s="229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212</v>
      </c>
      <c r="AU689" s="17" t="s">
        <v>82</v>
      </c>
    </row>
    <row r="690" s="2" customFormat="1">
      <c r="A690" s="38"/>
      <c r="B690" s="39"/>
      <c r="C690" s="40"/>
      <c r="D690" s="230" t="s">
        <v>214</v>
      </c>
      <c r="E690" s="40"/>
      <c r="F690" s="231" t="s">
        <v>3136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214</v>
      </c>
      <c r="AU690" s="17" t="s">
        <v>82</v>
      </c>
    </row>
    <row r="691" s="12" customFormat="1" ht="22.8" customHeight="1">
      <c r="A691" s="12"/>
      <c r="B691" s="196"/>
      <c r="C691" s="197"/>
      <c r="D691" s="198" t="s">
        <v>72</v>
      </c>
      <c r="E691" s="210" t="s">
        <v>2147</v>
      </c>
      <c r="F691" s="210" t="s">
        <v>2148</v>
      </c>
      <c r="G691" s="197"/>
      <c r="H691" s="197"/>
      <c r="I691" s="200"/>
      <c r="J691" s="211">
        <f>BK691</f>
        <v>0</v>
      </c>
      <c r="K691" s="197"/>
      <c r="L691" s="202"/>
      <c r="M691" s="203"/>
      <c r="N691" s="204"/>
      <c r="O691" s="204"/>
      <c r="P691" s="205">
        <f>SUM(P692:P694)</f>
        <v>0</v>
      </c>
      <c r="Q691" s="204"/>
      <c r="R691" s="205">
        <f>SUM(R692:R694)</f>
        <v>0</v>
      </c>
      <c r="S691" s="204"/>
      <c r="T691" s="206">
        <f>SUM(T692:T694)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07" t="s">
        <v>230</v>
      </c>
      <c r="AT691" s="208" t="s">
        <v>72</v>
      </c>
      <c r="AU691" s="208" t="s">
        <v>80</v>
      </c>
      <c r="AY691" s="207" t="s">
        <v>202</v>
      </c>
      <c r="BK691" s="209">
        <f>SUM(BK692:BK694)</f>
        <v>0</v>
      </c>
    </row>
    <row r="692" s="2" customFormat="1" ht="16.5" customHeight="1">
      <c r="A692" s="38"/>
      <c r="B692" s="39"/>
      <c r="C692" s="212" t="s">
        <v>1157</v>
      </c>
      <c r="D692" s="212" t="s">
        <v>205</v>
      </c>
      <c r="E692" s="213" t="s">
        <v>3137</v>
      </c>
      <c r="F692" s="214" t="s">
        <v>3138</v>
      </c>
      <c r="G692" s="215" t="s">
        <v>2311</v>
      </c>
      <c r="H692" s="216">
        <v>0</v>
      </c>
      <c r="I692" s="217"/>
      <c r="J692" s="218">
        <f>ROUND(I692*H692,2)</f>
        <v>0</v>
      </c>
      <c r="K692" s="214" t="s">
        <v>3139</v>
      </c>
      <c r="L692" s="44"/>
      <c r="M692" s="219" t="s">
        <v>19</v>
      </c>
      <c r="N692" s="220" t="s">
        <v>44</v>
      </c>
      <c r="O692" s="84"/>
      <c r="P692" s="221">
        <f>O692*H692</f>
        <v>0</v>
      </c>
      <c r="Q692" s="221">
        <v>0</v>
      </c>
      <c r="R692" s="221">
        <f>Q692*H692</f>
        <v>0</v>
      </c>
      <c r="S692" s="221">
        <v>2.4500000000000002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233</v>
      </c>
      <c r="AT692" s="223" t="s">
        <v>205</v>
      </c>
      <c r="AU692" s="223" t="s">
        <v>82</v>
      </c>
      <c r="AY692" s="17" t="s">
        <v>202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233</v>
      </c>
      <c r="BM692" s="223" t="s">
        <v>3140</v>
      </c>
    </row>
    <row r="693" s="2" customFormat="1">
      <c r="A693" s="38"/>
      <c r="B693" s="39"/>
      <c r="C693" s="40"/>
      <c r="D693" s="225" t="s">
        <v>212</v>
      </c>
      <c r="E693" s="40"/>
      <c r="F693" s="226" t="s">
        <v>3141</v>
      </c>
      <c r="G693" s="40"/>
      <c r="H693" s="40"/>
      <c r="I693" s="227"/>
      <c r="J693" s="40"/>
      <c r="K693" s="40"/>
      <c r="L693" s="44"/>
      <c r="M693" s="228"/>
      <c r="N693" s="229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212</v>
      </c>
      <c r="AU693" s="17" t="s">
        <v>82</v>
      </c>
    </row>
    <row r="694" s="2" customFormat="1">
      <c r="A694" s="38"/>
      <c r="B694" s="39"/>
      <c r="C694" s="40"/>
      <c r="D694" s="230" t="s">
        <v>214</v>
      </c>
      <c r="E694" s="40"/>
      <c r="F694" s="231" t="s">
        <v>3142</v>
      </c>
      <c r="G694" s="40"/>
      <c r="H694" s="40"/>
      <c r="I694" s="227"/>
      <c r="J694" s="40"/>
      <c r="K694" s="40"/>
      <c r="L694" s="44"/>
      <c r="M694" s="254"/>
      <c r="N694" s="255"/>
      <c r="O694" s="256"/>
      <c r="P694" s="256"/>
      <c r="Q694" s="256"/>
      <c r="R694" s="256"/>
      <c r="S694" s="256"/>
      <c r="T694" s="257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214</v>
      </c>
      <c r="AU694" s="17" t="s">
        <v>82</v>
      </c>
    </row>
    <row r="695" s="2" customFormat="1" ht="6.96" customHeight="1">
      <c r="A695" s="38"/>
      <c r="B695" s="59"/>
      <c r="C695" s="60"/>
      <c r="D695" s="60"/>
      <c r="E695" s="60"/>
      <c r="F695" s="60"/>
      <c r="G695" s="60"/>
      <c r="H695" s="60"/>
      <c r="I695" s="60"/>
      <c r="J695" s="60"/>
      <c r="K695" s="60"/>
      <c r="L695" s="44"/>
      <c r="M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</row>
  </sheetData>
  <sheetProtection sheet="1" autoFilter="0" formatColumns="0" formatRows="0" objects="1" scenarios="1" spinCount="100000" saltValue="T1oOg/7NT0JCOqIqELQ4FsCJKa20Cu0qCx3++f44ElCVuVZzuNIUz9n/kZT9jGPVkZTQhLLFInRU042oPtNsnw==" hashValue="MNFfEF6bMHhFoqAeY9TNACaHGftkCd3ym3lRvxKxFiYdlFCEh14LaTO3aEgJ/FTLKlPInuTLyrNldcmgOz7A9Q==" algorithmName="SHA-512" password="CC35"/>
  <autoFilter ref="C101:K6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7" r:id="rId1" display="https://podminky.urs.cz/item/CS_URS_2024_01/111251102"/>
    <hyperlink ref="F110" r:id="rId2" display="https://podminky.urs.cz/item/CS_URS_2024_01/112101101"/>
    <hyperlink ref="F113" r:id="rId3" display="https://podminky.urs.cz/item/CS_URS_2024_01/112101102"/>
    <hyperlink ref="F116" r:id="rId4" display="https://podminky.urs.cz/item/CS_URS_2024_01/112101103"/>
    <hyperlink ref="F119" r:id="rId5" display="https://podminky.urs.cz/item/CS_URS_2024_01/112101104"/>
    <hyperlink ref="F122" r:id="rId6" display="https://podminky.urs.cz/item/CS_URS_2024_01/112101107"/>
    <hyperlink ref="F125" r:id="rId7" display="https://podminky.urs.cz/item/CS_URS_2024_01/111211231"/>
    <hyperlink ref="F128" r:id="rId8" display="https://podminky.urs.cz/item/CS_URS_2024_01/111211232"/>
    <hyperlink ref="F131" r:id="rId9" display="https://podminky.urs.cz/item/CS_URS_2024_01/112251101"/>
    <hyperlink ref="F134" r:id="rId10" display="https://podminky.urs.cz/item/CS_URS_2024_01/112251102"/>
    <hyperlink ref="F137" r:id="rId11" display="https://podminky.urs.cz/item/CS_URS_2024_01/112251103"/>
    <hyperlink ref="F140" r:id="rId12" display="https://podminky.urs.cz/item/CS_URS_2024_01/112251104"/>
    <hyperlink ref="F143" r:id="rId13" display="https://podminky.urs.cz/item/CS_URS_2024_01/112251108"/>
    <hyperlink ref="F146" r:id="rId14" display="https://podminky.urs.cz/item/CS_URS_2024_01/113105111"/>
    <hyperlink ref="F149" r:id="rId15" display="https://podminky.urs.cz/item/CS_URS_2024_01/113107313"/>
    <hyperlink ref="F152" r:id="rId16" display="https://podminky.urs.cz/item/CS_URS_2024_01/121103112"/>
    <hyperlink ref="F156" r:id="rId17" display="https://podminky.urs.cz/item/CS_URS_2024_01/121103113"/>
    <hyperlink ref="F160" r:id="rId18" display="https://podminky.urs.cz/item/CS_URS_2024_01/115101201"/>
    <hyperlink ref="F163" r:id="rId19" display="https://podminky.urs.cz/item/CS_URS_2024_01/162201401"/>
    <hyperlink ref="F166" r:id="rId20" display="https://podminky.urs.cz/item/CS_URS_2024_01/162201402"/>
    <hyperlink ref="F169" r:id="rId21" display="https://podminky.urs.cz/item/CS_URS_2024_01/162201403"/>
    <hyperlink ref="F172" r:id="rId22" display="https://podminky.urs.cz/item/CS_URS_2024_01/162201404"/>
    <hyperlink ref="F175" r:id="rId23" display="https://podminky.urs.cz/item/CS_URS_2024_01/162201502"/>
    <hyperlink ref="F178" r:id="rId24" display="https://podminky.urs.cz/item/CS_URS_2024_01/184818231"/>
    <hyperlink ref="F181" r:id="rId25" display="https://podminky.urs.cz/item/CS_URS_2024_01/184818233"/>
    <hyperlink ref="F184" r:id="rId26" display="https://podminky.urs.cz/item/CS_URS_2024_01/184818234"/>
    <hyperlink ref="F187" r:id="rId27" display="https://podminky.urs.cz/item/CS_URS_2024_01/131251205"/>
    <hyperlink ref="F190" r:id="rId28" display="https://podminky.urs.cz/item/CS_URS_2024_01/131251207"/>
    <hyperlink ref="F193" r:id="rId29" display="https://podminky.urs.cz/item/CS_URS_2024_01/167151111"/>
    <hyperlink ref="F196" r:id="rId30" display="https://podminky.urs.cz/item/CS_URS_2024_01/162651112"/>
    <hyperlink ref="F199" r:id="rId31" display="https://podminky.urs.cz/item/CS_URS_2024_01/162751119"/>
    <hyperlink ref="F203" r:id="rId32" display="https://podminky.urs.cz/item/CS_URS_2024_01/151101102"/>
    <hyperlink ref="F207" r:id="rId33" display="https://podminky.urs.cz/item/CS_URS_2024_01/151101112"/>
    <hyperlink ref="F211" r:id="rId34" display="https://podminky.urs.cz/item/CS_URS_2024_01/119001401"/>
    <hyperlink ref="F214" r:id="rId35" display="https://podminky.urs.cz/item/CS_URS_2024_01/119001402"/>
    <hyperlink ref="F217" r:id="rId36" display="https://podminky.urs.cz/item/CS_URS_2024_01/119001412"/>
    <hyperlink ref="F220" r:id="rId37" display="https://podminky.urs.cz/item/CS_URS_2024_01/119001421"/>
    <hyperlink ref="F223" r:id="rId38" display="https://podminky.urs.cz/item/CS_URS_2024_01/119001422"/>
    <hyperlink ref="F226" r:id="rId39" display="https://podminky.urs.cz/item/CS_URS_2024_01/119001423"/>
    <hyperlink ref="F229" r:id="rId40" display="https://podminky.urs.cz/item/CS_URS_2024_01/129001101"/>
    <hyperlink ref="F232" r:id="rId41" display="https://podminky.urs.cz/item/CS_URS_2024_01/139951123"/>
    <hyperlink ref="F239" r:id="rId42" display="https://podminky.urs.cz/item/CS_URS_2024_01/139951103"/>
    <hyperlink ref="F243" r:id="rId43" display="https://podminky.urs.cz/item/CS_URS_2024_01/113154114"/>
    <hyperlink ref="F247" r:id="rId44" display="https://podminky.urs.cz/item/CS_URS_2024_01/113154355"/>
    <hyperlink ref="F251" r:id="rId45" display="https://podminky.urs.cz/item/CS_URS_2024_01/113107341"/>
    <hyperlink ref="F255" r:id="rId46" display="https://podminky.urs.cz/item/CS_URS_2024_01/113107181"/>
    <hyperlink ref="F259" r:id="rId47" display="https://podminky.urs.cz/item/CS_URS_2024_01/113107024"/>
    <hyperlink ref="F263" r:id="rId48" display="https://podminky.urs.cz/item/CS_URS_2024_01/113106123"/>
    <hyperlink ref="F266" r:id="rId49" display="https://podminky.urs.cz/item/CS_URS_2024_01/113107323"/>
    <hyperlink ref="F269" r:id="rId50" display="https://podminky.urs.cz/item/CS_URS_2024_01/113202111"/>
    <hyperlink ref="F273" r:id="rId51" display="https://podminky.urs.cz/item/CS_URS_2024_01/113151111"/>
    <hyperlink ref="F280" r:id="rId52" display="https://podminky.urs.cz/item/CS_URS_2024_01/175151101"/>
    <hyperlink ref="F287" r:id="rId53" display="https://podminky.urs.cz/item/CS_URS_2024_01/174151101"/>
    <hyperlink ref="F292" r:id="rId54" display="https://podminky.urs.cz/item/CS_URS_2024_01/181351003"/>
    <hyperlink ref="F297" r:id="rId55" display="https://podminky.urs.cz/item/CS_URS_2024_01/182351023"/>
    <hyperlink ref="F304" r:id="rId56" display="https://podminky.urs.cz/item/CS_URS_2024_01/171251201"/>
    <hyperlink ref="F307" r:id="rId57" display="https://podminky.urs.cz/item/CS_URS_2024_01/171201231"/>
    <hyperlink ref="F310" r:id="rId58" display="https://podminky.urs.cz/item/CS_URS_2024_01/181411132"/>
    <hyperlink ref="F318" r:id="rId59" display="https://podminky.urs.cz/item/CS_URS_2024_01/185804311"/>
    <hyperlink ref="F322" r:id="rId60" display="https://podminky.urs.cz/item/CS_URS_2024_01/271572211"/>
    <hyperlink ref="F326" r:id="rId61" display="https://podminky.urs.cz/item/CS_URS_2024_01/275326121"/>
    <hyperlink ref="F330" r:id="rId62" display="https://podminky.urs.cz/item/CS_URS_2024_01/275356021"/>
    <hyperlink ref="F334" r:id="rId63" display="https://podminky.urs.cz/item/CS_URS_2024_01/275356022"/>
    <hyperlink ref="F338" r:id="rId64" display="https://podminky.urs.cz/item/CS_URS_2024_01/275366006"/>
    <hyperlink ref="F341" r:id="rId65" display="https://podminky.urs.cz/item/CS_URS_2024_01/291211111"/>
    <hyperlink ref="F348" r:id="rId66" display="https://podminky.urs.cz/item/CS_URS_2024_01/291111111"/>
    <hyperlink ref="F353" r:id="rId67" display="https://podminky.urs.cz/item/CS_URS_2024_01/310271061"/>
    <hyperlink ref="F356" r:id="rId68" display="https://podminky.urs.cz/item/CS_URS_2024_01/338951121"/>
    <hyperlink ref="F359" r:id="rId69" display="https://podminky.urs.cz/item/CS_URS_2024_01/348181113"/>
    <hyperlink ref="F362" r:id="rId70" display="https://podminky.urs.cz/item/CS_URS_2024_01/348272115"/>
    <hyperlink ref="F365" r:id="rId71" display="https://podminky.urs.cz/item/CS_URS_2024_01/348273111"/>
    <hyperlink ref="F368" r:id="rId72" display="https://podminky.urs.cz/item/CS_URS_2024_01/348273511"/>
    <hyperlink ref="F371" r:id="rId73" display="https://podminky.urs.cz/item/CS_URS_2024_01/379321211"/>
    <hyperlink ref="F375" r:id="rId74" display="https://podminky.urs.cz/item/CS_URS_2024_01/382121121"/>
    <hyperlink ref="F380" r:id="rId75" display="https://podminky.urs.cz/item/CS_URS_2024_01/382121131"/>
    <hyperlink ref="F386" r:id="rId76" display="https://podminky.urs.cz/item/CS_URS_2024_01/564770101"/>
    <hyperlink ref="F390" r:id="rId77" display="https://podminky.urs.cz/item/CS_URS_2024_01/564770111"/>
    <hyperlink ref="F394" r:id="rId78" display="https://podminky.urs.cz/item/CS_URS_2024_01/564952111"/>
    <hyperlink ref="F397" r:id="rId79" display="https://podminky.urs.cz/item/CS_URS_2024_01/577144121"/>
    <hyperlink ref="F400" r:id="rId80" display="https://podminky.urs.cz/item/CS_URS_2024_01/565155111"/>
    <hyperlink ref="F403" r:id="rId81" display="https://podminky.urs.cz/item/CS_URS_2024_01/573111113"/>
    <hyperlink ref="F406" r:id="rId82" display="https://podminky.urs.cz/item/CS_URS_2024_01/573231108"/>
    <hyperlink ref="F409" r:id="rId83" display="https://podminky.urs.cz/item/CS_URS_2024_01/577143111"/>
    <hyperlink ref="F412" r:id="rId84" display="https://podminky.urs.cz/item/CS_URS_2024_01/564801112"/>
    <hyperlink ref="F415" r:id="rId85" display="https://podminky.urs.cz/item/CS_URS_2024_01/564750111"/>
    <hyperlink ref="F418" r:id="rId86" display="https://podminky.urs.cz/item/CS_URS_2024_01/591111111"/>
    <hyperlink ref="F421" r:id="rId87" display="https://podminky.urs.cz/item/CS_URS_2024_01/596211110"/>
    <hyperlink ref="F425" r:id="rId88" display="https://podminky.urs.cz/item/CS_URS_2024_01/596211111"/>
    <hyperlink ref="F428" r:id="rId89" display="https://podminky.urs.cz/item/CS_URS_2024_01/596211124"/>
    <hyperlink ref="F450" r:id="rId90" display="https://podminky.urs.cz/item/CS_URS_2024_01/451577777"/>
    <hyperlink ref="F453" r:id="rId91" display="https://podminky.urs.cz/item/CS_URS_2024_01/451579777"/>
    <hyperlink ref="F457" r:id="rId92" display="https://podminky.urs.cz/item/CS_URS_2024_01/451579779"/>
    <hyperlink ref="F461" r:id="rId93" display="https://podminky.urs.cz/item/CS_URS_2024_01/619995001"/>
    <hyperlink ref="F464" r:id="rId94" display="https://podminky.urs.cz/item/CS_URS_2024_01/631311224"/>
    <hyperlink ref="F468" r:id="rId95" display="https://podminky.urs.cz/item/CS_URS_2024_01/631319197"/>
    <hyperlink ref="F472" r:id="rId96" display="https://podminky.urs.cz/item/CS_URS_2024_01/632451103"/>
    <hyperlink ref="F482" r:id="rId97" display="https://podminky.urs.cz/item/CS_URS_2024_01/911331111"/>
    <hyperlink ref="F487" r:id="rId98" display="https://podminky.urs.cz/item/CS_URS_2024_01/936009123"/>
    <hyperlink ref="F490" r:id="rId99" display="https://podminky.urs.cz/item/CS_URS_2024_01/936104211"/>
    <hyperlink ref="F493" r:id="rId100" display="https://podminky.urs.cz/item/CS_URS_2024_01/936124112"/>
    <hyperlink ref="F496" r:id="rId101" display="https://podminky.urs.cz/item/CS_URS_2024_01/945412111"/>
    <hyperlink ref="F499" r:id="rId102" display="https://podminky.urs.cz/item/CS_URS_2024_01/945412112"/>
    <hyperlink ref="F504" r:id="rId103" display="https://podminky.urs.cz/item/CS_URS_2024_01/966001211"/>
    <hyperlink ref="F507" r:id="rId104" display="https://podminky.urs.cz/item/CS_URS_2024_01/966001311"/>
    <hyperlink ref="F510" r:id="rId105" display="https://podminky.urs.cz/item/CS_URS_2024_01/914511111"/>
    <hyperlink ref="F513" r:id="rId106" display="https://podminky.urs.cz/item/CS_URS_2024_01/915111121"/>
    <hyperlink ref="F516" r:id="rId107" display="https://podminky.urs.cz/item/CS_URS_2024_01/915221111"/>
    <hyperlink ref="F519" r:id="rId108" display="https://podminky.urs.cz/item/CS_URS_2024_01/915231111"/>
    <hyperlink ref="F522" r:id="rId109" display="https://podminky.urs.cz/item/CS_URS_2024_01/915611111"/>
    <hyperlink ref="F525" r:id="rId110" display="https://podminky.urs.cz/item/CS_URS_2024_01/916131213"/>
    <hyperlink ref="F538" r:id="rId111" display="https://podminky.urs.cz/item/CS_URS_2024_01/916111112"/>
    <hyperlink ref="F541" r:id="rId112" display="https://podminky.urs.cz/item/CS_URS_2024_01/916231213"/>
    <hyperlink ref="F547" r:id="rId113" display="https://podminky.urs.cz/item/CS_URS_2024_01/916331112"/>
    <hyperlink ref="F552" r:id="rId114" display="https://podminky.urs.cz/item/CS_URS_2024_01/919125111"/>
    <hyperlink ref="F556" r:id="rId115" display="https://podminky.urs.cz/item/CS_URS_2024_01/919735113"/>
    <hyperlink ref="F560" r:id="rId116" display="https://podminky.urs.cz/item/CS_URS_2024_01/963015141"/>
    <hyperlink ref="F563" r:id="rId117" display="https://podminky.urs.cz/item/CS_URS_2024_01/966003822"/>
    <hyperlink ref="F566" r:id="rId118" display="https://podminky.urs.cz/item/CS_URS_2024_01/966005211"/>
    <hyperlink ref="F569" r:id="rId119" display="https://podminky.urs.cz/item/CS_URS_2024_01/966006211"/>
    <hyperlink ref="F572" r:id="rId120" display="https://podminky.urs.cz/item/CS_URS_2024_01/977151119"/>
    <hyperlink ref="F575" r:id="rId121" display="https://podminky.urs.cz/item/CS_URS_2024_01/977151122"/>
    <hyperlink ref="F578" r:id="rId122" display="https://podminky.urs.cz/item/CS_URS_2024_01/977151123"/>
    <hyperlink ref="F581" r:id="rId123" display="https://podminky.urs.cz/item/CS_URS_2024_01/977151124"/>
    <hyperlink ref="F584" r:id="rId124" display="https://podminky.urs.cz/item/CS_URS_2024_01/977151125"/>
    <hyperlink ref="F587" r:id="rId125" display="https://podminky.urs.cz/item/CS_URS_2024_01/977151127"/>
    <hyperlink ref="F590" r:id="rId126" display="https://podminky.urs.cz/item/CS_URS_2024_01/977151128"/>
    <hyperlink ref="F593" r:id="rId127" display="https://podminky.urs.cz/item/CS_URS_2024_01/977151131"/>
    <hyperlink ref="F596" r:id="rId128" display="https://podminky.urs.cz/item/CS_URS_2024_01/977151132"/>
    <hyperlink ref="F599" r:id="rId129" display="https://podminky.urs.cz/item/CS_URS_2024_01/977151134"/>
    <hyperlink ref="F602" r:id="rId130" display="https://podminky.urs.cz/item/CS_URS_2024_01/977151135"/>
    <hyperlink ref="F605" r:id="rId131" display="https://podminky.urs.cz/item/CS_URS_2024_01/979021113"/>
    <hyperlink ref="F608" r:id="rId132" display="https://podminky.urs.cz/item/CS_URS_2024_01/979054451"/>
    <hyperlink ref="F611" r:id="rId133" display="https://podminky.urs.cz/item/CS_URS_2024_01/979071011"/>
    <hyperlink ref="F614" r:id="rId134" display="https://podminky.urs.cz/item/CS_URS_2024_01/979094441"/>
    <hyperlink ref="F618" r:id="rId135" display="https://podminky.urs.cz/item/CS_URS_2024_01/997006512"/>
    <hyperlink ref="F621" r:id="rId136" display="https://podminky.urs.cz/item/CS_URS_2024_01/997006519"/>
    <hyperlink ref="F625" r:id="rId137" display="https://podminky.urs.cz/item/CS_URS_2024_01/997221862"/>
    <hyperlink ref="F628" r:id="rId138" display="https://podminky.urs.cz/item/CS_URS_2024_01/997221873"/>
    <hyperlink ref="F631" r:id="rId139" display="https://podminky.urs.cz/item/CS_URS_2024_01/997221875"/>
    <hyperlink ref="F635" r:id="rId140" display="https://podminky.urs.cz/item/CS_URS_2024_01/998144471"/>
    <hyperlink ref="F638" r:id="rId141" display="https://podminky.urs.cz/item/CS_URS_2024_01/998223011"/>
    <hyperlink ref="F641" r:id="rId142" display="https://podminky.urs.cz/item/CS_URS_2024_01/998225111"/>
    <hyperlink ref="F644" r:id="rId143" display="https://podminky.urs.cz/item/CS_URS_2024_01/998226011"/>
    <hyperlink ref="F649" r:id="rId144" display="https://podminky.urs.cz/item/CS_URS_2024_01/711191001"/>
    <hyperlink ref="F652" r:id="rId145" display="https://podminky.urs.cz/item/CS_URS_2024_01/711191011"/>
    <hyperlink ref="F658" r:id="rId146" display="https://podminky.urs.cz/item/CS_URS_2024_01/711111052"/>
    <hyperlink ref="F661" r:id="rId147" display="https://podminky.urs.cz/item/CS_URS_2024_01/711112052"/>
    <hyperlink ref="F667" r:id="rId148" display="https://podminky.urs.cz/item/CS_URS_2024_01/998711102"/>
    <hyperlink ref="F671" r:id="rId149" display="https://podminky.urs.cz/item/CS_URS_2024_01/712340832"/>
    <hyperlink ref="F675" r:id="rId150" display="https://podminky.urs.cz/item/CS_URS_2024_01/777131111"/>
    <hyperlink ref="F679" r:id="rId151" display="https://podminky.urs.cz/item/CS_URS_2024_01/777611121"/>
    <hyperlink ref="F687" r:id="rId152" display="https://podminky.urs.cz/item/CS_URS_2024_01/210204032"/>
    <hyperlink ref="F690" r:id="rId153" display="https://podminky.urs.cz/item/CS_URS_2024_01/218204011"/>
    <hyperlink ref="F694" r:id="rId154" display="https://podminky.urs.cz/item/CS_URS_2024_02/468051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3144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ROUND((SUM(BE109:BE1597)),  2)</f>
        <v>0</v>
      </c>
      <c r="G35" s="38"/>
      <c r="H35" s="38"/>
      <c r="I35" s="157">
        <v>0.20999999999999999</v>
      </c>
      <c r="J35" s="156">
        <f>ROUND(((SUM(BE109:BE1597))*I35),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ROUND((SUM(BF109:BF1597)),  2)</f>
        <v>0</v>
      </c>
      <c r="G36" s="38"/>
      <c r="H36" s="38"/>
      <c r="I36" s="157">
        <v>0.12</v>
      </c>
      <c r="J36" s="156">
        <f>ROUND(((SUM(BF109:BF1597))*I36),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ROUND((SUM(BG109:BG1597)),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ROUND((SUM(BH109:BH1597)),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ROUND((SUM(BI109:BI1597)),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D8.2.X.1a - Výměníkové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J110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2223</v>
      </c>
      <c r="E65" s="182"/>
      <c r="F65" s="182"/>
      <c r="G65" s="182"/>
      <c r="H65" s="182"/>
      <c r="I65" s="182"/>
      <c r="J65" s="183">
        <f>J111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2226</v>
      </c>
      <c r="E66" s="182"/>
      <c r="F66" s="182"/>
      <c r="G66" s="182"/>
      <c r="H66" s="182"/>
      <c r="I66" s="182"/>
      <c r="J66" s="183">
        <f>J115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2227</v>
      </c>
      <c r="E67" s="182"/>
      <c r="F67" s="182"/>
      <c r="G67" s="182"/>
      <c r="H67" s="182"/>
      <c r="I67" s="182"/>
      <c r="J67" s="183">
        <f>J127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174</v>
      </c>
      <c r="E68" s="182"/>
      <c r="F68" s="182"/>
      <c r="G68" s="182"/>
      <c r="H68" s="182"/>
      <c r="I68" s="182"/>
      <c r="J68" s="183">
        <f>J140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2228</v>
      </c>
      <c r="E69" s="182"/>
      <c r="F69" s="182"/>
      <c r="G69" s="182"/>
      <c r="H69" s="182"/>
      <c r="I69" s="182"/>
      <c r="J69" s="183">
        <f>J156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175</v>
      </c>
      <c r="E70" s="177"/>
      <c r="F70" s="177"/>
      <c r="G70" s="177"/>
      <c r="H70" s="177"/>
      <c r="I70" s="177"/>
      <c r="J70" s="178">
        <f>J160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2230</v>
      </c>
      <c r="E71" s="182"/>
      <c r="F71" s="182"/>
      <c r="G71" s="182"/>
      <c r="H71" s="182"/>
      <c r="I71" s="182"/>
      <c r="J71" s="183">
        <f>J161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176</v>
      </c>
      <c r="E72" s="182"/>
      <c r="F72" s="182"/>
      <c r="G72" s="182"/>
      <c r="H72" s="182"/>
      <c r="I72" s="182"/>
      <c r="J72" s="183">
        <f>J174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3145</v>
      </c>
      <c r="E73" s="182"/>
      <c r="F73" s="182"/>
      <c r="G73" s="182"/>
      <c r="H73" s="182"/>
      <c r="I73" s="182"/>
      <c r="J73" s="183">
        <f>J305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3146</v>
      </c>
      <c r="E74" s="182"/>
      <c r="F74" s="182"/>
      <c r="G74" s="182"/>
      <c r="H74" s="182"/>
      <c r="I74" s="182"/>
      <c r="J74" s="183">
        <f>J583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3147</v>
      </c>
      <c r="E75" s="182"/>
      <c r="F75" s="182"/>
      <c r="G75" s="182"/>
      <c r="H75" s="182"/>
      <c r="I75" s="182"/>
      <c r="J75" s="183">
        <f>J587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178</v>
      </c>
      <c r="E76" s="182"/>
      <c r="F76" s="182"/>
      <c r="G76" s="182"/>
      <c r="H76" s="182"/>
      <c r="I76" s="182"/>
      <c r="J76" s="183">
        <f>J757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179</v>
      </c>
      <c r="E77" s="182"/>
      <c r="F77" s="182"/>
      <c r="G77" s="182"/>
      <c r="H77" s="182"/>
      <c r="I77" s="182"/>
      <c r="J77" s="183">
        <f>J824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3148</v>
      </c>
      <c r="E78" s="182"/>
      <c r="F78" s="182"/>
      <c r="G78" s="182"/>
      <c r="H78" s="182"/>
      <c r="I78" s="182"/>
      <c r="J78" s="183">
        <f>J1120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3149</v>
      </c>
      <c r="E79" s="182"/>
      <c r="F79" s="182"/>
      <c r="G79" s="182"/>
      <c r="H79" s="182"/>
      <c r="I79" s="182"/>
      <c r="J79" s="183">
        <f>J1145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181</v>
      </c>
      <c r="E80" s="182"/>
      <c r="F80" s="182"/>
      <c r="G80" s="182"/>
      <c r="H80" s="182"/>
      <c r="I80" s="182"/>
      <c r="J80" s="183">
        <f>J1155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182</v>
      </c>
      <c r="E81" s="182"/>
      <c r="F81" s="182"/>
      <c r="G81" s="182"/>
      <c r="H81" s="182"/>
      <c r="I81" s="182"/>
      <c r="J81" s="183">
        <f>J1168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0"/>
      <c r="C82" s="125"/>
      <c r="D82" s="181" t="s">
        <v>3150</v>
      </c>
      <c r="E82" s="182"/>
      <c r="F82" s="182"/>
      <c r="G82" s="182"/>
      <c r="H82" s="182"/>
      <c r="I82" s="182"/>
      <c r="J82" s="183">
        <f>J1175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4"/>
      <c r="C83" s="175"/>
      <c r="D83" s="176" t="s">
        <v>183</v>
      </c>
      <c r="E83" s="177"/>
      <c r="F83" s="177"/>
      <c r="G83" s="177"/>
      <c r="H83" s="177"/>
      <c r="I83" s="177"/>
      <c r="J83" s="178">
        <f>J1182</f>
        <v>0</v>
      </c>
      <c r="K83" s="175"/>
      <c r="L83" s="17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0"/>
      <c r="C84" s="125"/>
      <c r="D84" s="181" t="s">
        <v>184</v>
      </c>
      <c r="E84" s="182"/>
      <c r="F84" s="182"/>
      <c r="G84" s="182"/>
      <c r="H84" s="182"/>
      <c r="I84" s="182"/>
      <c r="J84" s="183">
        <f>J1183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4"/>
      <c r="C85" s="175"/>
      <c r="D85" s="176" t="s">
        <v>186</v>
      </c>
      <c r="E85" s="177"/>
      <c r="F85" s="177"/>
      <c r="G85" s="177"/>
      <c r="H85" s="177"/>
      <c r="I85" s="177"/>
      <c r="J85" s="178">
        <f>J1578</f>
        <v>0</v>
      </c>
      <c r="K85" s="175"/>
      <c r="L85" s="17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4"/>
      <c r="C86" s="175"/>
      <c r="D86" s="176" t="s">
        <v>3151</v>
      </c>
      <c r="E86" s="177"/>
      <c r="F86" s="177"/>
      <c r="G86" s="177"/>
      <c r="H86" s="177"/>
      <c r="I86" s="177"/>
      <c r="J86" s="178">
        <f>J1583</f>
        <v>0</v>
      </c>
      <c r="K86" s="175"/>
      <c r="L86" s="17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0"/>
      <c r="C87" s="125"/>
      <c r="D87" s="181" t="s">
        <v>3152</v>
      </c>
      <c r="E87" s="182"/>
      <c r="F87" s="182"/>
      <c r="G87" s="182"/>
      <c r="H87" s="182"/>
      <c r="I87" s="182"/>
      <c r="J87" s="183">
        <f>J1584</f>
        <v>0</v>
      </c>
      <c r="K87" s="125"/>
      <c r="L87" s="18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3" s="2" customFormat="1" ht="6.96" customHeight="1">
      <c r="A93" s="38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4.96" customHeight="1">
      <c r="A94" s="38"/>
      <c r="B94" s="39"/>
      <c r="C94" s="23" t="s">
        <v>187</v>
      </c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16</v>
      </c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6.5" customHeight="1">
      <c r="A97" s="38"/>
      <c r="B97" s="39"/>
      <c r="C97" s="40"/>
      <c r="D97" s="40"/>
      <c r="E97" s="169" t="str">
        <f>E7</f>
        <v>Revitalizace CZT Liberec - GreenNet III</v>
      </c>
      <c r="F97" s="32"/>
      <c r="G97" s="32"/>
      <c r="H97" s="32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" customFormat="1" ht="12" customHeight="1">
      <c r="B98" s="21"/>
      <c r="C98" s="32" t="s">
        <v>164</v>
      </c>
      <c r="D98" s="22"/>
      <c r="E98" s="22"/>
      <c r="F98" s="22"/>
      <c r="G98" s="22"/>
      <c r="H98" s="22"/>
      <c r="I98" s="22"/>
      <c r="J98" s="22"/>
      <c r="K98" s="22"/>
      <c r="L98" s="20"/>
    </row>
    <row r="99" s="2" customFormat="1" ht="16.5" customHeight="1">
      <c r="A99" s="38"/>
      <c r="B99" s="39"/>
      <c r="C99" s="40"/>
      <c r="D99" s="40"/>
      <c r="E99" s="169" t="s">
        <v>3143</v>
      </c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2" customHeight="1">
      <c r="A100" s="38"/>
      <c r="B100" s="39"/>
      <c r="C100" s="32" t="s">
        <v>166</v>
      </c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6.5" customHeight="1">
      <c r="A101" s="38"/>
      <c r="B101" s="39"/>
      <c r="C101" s="40"/>
      <c r="D101" s="40"/>
      <c r="E101" s="69" t="str">
        <f>E11</f>
        <v>D8.2.X.1a - Výměníkové stanice - strojní a stavební část</v>
      </c>
      <c r="F101" s="40"/>
      <c r="G101" s="40"/>
      <c r="H101" s="40"/>
      <c r="I101" s="40"/>
      <c r="J101" s="40"/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2" customHeight="1">
      <c r="A103" s="38"/>
      <c r="B103" s="39"/>
      <c r="C103" s="32" t="s">
        <v>21</v>
      </c>
      <c r="D103" s="40"/>
      <c r="E103" s="40"/>
      <c r="F103" s="27" t="str">
        <f>F14</f>
        <v>Liberec</v>
      </c>
      <c r="G103" s="40"/>
      <c r="H103" s="40"/>
      <c r="I103" s="32" t="s">
        <v>23</v>
      </c>
      <c r="J103" s="72" t="str">
        <f>IF(J14="","",J14)</f>
        <v>13. 6. 2024</v>
      </c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5.15" customHeight="1">
      <c r="A105" s="38"/>
      <c r="B105" s="39"/>
      <c r="C105" s="32" t="s">
        <v>25</v>
      </c>
      <c r="D105" s="40"/>
      <c r="E105" s="40"/>
      <c r="F105" s="27" t="str">
        <f>E17</f>
        <v>Teplárna Liberec, a.s.</v>
      </c>
      <c r="G105" s="40"/>
      <c r="H105" s="40"/>
      <c r="I105" s="32" t="s">
        <v>32</v>
      </c>
      <c r="J105" s="36" t="str">
        <f>E23</f>
        <v>SITEZ s.r.o.</v>
      </c>
      <c r="K105" s="40"/>
      <c r="L105" s="14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5.15" customHeight="1">
      <c r="A106" s="38"/>
      <c r="B106" s="39"/>
      <c r="C106" s="32" t="s">
        <v>30</v>
      </c>
      <c r="D106" s="40"/>
      <c r="E106" s="40"/>
      <c r="F106" s="27" t="str">
        <f>IF(E20="","",E20)</f>
        <v>Vyplň údaj</v>
      </c>
      <c r="G106" s="40"/>
      <c r="H106" s="40"/>
      <c r="I106" s="32" t="s">
        <v>36</v>
      </c>
      <c r="J106" s="36" t="str">
        <f>E26</f>
        <v>SITEZ s.r.o.</v>
      </c>
      <c r="K106" s="40"/>
      <c r="L106" s="14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0.32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14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11" customFormat="1" ht="29.28" customHeight="1">
      <c r="A108" s="185"/>
      <c r="B108" s="186"/>
      <c r="C108" s="187" t="s">
        <v>188</v>
      </c>
      <c r="D108" s="188" t="s">
        <v>58</v>
      </c>
      <c r="E108" s="188" t="s">
        <v>54</v>
      </c>
      <c r="F108" s="188" t="s">
        <v>55</v>
      </c>
      <c r="G108" s="188" t="s">
        <v>189</v>
      </c>
      <c r="H108" s="188" t="s">
        <v>190</v>
      </c>
      <c r="I108" s="188" t="s">
        <v>191</v>
      </c>
      <c r="J108" s="188" t="s">
        <v>170</v>
      </c>
      <c r="K108" s="189" t="s">
        <v>192</v>
      </c>
      <c r="L108" s="190"/>
      <c r="M108" s="92" t="s">
        <v>19</v>
      </c>
      <c r="N108" s="93" t="s">
        <v>43</v>
      </c>
      <c r="O108" s="93" t="s">
        <v>193</v>
      </c>
      <c r="P108" s="93" t="s">
        <v>194</v>
      </c>
      <c r="Q108" s="93" t="s">
        <v>195</v>
      </c>
      <c r="R108" s="93" t="s">
        <v>196</v>
      </c>
      <c r="S108" s="93" t="s">
        <v>197</v>
      </c>
      <c r="T108" s="94" t="s">
        <v>198</v>
      </c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</row>
    <row r="109" s="2" customFormat="1" ht="22.8" customHeight="1">
      <c r="A109" s="38"/>
      <c r="B109" s="39"/>
      <c r="C109" s="99" t="s">
        <v>199</v>
      </c>
      <c r="D109" s="40"/>
      <c r="E109" s="40"/>
      <c r="F109" s="40"/>
      <c r="G109" s="40"/>
      <c r="H109" s="40"/>
      <c r="I109" s="40"/>
      <c r="J109" s="191">
        <f>BK109</f>
        <v>0</v>
      </c>
      <c r="K109" s="40"/>
      <c r="L109" s="44"/>
      <c r="M109" s="95"/>
      <c r="N109" s="192"/>
      <c r="O109" s="96"/>
      <c r="P109" s="193">
        <f>P110+P160+P1182+P1578+P1583</f>
        <v>0</v>
      </c>
      <c r="Q109" s="96"/>
      <c r="R109" s="193">
        <f>R110+R160+R1182+R1578+R1583</f>
        <v>56.711253719999995</v>
      </c>
      <c r="S109" s="96"/>
      <c r="T109" s="194">
        <f>T110+T160+T1182+T1578+T1583</f>
        <v>94.719599999999986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72</v>
      </c>
      <c r="AU109" s="17" t="s">
        <v>171</v>
      </c>
      <c r="BK109" s="195">
        <f>BK110+BK160+BK1182+BK1578+BK1583</f>
        <v>0</v>
      </c>
    </row>
    <row r="110" s="12" customFormat="1" ht="25.92" customHeight="1">
      <c r="A110" s="12"/>
      <c r="B110" s="196"/>
      <c r="C110" s="197"/>
      <c r="D110" s="198" t="s">
        <v>72</v>
      </c>
      <c r="E110" s="199" t="s">
        <v>200</v>
      </c>
      <c r="F110" s="199" t="s">
        <v>201</v>
      </c>
      <c r="G110" s="197"/>
      <c r="H110" s="197"/>
      <c r="I110" s="200"/>
      <c r="J110" s="201">
        <f>BK110</f>
        <v>0</v>
      </c>
      <c r="K110" s="197"/>
      <c r="L110" s="202"/>
      <c r="M110" s="203"/>
      <c r="N110" s="204"/>
      <c r="O110" s="204"/>
      <c r="P110" s="205">
        <f>P111+P115+P127+P140+P156</f>
        <v>0</v>
      </c>
      <c r="Q110" s="204"/>
      <c r="R110" s="205">
        <f>R111+R115+R127+R140+R156</f>
        <v>9.9784571999999994</v>
      </c>
      <c r="S110" s="204"/>
      <c r="T110" s="206">
        <f>T111+T115+T127+T140+T156</f>
        <v>10.163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80</v>
      </c>
      <c r="AT110" s="208" t="s">
        <v>72</v>
      </c>
      <c r="AU110" s="208" t="s">
        <v>73</v>
      </c>
      <c r="AY110" s="207" t="s">
        <v>202</v>
      </c>
      <c r="BK110" s="209">
        <f>BK111+BK115+BK127+BK140+BK156</f>
        <v>0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82</v>
      </c>
      <c r="F111" s="210" t="s">
        <v>2567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SUM(P112:P114)</f>
        <v>0</v>
      </c>
      <c r="Q111" s="204"/>
      <c r="R111" s="205">
        <f>SUM(R112:R114)</f>
        <v>2.7178271999999999</v>
      </c>
      <c r="S111" s="204"/>
      <c r="T111" s="206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202</v>
      </c>
      <c r="BK111" s="209">
        <f>SUM(BK112:BK114)</f>
        <v>0</v>
      </c>
    </row>
    <row r="112" s="2" customFormat="1" ht="21.75" customHeight="1">
      <c r="A112" s="38"/>
      <c r="B112" s="39"/>
      <c r="C112" s="212" t="s">
        <v>80</v>
      </c>
      <c r="D112" s="212" t="s">
        <v>205</v>
      </c>
      <c r="E112" s="213" t="s">
        <v>3153</v>
      </c>
      <c r="F112" s="214" t="s">
        <v>3154</v>
      </c>
      <c r="G112" s="215" t="s">
        <v>2311</v>
      </c>
      <c r="H112" s="216">
        <v>0.92000000000000004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2.9541599999999999</v>
      </c>
      <c r="R112" s="221">
        <f>Q112*H112</f>
        <v>2.7178271999999999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3155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3156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2" customFormat="1">
      <c r="A114" s="38"/>
      <c r="B114" s="39"/>
      <c r="C114" s="40"/>
      <c r="D114" s="230" t="s">
        <v>214</v>
      </c>
      <c r="E114" s="40"/>
      <c r="F114" s="231" t="s">
        <v>3157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214</v>
      </c>
      <c r="AU114" s="17" t="s">
        <v>82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247</v>
      </c>
      <c r="F115" s="210" t="s">
        <v>2775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SUM(P116:P126)</f>
        <v>0</v>
      </c>
      <c r="Q115" s="204"/>
      <c r="R115" s="205">
        <f>SUM(R116:R126)</f>
        <v>7.260629999999999</v>
      </c>
      <c r="S115" s="204"/>
      <c r="T115" s="206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80</v>
      </c>
      <c r="AT115" s="208" t="s">
        <v>72</v>
      </c>
      <c r="AU115" s="208" t="s">
        <v>80</v>
      </c>
      <c r="AY115" s="207" t="s">
        <v>202</v>
      </c>
      <c r="BK115" s="209">
        <f>SUM(BK116:BK126)</f>
        <v>0</v>
      </c>
    </row>
    <row r="116" s="2" customFormat="1" ht="16.5" customHeight="1">
      <c r="A116" s="38"/>
      <c r="B116" s="39"/>
      <c r="C116" s="212" t="s">
        <v>82</v>
      </c>
      <c r="D116" s="212" t="s">
        <v>205</v>
      </c>
      <c r="E116" s="213" t="s">
        <v>3158</v>
      </c>
      <c r="F116" s="214" t="s">
        <v>3159</v>
      </c>
      <c r="G116" s="215" t="s">
        <v>275</v>
      </c>
      <c r="H116" s="216">
        <v>185.75999999999999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0.015699999999999999</v>
      </c>
      <c r="R116" s="221">
        <f>Q116*H116</f>
        <v>2.9164319999999995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3160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3161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>
      <c r="A118" s="38"/>
      <c r="B118" s="39"/>
      <c r="C118" s="40"/>
      <c r="D118" s="230" t="s">
        <v>214</v>
      </c>
      <c r="E118" s="40"/>
      <c r="F118" s="231" t="s">
        <v>3162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214</v>
      </c>
      <c r="AU118" s="17" t="s">
        <v>82</v>
      </c>
    </row>
    <row r="119" s="2" customFormat="1" ht="16.5" customHeight="1">
      <c r="A119" s="38"/>
      <c r="B119" s="39"/>
      <c r="C119" s="212" t="s">
        <v>230</v>
      </c>
      <c r="D119" s="212" t="s">
        <v>205</v>
      </c>
      <c r="E119" s="213" t="s">
        <v>2776</v>
      </c>
      <c r="F119" s="214" t="s">
        <v>2777</v>
      </c>
      <c r="G119" s="215" t="s">
        <v>208</v>
      </c>
      <c r="H119" s="216">
        <v>4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0.0015</v>
      </c>
      <c r="R119" s="221">
        <f>Q119*H119</f>
        <v>0.0060000000000000001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3163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2779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>
      <c r="A121" s="38"/>
      <c r="B121" s="39"/>
      <c r="C121" s="40"/>
      <c r="D121" s="230" t="s">
        <v>214</v>
      </c>
      <c r="E121" s="40"/>
      <c r="F121" s="231" t="s">
        <v>2780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214</v>
      </c>
      <c r="AU121" s="17" t="s">
        <v>82</v>
      </c>
    </row>
    <row r="122" s="2" customFormat="1" ht="16.5" customHeight="1">
      <c r="A122" s="38"/>
      <c r="B122" s="39"/>
      <c r="C122" s="212" t="s">
        <v>210</v>
      </c>
      <c r="D122" s="212" t="s">
        <v>205</v>
      </c>
      <c r="E122" s="213" t="s">
        <v>3164</v>
      </c>
      <c r="F122" s="214" t="s">
        <v>3165</v>
      </c>
      <c r="G122" s="215" t="s">
        <v>275</v>
      </c>
      <c r="H122" s="216">
        <v>164.69999999999999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0.026339999999999999</v>
      </c>
      <c r="R122" s="221">
        <f>Q122*H122</f>
        <v>4.3381979999999993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3166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3167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>
      <c r="A124" s="38"/>
      <c r="B124" s="39"/>
      <c r="C124" s="40"/>
      <c r="D124" s="230" t="s">
        <v>214</v>
      </c>
      <c r="E124" s="40"/>
      <c r="F124" s="231" t="s">
        <v>3168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214</v>
      </c>
      <c r="AU124" s="17" t="s">
        <v>82</v>
      </c>
    </row>
    <row r="125" s="2" customFormat="1">
      <c r="A125" s="38"/>
      <c r="B125" s="39"/>
      <c r="C125" s="40"/>
      <c r="D125" s="225" t="s">
        <v>525</v>
      </c>
      <c r="E125" s="40"/>
      <c r="F125" s="253" t="s">
        <v>3169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525</v>
      </c>
      <c r="AU125" s="17" t="s">
        <v>82</v>
      </c>
    </row>
    <row r="126" s="13" customFormat="1">
      <c r="A126" s="13"/>
      <c r="B126" s="232"/>
      <c r="C126" s="233"/>
      <c r="D126" s="225" t="s">
        <v>224</v>
      </c>
      <c r="E126" s="233"/>
      <c r="F126" s="235" t="s">
        <v>3170</v>
      </c>
      <c r="G126" s="233"/>
      <c r="H126" s="236">
        <v>164.69999999999999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224</v>
      </c>
      <c r="AU126" s="242" t="s">
        <v>82</v>
      </c>
      <c r="AV126" s="13" t="s">
        <v>82</v>
      </c>
      <c r="AW126" s="13" t="s">
        <v>4</v>
      </c>
      <c r="AX126" s="13" t="s">
        <v>80</v>
      </c>
      <c r="AY126" s="242" t="s">
        <v>202</v>
      </c>
    </row>
    <row r="127" s="12" customFormat="1" ht="22.8" customHeight="1">
      <c r="A127" s="12"/>
      <c r="B127" s="196"/>
      <c r="C127" s="197"/>
      <c r="D127" s="198" t="s">
        <v>72</v>
      </c>
      <c r="E127" s="210" t="s">
        <v>261</v>
      </c>
      <c r="F127" s="210" t="s">
        <v>2805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SUM(P128:P139)</f>
        <v>0</v>
      </c>
      <c r="Q127" s="204"/>
      <c r="R127" s="205">
        <f>SUM(R128:R139)</f>
        <v>0</v>
      </c>
      <c r="S127" s="204"/>
      <c r="T127" s="206">
        <f>SUM(T128:T139)</f>
        <v>10.163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80</v>
      </c>
      <c r="AY127" s="207" t="s">
        <v>202</v>
      </c>
      <c r="BK127" s="209">
        <f>SUM(BK128:BK139)</f>
        <v>0</v>
      </c>
    </row>
    <row r="128" s="2" customFormat="1" ht="16.5" customHeight="1">
      <c r="A128" s="38"/>
      <c r="B128" s="39"/>
      <c r="C128" s="212" t="s">
        <v>243</v>
      </c>
      <c r="D128" s="212" t="s">
        <v>205</v>
      </c>
      <c r="E128" s="213" t="s">
        <v>3171</v>
      </c>
      <c r="F128" s="214" t="s">
        <v>3172</v>
      </c>
      <c r="G128" s="215" t="s">
        <v>2311</v>
      </c>
      <c r="H128" s="216">
        <v>5</v>
      </c>
      <c r="I128" s="217"/>
      <c r="J128" s="218">
        <f>ROUND(I128*H128,2)</f>
        <v>0</v>
      </c>
      <c r="K128" s="214" t="s">
        <v>209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2</v>
      </c>
      <c r="T128" s="222">
        <f>S128*H128</f>
        <v>10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3173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3172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82</v>
      </c>
    </row>
    <row r="130" s="2" customFormat="1">
      <c r="A130" s="38"/>
      <c r="B130" s="39"/>
      <c r="C130" s="40"/>
      <c r="D130" s="230" t="s">
        <v>214</v>
      </c>
      <c r="E130" s="40"/>
      <c r="F130" s="231" t="s">
        <v>3174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214</v>
      </c>
      <c r="AU130" s="17" t="s">
        <v>82</v>
      </c>
    </row>
    <row r="131" s="2" customFormat="1" ht="16.5" customHeight="1">
      <c r="A131" s="38"/>
      <c r="B131" s="39"/>
      <c r="C131" s="212" t="s">
        <v>247</v>
      </c>
      <c r="D131" s="212" t="s">
        <v>205</v>
      </c>
      <c r="E131" s="213" t="s">
        <v>3175</v>
      </c>
      <c r="F131" s="214" t="s">
        <v>3176</v>
      </c>
      <c r="G131" s="215" t="s">
        <v>289</v>
      </c>
      <c r="H131" s="216">
        <v>1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0.014999999999999999</v>
      </c>
      <c r="T131" s="222">
        <f>S131*H131</f>
        <v>0.014999999999999999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3177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3178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>
      <c r="A133" s="38"/>
      <c r="B133" s="39"/>
      <c r="C133" s="40"/>
      <c r="D133" s="230" t="s">
        <v>214</v>
      </c>
      <c r="E133" s="40"/>
      <c r="F133" s="231" t="s">
        <v>3179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214</v>
      </c>
      <c r="AU133" s="17" t="s">
        <v>82</v>
      </c>
    </row>
    <row r="134" s="2" customFormat="1" ht="16.5" customHeight="1">
      <c r="A134" s="38"/>
      <c r="B134" s="39"/>
      <c r="C134" s="212" t="s">
        <v>253</v>
      </c>
      <c r="D134" s="212" t="s">
        <v>205</v>
      </c>
      <c r="E134" s="213" t="s">
        <v>3180</v>
      </c>
      <c r="F134" s="214" t="s">
        <v>3181</v>
      </c>
      <c r="G134" s="215" t="s">
        <v>289</v>
      </c>
      <c r="H134" s="216">
        <v>1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0.029999999999999999</v>
      </c>
      <c r="T134" s="222">
        <f>S134*H134</f>
        <v>0.029999999999999999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3182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3183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>
      <c r="A136" s="38"/>
      <c r="B136" s="39"/>
      <c r="C136" s="40"/>
      <c r="D136" s="230" t="s">
        <v>214</v>
      </c>
      <c r="E136" s="40"/>
      <c r="F136" s="231" t="s">
        <v>3184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214</v>
      </c>
      <c r="AU136" s="17" t="s">
        <v>82</v>
      </c>
    </row>
    <row r="137" s="2" customFormat="1" ht="16.5" customHeight="1">
      <c r="A137" s="38"/>
      <c r="B137" s="39"/>
      <c r="C137" s="212" t="s">
        <v>203</v>
      </c>
      <c r="D137" s="212" t="s">
        <v>205</v>
      </c>
      <c r="E137" s="213" t="s">
        <v>3185</v>
      </c>
      <c r="F137" s="214" t="s">
        <v>3186</v>
      </c>
      <c r="G137" s="215" t="s">
        <v>289</v>
      </c>
      <c r="H137" s="216">
        <v>2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0.058999999999999997</v>
      </c>
      <c r="T137" s="222">
        <f>S137*H137</f>
        <v>0.11799999999999999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3187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3188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>
      <c r="A139" s="38"/>
      <c r="B139" s="39"/>
      <c r="C139" s="40"/>
      <c r="D139" s="230" t="s">
        <v>214</v>
      </c>
      <c r="E139" s="40"/>
      <c r="F139" s="231" t="s">
        <v>3189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214</v>
      </c>
      <c r="AU139" s="17" t="s">
        <v>82</v>
      </c>
    </row>
    <row r="140" s="12" customFormat="1" ht="22.8" customHeight="1">
      <c r="A140" s="12"/>
      <c r="B140" s="196"/>
      <c r="C140" s="197"/>
      <c r="D140" s="198" t="s">
        <v>72</v>
      </c>
      <c r="E140" s="210" t="s">
        <v>216</v>
      </c>
      <c r="F140" s="210" t="s">
        <v>217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SUM(P141:P155)</f>
        <v>0</v>
      </c>
      <c r="Q140" s="204"/>
      <c r="R140" s="205">
        <f>SUM(R141:R155)</f>
        <v>0</v>
      </c>
      <c r="S140" s="204"/>
      <c r="T140" s="206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72</v>
      </c>
      <c r="AU140" s="208" t="s">
        <v>80</v>
      </c>
      <c r="AY140" s="207" t="s">
        <v>202</v>
      </c>
      <c r="BK140" s="209">
        <f>SUM(BK141:BK155)</f>
        <v>0</v>
      </c>
    </row>
    <row r="141" s="2" customFormat="1" ht="16.5" customHeight="1">
      <c r="A141" s="38"/>
      <c r="B141" s="39"/>
      <c r="C141" s="212" t="s">
        <v>261</v>
      </c>
      <c r="D141" s="212" t="s">
        <v>205</v>
      </c>
      <c r="E141" s="213" t="s">
        <v>3190</v>
      </c>
      <c r="F141" s="214" t="s">
        <v>3191</v>
      </c>
      <c r="G141" s="215" t="s">
        <v>220</v>
      </c>
      <c r="H141" s="216">
        <v>11.478999999999999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3192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3193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>
      <c r="A143" s="38"/>
      <c r="B143" s="39"/>
      <c r="C143" s="40"/>
      <c r="D143" s="230" t="s">
        <v>214</v>
      </c>
      <c r="E143" s="40"/>
      <c r="F143" s="231" t="s">
        <v>3194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214</v>
      </c>
      <c r="AU143" s="17" t="s">
        <v>82</v>
      </c>
    </row>
    <row r="144" s="2" customFormat="1" ht="16.5" customHeight="1">
      <c r="A144" s="38"/>
      <c r="B144" s="39"/>
      <c r="C144" s="212" t="s">
        <v>265</v>
      </c>
      <c r="D144" s="212" t="s">
        <v>205</v>
      </c>
      <c r="E144" s="213" t="s">
        <v>3195</v>
      </c>
      <c r="F144" s="214" t="s">
        <v>3196</v>
      </c>
      <c r="G144" s="215" t="s">
        <v>220</v>
      </c>
      <c r="H144" s="216">
        <v>11.478999999999999</v>
      </c>
      <c r="I144" s="217"/>
      <c r="J144" s="218">
        <f>ROUND(I144*H144,2)</f>
        <v>0</v>
      </c>
      <c r="K144" s="214" t="s">
        <v>209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82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3197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3198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82</v>
      </c>
    </row>
    <row r="146" s="2" customFormat="1">
      <c r="A146" s="38"/>
      <c r="B146" s="39"/>
      <c r="C146" s="40"/>
      <c r="D146" s="230" t="s">
        <v>214</v>
      </c>
      <c r="E146" s="40"/>
      <c r="F146" s="231" t="s">
        <v>3199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214</v>
      </c>
      <c r="AU146" s="17" t="s">
        <v>82</v>
      </c>
    </row>
    <row r="147" s="2" customFormat="1" ht="16.5" customHeight="1">
      <c r="A147" s="38"/>
      <c r="B147" s="39"/>
      <c r="C147" s="212" t="s">
        <v>269</v>
      </c>
      <c r="D147" s="212" t="s">
        <v>205</v>
      </c>
      <c r="E147" s="213" t="s">
        <v>3200</v>
      </c>
      <c r="F147" s="214" t="s">
        <v>3201</v>
      </c>
      <c r="G147" s="215" t="s">
        <v>220</v>
      </c>
      <c r="H147" s="216">
        <v>11.478999999999999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3202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3203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>
      <c r="A149" s="38"/>
      <c r="B149" s="39"/>
      <c r="C149" s="40"/>
      <c r="D149" s="230" t="s">
        <v>214</v>
      </c>
      <c r="E149" s="40"/>
      <c r="F149" s="231" t="s">
        <v>3204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214</v>
      </c>
      <c r="AU149" s="17" t="s">
        <v>82</v>
      </c>
    </row>
    <row r="150" s="2" customFormat="1" ht="16.5" customHeight="1">
      <c r="A150" s="38"/>
      <c r="B150" s="39"/>
      <c r="C150" s="212" t="s">
        <v>8</v>
      </c>
      <c r="D150" s="212" t="s">
        <v>205</v>
      </c>
      <c r="E150" s="213" t="s">
        <v>218</v>
      </c>
      <c r="F150" s="214" t="s">
        <v>219</v>
      </c>
      <c r="G150" s="215" t="s">
        <v>220</v>
      </c>
      <c r="H150" s="216">
        <v>30.568999999999999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3205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222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>
      <c r="A152" s="38"/>
      <c r="B152" s="39"/>
      <c r="C152" s="40"/>
      <c r="D152" s="230" t="s">
        <v>214</v>
      </c>
      <c r="E152" s="40"/>
      <c r="F152" s="231" t="s">
        <v>223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214</v>
      </c>
      <c r="AU152" s="17" t="s">
        <v>82</v>
      </c>
    </row>
    <row r="153" s="2" customFormat="1" ht="24.15" customHeight="1">
      <c r="A153" s="38"/>
      <c r="B153" s="39"/>
      <c r="C153" s="212" t="s">
        <v>280</v>
      </c>
      <c r="D153" s="212" t="s">
        <v>205</v>
      </c>
      <c r="E153" s="213" t="s">
        <v>3206</v>
      </c>
      <c r="F153" s="214" t="s">
        <v>3207</v>
      </c>
      <c r="G153" s="215" t="s">
        <v>220</v>
      </c>
      <c r="H153" s="216">
        <v>11.478999999999999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3208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3209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>
      <c r="A155" s="38"/>
      <c r="B155" s="39"/>
      <c r="C155" s="40"/>
      <c r="D155" s="230" t="s">
        <v>214</v>
      </c>
      <c r="E155" s="40"/>
      <c r="F155" s="231" t="s">
        <v>3210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214</v>
      </c>
      <c r="AU155" s="17" t="s">
        <v>82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3044</v>
      </c>
      <c r="F156" s="210" t="s">
        <v>3045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SUM(P157:P159)</f>
        <v>0</v>
      </c>
      <c r="Q156" s="204"/>
      <c r="R156" s="205">
        <f>SUM(R157:R159)</f>
        <v>0</v>
      </c>
      <c r="S156" s="204"/>
      <c r="T156" s="206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80</v>
      </c>
      <c r="AT156" s="208" t="s">
        <v>72</v>
      </c>
      <c r="AU156" s="208" t="s">
        <v>80</v>
      </c>
      <c r="AY156" s="207" t="s">
        <v>202</v>
      </c>
      <c r="BK156" s="209">
        <f>SUM(BK157:BK159)</f>
        <v>0</v>
      </c>
    </row>
    <row r="157" s="2" customFormat="1" ht="16.5" customHeight="1">
      <c r="A157" s="38"/>
      <c r="B157" s="39"/>
      <c r="C157" s="212" t="s">
        <v>286</v>
      </c>
      <c r="D157" s="212" t="s">
        <v>205</v>
      </c>
      <c r="E157" s="213" t="s">
        <v>3211</v>
      </c>
      <c r="F157" s="214" t="s">
        <v>3212</v>
      </c>
      <c r="G157" s="215" t="s">
        <v>220</v>
      </c>
      <c r="H157" s="216">
        <v>9.9779999999999998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3213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3214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>
      <c r="A159" s="38"/>
      <c r="B159" s="39"/>
      <c r="C159" s="40"/>
      <c r="D159" s="230" t="s">
        <v>214</v>
      </c>
      <c r="E159" s="40"/>
      <c r="F159" s="231" t="s">
        <v>3215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214</v>
      </c>
      <c r="AU159" s="17" t="s">
        <v>82</v>
      </c>
    </row>
    <row r="160" s="12" customFormat="1" ht="25.92" customHeight="1">
      <c r="A160" s="12"/>
      <c r="B160" s="196"/>
      <c r="C160" s="197"/>
      <c r="D160" s="198" t="s">
        <v>72</v>
      </c>
      <c r="E160" s="199" t="s">
        <v>226</v>
      </c>
      <c r="F160" s="199" t="s">
        <v>227</v>
      </c>
      <c r="G160" s="197"/>
      <c r="H160" s="197"/>
      <c r="I160" s="200"/>
      <c r="J160" s="201">
        <f>BK160</f>
        <v>0</v>
      </c>
      <c r="K160" s="197"/>
      <c r="L160" s="202"/>
      <c r="M160" s="203"/>
      <c r="N160" s="204"/>
      <c r="O160" s="204"/>
      <c r="P160" s="205">
        <f>P161+P174+P305+P583+P587+P757+P824+P1120+P1145+P1155+P1168+P1175</f>
        <v>0</v>
      </c>
      <c r="Q160" s="204"/>
      <c r="R160" s="205">
        <f>R161+R174+R305+R583+R587+R757+R824+R1120+R1145+R1155+R1168+R1175</f>
        <v>43.629666519999994</v>
      </c>
      <c r="S160" s="204"/>
      <c r="T160" s="206">
        <f>T161+T174+T305+T583+T587+T757+T824+T1120+T1145+T1155+T1168+T1175</f>
        <v>84.556599999999989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82</v>
      </c>
      <c r="AT160" s="208" t="s">
        <v>72</v>
      </c>
      <c r="AU160" s="208" t="s">
        <v>73</v>
      </c>
      <c r="AY160" s="207" t="s">
        <v>202</v>
      </c>
      <c r="BK160" s="209">
        <f>BK161+BK174+BK305+BK583+BK587+BK757+BK824+BK1120+BK1145+BK1155+BK1168+BK1175</f>
        <v>0</v>
      </c>
    </row>
    <row r="161" s="12" customFormat="1" ht="22.8" customHeight="1">
      <c r="A161" s="12"/>
      <c r="B161" s="196"/>
      <c r="C161" s="197"/>
      <c r="D161" s="198" t="s">
        <v>72</v>
      </c>
      <c r="E161" s="210" t="s">
        <v>3101</v>
      </c>
      <c r="F161" s="210" t="s">
        <v>3102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SUM(P162:P173)</f>
        <v>0</v>
      </c>
      <c r="Q161" s="204"/>
      <c r="R161" s="205">
        <f>SUM(R162:R173)</f>
        <v>0.19581450000000003</v>
      </c>
      <c r="S161" s="204"/>
      <c r="T161" s="206">
        <f>SUM(T162:T173)</f>
        <v>0.32999999999999996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82</v>
      </c>
      <c r="AT161" s="208" t="s">
        <v>72</v>
      </c>
      <c r="AU161" s="208" t="s">
        <v>80</v>
      </c>
      <c r="AY161" s="207" t="s">
        <v>202</v>
      </c>
      <c r="BK161" s="209">
        <f>SUM(BK162:BK173)</f>
        <v>0</v>
      </c>
    </row>
    <row r="162" s="2" customFormat="1" ht="24.15" customHeight="1">
      <c r="A162" s="38"/>
      <c r="B162" s="39"/>
      <c r="C162" s="212" t="s">
        <v>293</v>
      </c>
      <c r="D162" s="212" t="s">
        <v>205</v>
      </c>
      <c r="E162" s="213" t="s">
        <v>3216</v>
      </c>
      <c r="F162" s="214" t="s">
        <v>3217</v>
      </c>
      <c r="G162" s="215" t="s">
        <v>275</v>
      </c>
      <c r="H162" s="216">
        <v>30</v>
      </c>
      <c r="I162" s="217"/>
      <c r="J162" s="218">
        <f>ROUND(I162*H162,2)</f>
        <v>0</v>
      </c>
      <c r="K162" s="214" t="s">
        <v>209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0.00035</v>
      </c>
      <c r="R162" s="221">
        <f>Q162*H162</f>
        <v>0.010500000000000001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239</v>
      </c>
      <c r="AT162" s="223" t="s">
        <v>205</v>
      </c>
      <c r="AU162" s="223" t="s">
        <v>82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239</v>
      </c>
      <c r="BM162" s="223" t="s">
        <v>3218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3219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82</v>
      </c>
    </row>
    <row r="164" s="2" customFormat="1">
      <c r="A164" s="38"/>
      <c r="B164" s="39"/>
      <c r="C164" s="40"/>
      <c r="D164" s="230" t="s">
        <v>214</v>
      </c>
      <c r="E164" s="40"/>
      <c r="F164" s="231" t="s">
        <v>3220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214</v>
      </c>
      <c r="AU164" s="17" t="s">
        <v>82</v>
      </c>
    </row>
    <row r="165" s="2" customFormat="1" ht="24.15" customHeight="1">
      <c r="A165" s="38"/>
      <c r="B165" s="39"/>
      <c r="C165" s="243" t="s">
        <v>239</v>
      </c>
      <c r="D165" s="243" t="s">
        <v>248</v>
      </c>
      <c r="E165" s="244" t="s">
        <v>3221</v>
      </c>
      <c r="F165" s="245" t="s">
        <v>3222</v>
      </c>
      <c r="G165" s="246" t="s">
        <v>275</v>
      </c>
      <c r="H165" s="247">
        <v>34.965000000000003</v>
      </c>
      <c r="I165" s="248"/>
      <c r="J165" s="249">
        <f>ROUND(I165*H165,2)</f>
        <v>0</v>
      </c>
      <c r="K165" s="245" t="s">
        <v>209</v>
      </c>
      <c r="L165" s="250"/>
      <c r="M165" s="251" t="s">
        <v>19</v>
      </c>
      <c r="N165" s="252" t="s">
        <v>44</v>
      </c>
      <c r="O165" s="84"/>
      <c r="P165" s="221">
        <f>O165*H165</f>
        <v>0</v>
      </c>
      <c r="Q165" s="221">
        <v>0.0053</v>
      </c>
      <c r="R165" s="221">
        <f>Q165*H165</f>
        <v>0.18531450000000002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251</v>
      </c>
      <c r="AT165" s="223" t="s">
        <v>248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239</v>
      </c>
      <c r="BM165" s="223" t="s">
        <v>3223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3222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13" customFormat="1">
      <c r="A167" s="13"/>
      <c r="B167" s="232"/>
      <c r="C167" s="233"/>
      <c r="D167" s="225" t="s">
        <v>224</v>
      </c>
      <c r="E167" s="233"/>
      <c r="F167" s="235" t="s">
        <v>3224</v>
      </c>
      <c r="G167" s="233"/>
      <c r="H167" s="236">
        <v>34.965000000000003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224</v>
      </c>
      <c r="AU167" s="242" t="s">
        <v>82</v>
      </c>
      <c r="AV167" s="13" t="s">
        <v>82</v>
      </c>
      <c r="AW167" s="13" t="s">
        <v>4</v>
      </c>
      <c r="AX167" s="13" t="s">
        <v>80</v>
      </c>
      <c r="AY167" s="242" t="s">
        <v>202</v>
      </c>
    </row>
    <row r="168" s="2" customFormat="1" ht="16.5" customHeight="1">
      <c r="A168" s="38"/>
      <c r="B168" s="39"/>
      <c r="C168" s="212" t="s">
        <v>300</v>
      </c>
      <c r="D168" s="212" t="s">
        <v>205</v>
      </c>
      <c r="E168" s="213" t="s">
        <v>3103</v>
      </c>
      <c r="F168" s="214" t="s">
        <v>3104</v>
      </c>
      <c r="G168" s="215" t="s">
        <v>275</v>
      </c>
      <c r="H168" s="216">
        <v>30</v>
      </c>
      <c r="I168" s="217"/>
      <c r="J168" s="218">
        <f>ROUND(I168*H168,2)</f>
        <v>0</v>
      </c>
      <c r="K168" s="214" t="s">
        <v>209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0.010999999999999999</v>
      </c>
      <c r="T168" s="222">
        <f>S168*H168</f>
        <v>0.32999999999999996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239</v>
      </c>
      <c r="AT168" s="223" t="s">
        <v>205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239</v>
      </c>
      <c r="BM168" s="223" t="s">
        <v>3225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3106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82</v>
      </c>
    </row>
    <row r="170" s="2" customFormat="1">
      <c r="A170" s="38"/>
      <c r="B170" s="39"/>
      <c r="C170" s="40"/>
      <c r="D170" s="230" t="s">
        <v>214</v>
      </c>
      <c r="E170" s="40"/>
      <c r="F170" s="231" t="s">
        <v>3107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214</v>
      </c>
      <c r="AU170" s="17" t="s">
        <v>82</v>
      </c>
    </row>
    <row r="171" s="2" customFormat="1" ht="16.5" customHeight="1">
      <c r="A171" s="38"/>
      <c r="B171" s="39"/>
      <c r="C171" s="212" t="s">
        <v>304</v>
      </c>
      <c r="D171" s="212" t="s">
        <v>205</v>
      </c>
      <c r="E171" s="213" t="s">
        <v>3226</v>
      </c>
      <c r="F171" s="214" t="s">
        <v>3227</v>
      </c>
      <c r="G171" s="215" t="s">
        <v>220</v>
      </c>
      <c r="H171" s="216">
        <v>0.19600000000000001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239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239</v>
      </c>
      <c r="BM171" s="223" t="s">
        <v>3228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3229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>
      <c r="A173" s="38"/>
      <c r="B173" s="39"/>
      <c r="C173" s="40"/>
      <c r="D173" s="230" t="s">
        <v>214</v>
      </c>
      <c r="E173" s="40"/>
      <c r="F173" s="231" t="s">
        <v>3230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214</v>
      </c>
      <c r="AU173" s="17" t="s">
        <v>82</v>
      </c>
    </row>
    <row r="174" s="12" customFormat="1" ht="22.8" customHeight="1">
      <c r="A174" s="12"/>
      <c r="B174" s="196"/>
      <c r="C174" s="197"/>
      <c r="D174" s="198" t="s">
        <v>72</v>
      </c>
      <c r="E174" s="210" t="s">
        <v>228</v>
      </c>
      <c r="F174" s="210" t="s">
        <v>229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SUM(P175:P304)</f>
        <v>0</v>
      </c>
      <c r="Q174" s="204"/>
      <c r="R174" s="205">
        <f>SUM(R175:R304)</f>
        <v>2.5467682000000003</v>
      </c>
      <c r="S174" s="204"/>
      <c r="T174" s="206">
        <f>SUM(T175:T304)</f>
        <v>30.728099999999998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82</v>
      </c>
      <c r="AT174" s="208" t="s">
        <v>72</v>
      </c>
      <c r="AU174" s="208" t="s">
        <v>80</v>
      </c>
      <c r="AY174" s="207" t="s">
        <v>202</v>
      </c>
      <c r="BK174" s="209">
        <f>SUM(BK175:BK304)</f>
        <v>0</v>
      </c>
    </row>
    <row r="175" s="2" customFormat="1" ht="16.5" customHeight="1">
      <c r="A175" s="38"/>
      <c r="B175" s="39"/>
      <c r="C175" s="212" t="s">
        <v>308</v>
      </c>
      <c r="D175" s="212" t="s">
        <v>205</v>
      </c>
      <c r="E175" s="213" t="s">
        <v>3231</v>
      </c>
      <c r="F175" s="214" t="s">
        <v>3232</v>
      </c>
      <c r="G175" s="215" t="s">
        <v>275</v>
      </c>
      <c r="H175" s="216">
        <v>30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0.0053</v>
      </c>
      <c r="T175" s="222">
        <f>S175*H175</f>
        <v>0.159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239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239</v>
      </c>
      <c r="BM175" s="223" t="s">
        <v>3233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3234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>
      <c r="A177" s="38"/>
      <c r="B177" s="39"/>
      <c r="C177" s="40"/>
      <c r="D177" s="230" t="s">
        <v>214</v>
      </c>
      <c r="E177" s="40"/>
      <c r="F177" s="231" t="s">
        <v>3235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214</v>
      </c>
      <c r="AU177" s="17" t="s">
        <v>82</v>
      </c>
    </row>
    <row r="178" s="2" customFormat="1" ht="21.75" customHeight="1">
      <c r="A178" s="38"/>
      <c r="B178" s="39"/>
      <c r="C178" s="212" t="s">
        <v>312</v>
      </c>
      <c r="D178" s="212" t="s">
        <v>205</v>
      </c>
      <c r="E178" s="213" t="s">
        <v>3236</v>
      </c>
      <c r="F178" s="214" t="s">
        <v>3237</v>
      </c>
      <c r="G178" s="215" t="s">
        <v>275</v>
      </c>
      <c r="H178" s="216">
        <v>30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0.00058</v>
      </c>
      <c r="R178" s="221">
        <f>Q178*H178</f>
        <v>0.017399999999999999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239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239</v>
      </c>
      <c r="BM178" s="223" t="s">
        <v>3238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3239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>
      <c r="A180" s="38"/>
      <c r="B180" s="39"/>
      <c r="C180" s="40"/>
      <c r="D180" s="230" t="s">
        <v>214</v>
      </c>
      <c r="E180" s="40"/>
      <c r="F180" s="231" t="s">
        <v>3240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214</v>
      </c>
      <c r="AU180" s="17" t="s">
        <v>82</v>
      </c>
    </row>
    <row r="181" s="2" customFormat="1" ht="16.5" customHeight="1">
      <c r="A181" s="38"/>
      <c r="B181" s="39"/>
      <c r="C181" s="243" t="s">
        <v>7</v>
      </c>
      <c r="D181" s="243" t="s">
        <v>248</v>
      </c>
      <c r="E181" s="244" t="s">
        <v>3241</v>
      </c>
      <c r="F181" s="245" t="s">
        <v>3242</v>
      </c>
      <c r="G181" s="246" t="s">
        <v>275</v>
      </c>
      <c r="H181" s="247">
        <v>31.5</v>
      </c>
      <c r="I181" s="248"/>
      <c r="J181" s="249">
        <f>ROUND(I181*H181,2)</f>
        <v>0</v>
      </c>
      <c r="K181" s="245" t="s">
        <v>209</v>
      </c>
      <c r="L181" s="250"/>
      <c r="M181" s="251" t="s">
        <v>19</v>
      </c>
      <c r="N181" s="252" t="s">
        <v>44</v>
      </c>
      <c r="O181" s="84"/>
      <c r="P181" s="221">
        <f>O181*H181</f>
        <v>0</v>
      </c>
      <c r="Q181" s="221">
        <v>0.0054999999999999997</v>
      </c>
      <c r="R181" s="221">
        <f>Q181*H181</f>
        <v>0.17324999999999999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251</v>
      </c>
      <c r="AT181" s="223" t="s">
        <v>248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239</v>
      </c>
      <c r="BM181" s="223" t="s">
        <v>3243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3242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82</v>
      </c>
    </row>
    <row r="183" s="13" customFormat="1">
      <c r="A183" s="13"/>
      <c r="B183" s="232"/>
      <c r="C183" s="233"/>
      <c r="D183" s="225" t="s">
        <v>224</v>
      </c>
      <c r="E183" s="233"/>
      <c r="F183" s="235" t="s">
        <v>3244</v>
      </c>
      <c r="G183" s="233"/>
      <c r="H183" s="236">
        <v>31.5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224</v>
      </c>
      <c r="AU183" s="242" t="s">
        <v>82</v>
      </c>
      <c r="AV183" s="13" t="s">
        <v>82</v>
      </c>
      <c r="AW183" s="13" t="s">
        <v>4</v>
      </c>
      <c r="AX183" s="13" t="s">
        <v>80</v>
      </c>
      <c r="AY183" s="242" t="s">
        <v>202</v>
      </c>
    </row>
    <row r="184" s="2" customFormat="1" ht="16.5" customHeight="1">
      <c r="A184" s="38"/>
      <c r="B184" s="39"/>
      <c r="C184" s="212" t="s">
        <v>319</v>
      </c>
      <c r="D184" s="212" t="s">
        <v>205</v>
      </c>
      <c r="E184" s="213" t="s">
        <v>3245</v>
      </c>
      <c r="F184" s="214" t="s">
        <v>3246</v>
      </c>
      <c r="G184" s="215" t="s">
        <v>275</v>
      </c>
      <c r="H184" s="216">
        <v>1200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0.010500000000000001</v>
      </c>
      <c r="T184" s="222">
        <f>S184*H184</f>
        <v>12.600000000000001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239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239</v>
      </c>
      <c r="BM184" s="223" t="s">
        <v>3247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3248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2" customFormat="1">
      <c r="A186" s="38"/>
      <c r="B186" s="39"/>
      <c r="C186" s="40"/>
      <c r="D186" s="230" t="s">
        <v>214</v>
      </c>
      <c r="E186" s="40"/>
      <c r="F186" s="231" t="s">
        <v>3249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214</v>
      </c>
      <c r="AU186" s="17" t="s">
        <v>82</v>
      </c>
    </row>
    <row r="187" s="2" customFormat="1" ht="16.5" customHeight="1">
      <c r="A187" s="38"/>
      <c r="B187" s="39"/>
      <c r="C187" s="212" t="s">
        <v>323</v>
      </c>
      <c r="D187" s="212" t="s">
        <v>205</v>
      </c>
      <c r="E187" s="213" t="s">
        <v>3250</v>
      </c>
      <c r="F187" s="214" t="s">
        <v>3251</v>
      </c>
      <c r="G187" s="215" t="s">
        <v>275</v>
      </c>
      <c r="H187" s="216">
        <v>180</v>
      </c>
      <c r="I187" s="217"/>
      <c r="J187" s="218">
        <f>ROUND(I187*H187,2)</f>
        <v>0</v>
      </c>
      <c r="K187" s="214" t="s">
        <v>209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0.0023999999999999998</v>
      </c>
      <c r="T187" s="222">
        <f>S187*H187</f>
        <v>0.43199999999999994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239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239</v>
      </c>
      <c r="BM187" s="223" t="s">
        <v>3252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3253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82</v>
      </c>
    </row>
    <row r="189" s="2" customFormat="1">
      <c r="A189" s="38"/>
      <c r="B189" s="39"/>
      <c r="C189" s="40"/>
      <c r="D189" s="230" t="s">
        <v>214</v>
      </c>
      <c r="E189" s="40"/>
      <c r="F189" s="231" t="s">
        <v>3254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214</v>
      </c>
      <c r="AU189" s="17" t="s">
        <v>82</v>
      </c>
    </row>
    <row r="190" s="13" customFormat="1">
      <c r="A190" s="13"/>
      <c r="B190" s="232"/>
      <c r="C190" s="233"/>
      <c r="D190" s="225" t="s">
        <v>224</v>
      </c>
      <c r="E190" s="233"/>
      <c r="F190" s="235" t="s">
        <v>3255</v>
      </c>
      <c r="G190" s="233"/>
      <c r="H190" s="236">
        <v>180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224</v>
      </c>
      <c r="AU190" s="242" t="s">
        <v>82</v>
      </c>
      <c r="AV190" s="13" t="s">
        <v>82</v>
      </c>
      <c r="AW190" s="13" t="s">
        <v>4</v>
      </c>
      <c r="AX190" s="13" t="s">
        <v>80</v>
      </c>
      <c r="AY190" s="242" t="s">
        <v>202</v>
      </c>
    </row>
    <row r="191" s="2" customFormat="1" ht="21.75" customHeight="1">
      <c r="A191" s="38"/>
      <c r="B191" s="39"/>
      <c r="C191" s="212" t="s">
        <v>327</v>
      </c>
      <c r="D191" s="212" t="s">
        <v>205</v>
      </c>
      <c r="E191" s="213" t="s">
        <v>3256</v>
      </c>
      <c r="F191" s="214" t="s">
        <v>3257</v>
      </c>
      <c r="G191" s="215" t="s">
        <v>208</v>
      </c>
      <c r="H191" s="216">
        <v>1470</v>
      </c>
      <c r="I191" s="217"/>
      <c r="J191" s="218">
        <f>ROUND(I191*H191,2)</f>
        <v>0</v>
      </c>
      <c r="K191" s="214" t="s">
        <v>209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0.01193</v>
      </c>
      <c r="T191" s="222">
        <f>S191*H191</f>
        <v>17.537099999999999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239</v>
      </c>
      <c r="AT191" s="223" t="s">
        <v>205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239</v>
      </c>
      <c r="BM191" s="223" t="s">
        <v>3258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3259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82</v>
      </c>
    </row>
    <row r="193" s="2" customFormat="1">
      <c r="A193" s="38"/>
      <c r="B193" s="39"/>
      <c r="C193" s="40"/>
      <c r="D193" s="230" t="s">
        <v>214</v>
      </c>
      <c r="E193" s="40"/>
      <c r="F193" s="231" t="s">
        <v>3260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214</v>
      </c>
      <c r="AU193" s="17" t="s">
        <v>82</v>
      </c>
    </row>
    <row r="194" s="2" customFormat="1" ht="16.5" customHeight="1">
      <c r="A194" s="38"/>
      <c r="B194" s="39"/>
      <c r="C194" s="212" t="s">
        <v>333</v>
      </c>
      <c r="D194" s="212" t="s">
        <v>205</v>
      </c>
      <c r="E194" s="213" t="s">
        <v>287</v>
      </c>
      <c r="F194" s="214" t="s">
        <v>288</v>
      </c>
      <c r="G194" s="215" t="s">
        <v>289</v>
      </c>
      <c r="H194" s="216">
        <v>256</v>
      </c>
      <c r="I194" s="217"/>
      <c r="J194" s="218">
        <f>ROUND(I194*H194,2)</f>
        <v>0</v>
      </c>
      <c r="K194" s="214" t="s">
        <v>209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239</v>
      </c>
      <c r="AT194" s="223" t="s">
        <v>205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239</v>
      </c>
      <c r="BM194" s="223" t="s">
        <v>3261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291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82</v>
      </c>
    </row>
    <row r="196" s="2" customFormat="1">
      <c r="A196" s="38"/>
      <c r="B196" s="39"/>
      <c r="C196" s="40"/>
      <c r="D196" s="230" t="s">
        <v>214</v>
      </c>
      <c r="E196" s="40"/>
      <c r="F196" s="231" t="s">
        <v>292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214</v>
      </c>
      <c r="AU196" s="17" t="s">
        <v>82</v>
      </c>
    </row>
    <row r="197" s="2" customFormat="1" ht="16.5" customHeight="1">
      <c r="A197" s="38"/>
      <c r="B197" s="39"/>
      <c r="C197" s="243" t="s">
        <v>339</v>
      </c>
      <c r="D197" s="243" t="s">
        <v>248</v>
      </c>
      <c r="E197" s="244" t="s">
        <v>294</v>
      </c>
      <c r="F197" s="245" t="s">
        <v>295</v>
      </c>
      <c r="G197" s="246" t="s">
        <v>289</v>
      </c>
      <c r="H197" s="247">
        <v>35</v>
      </c>
      <c r="I197" s="248"/>
      <c r="J197" s="249">
        <f>ROUND(I197*H197,2)</f>
        <v>0</v>
      </c>
      <c r="K197" s="245" t="s">
        <v>19</v>
      </c>
      <c r="L197" s="250"/>
      <c r="M197" s="251" t="s">
        <v>19</v>
      </c>
      <c r="N197" s="252" t="s">
        <v>44</v>
      </c>
      <c r="O197" s="84"/>
      <c r="P197" s="221">
        <f>O197*H197</f>
        <v>0</v>
      </c>
      <c r="Q197" s="221">
        <v>0.0014499999999999999</v>
      </c>
      <c r="R197" s="221">
        <f>Q197*H197</f>
        <v>0.050749999999999997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251</v>
      </c>
      <c r="AT197" s="223" t="s">
        <v>248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239</v>
      </c>
      <c r="BM197" s="223" t="s">
        <v>3262</v>
      </c>
    </row>
    <row r="198" s="2" customFormat="1">
      <c r="A198" s="38"/>
      <c r="B198" s="39"/>
      <c r="C198" s="40"/>
      <c r="D198" s="225" t="s">
        <v>212</v>
      </c>
      <c r="E198" s="40"/>
      <c r="F198" s="226" t="s">
        <v>295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212</v>
      </c>
      <c r="AU198" s="17" t="s">
        <v>82</v>
      </c>
    </row>
    <row r="199" s="2" customFormat="1" ht="16.5" customHeight="1">
      <c r="A199" s="38"/>
      <c r="B199" s="39"/>
      <c r="C199" s="243" t="s">
        <v>347</v>
      </c>
      <c r="D199" s="243" t="s">
        <v>248</v>
      </c>
      <c r="E199" s="244" t="s">
        <v>297</v>
      </c>
      <c r="F199" s="245" t="s">
        <v>298</v>
      </c>
      <c r="G199" s="246" t="s">
        <v>289</v>
      </c>
      <c r="H199" s="247">
        <v>65</v>
      </c>
      <c r="I199" s="248"/>
      <c r="J199" s="249">
        <f>ROUND(I199*H199,2)</f>
        <v>0</v>
      </c>
      <c r="K199" s="245" t="s">
        <v>19</v>
      </c>
      <c r="L199" s="250"/>
      <c r="M199" s="251" t="s">
        <v>19</v>
      </c>
      <c r="N199" s="252" t="s">
        <v>44</v>
      </c>
      <c r="O199" s="84"/>
      <c r="P199" s="221">
        <f>O199*H199</f>
        <v>0</v>
      </c>
      <c r="Q199" s="221">
        <v>0.0018699999999999999</v>
      </c>
      <c r="R199" s="221">
        <f>Q199*H199</f>
        <v>0.12154999999999999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251</v>
      </c>
      <c r="AT199" s="223" t="s">
        <v>248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239</v>
      </c>
      <c r="BM199" s="223" t="s">
        <v>3263</v>
      </c>
    </row>
    <row r="200" s="2" customFormat="1">
      <c r="A200" s="38"/>
      <c r="B200" s="39"/>
      <c r="C200" s="40"/>
      <c r="D200" s="225" t="s">
        <v>212</v>
      </c>
      <c r="E200" s="40"/>
      <c r="F200" s="226" t="s">
        <v>298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212</v>
      </c>
      <c r="AU200" s="17" t="s">
        <v>82</v>
      </c>
    </row>
    <row r="201" s="2" customFormat="1" ht="16.5" customHeight="1">
      <c r="A201" s="38"/>
      <c r="B201" s="39"/>
      <c r="C201" s="243" t="s">
        <v>353</v>
      </c>
      <c r="D201" s="243" t="s">
        <v>248</v>
      </c>
      <c r="E201" s="244" t="s">
        <v>301</v>
      </c>
      <c r="F201" s="245" t="s">
        <v>3264</v>
      </c>
      <c r="G201" s="246" t="s">
        <v>289</v>
      </c>
      <c r="H201" s="247">
        <v>17</v>
      </c>
      <c r="I201" s="248"/>
      <c r="J201" s="249">
        <f>ROUND(I201*H201,2)</f>
        <v>0</v>
      </c>
      <c r="K201" s="245" t="s">
        <v>19</v>
      </c>
      <c r="L201" s="250"/>
      <c r="M201" s="251" t="s">
        <v>19</v>
      </c>
      <c r="N201" s="252" t="s">
        <v>44</v>
      </c>
      <c r="O201" s="84"/>
      <c r="P201" s="221">
        <f>O201*H201</f>
        <v>0</v>
      </c>
      <c r="Q201" s="221">
        <v>0.0024399999999999999</v>
      </c>
      <c r="R201" s="221">
        <f>Q201*H201</f>
        <v>0.041479999999999996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251</v>
      </c>
      <c r="AT201" s="223" t="s">
        <v>248</v>
      </c>
      <c r="AU201" s="223" t="s">
        <v>82</v>
      </c>
      <c r="AY201" s="17" t="s">
        <v>202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239</v>
      </c>
      <c r="BM201" s="223" t="s">
        <v>3265</v>
      </c>
    </row>
    <row r="202" s="2" customFormat="1">
      <c r="A202" s="38"/>
      <c r="B202" s="39"/>
      <c r="C202" s="40"/>
      <c r="D202" s="225" t="s">
        <v>212</v>
      </c>
      <c r="E202" s="40"/>
      <c r="F202" s="226" t="s">
        <v>3264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212</v>
      </c>
      <c r="AU202" s="17" t="s">
        <v>82</v>
      </c>
    </row>
    <row r="203" s="2" customFormat="1" ht="16.5" customHeight="1">
      <c r="A203" s="38"/>
      <c r="B203" s="39"/>
      <c r="C203" s="243" t="s">
        <v>359</v>
      </c>
      <c r="D203" s="243" t="s">
        <v>248</v>
      </c>
      <c r="E203" s="244" t="s">
        <v>305</v>
      </c>
      <c r="F203" s="245" t="s">
        <v>306</v>
      </c>
      <c r="G203" s="246" t="s">
        <v>289</v>
      </c>
      <c r="H203" s="247">
        <v>4</v>
      </c>
      <c r="I203" s="248"/>
      <c r="J203" s="249">
        <f>ROUND(I203*H203,2)</f>
        <v>0</v>
      </c>
      <c r="K203" s="245" t="s">
        <v>19</v>
      </c>
      <c r="L203" s="250"/>
      <c r="M203" s="251" t="s">
        <v>19</v>
      </c>
      <c r="N203" s="252" t="s">
        <v>44</v>
      </c>
      <c r="O203" s="84"/>
      <c r="P203" s="221">
        <f>O203*H203</f>
        <v>0</v>
      </c>
      <c r="Q203" s="221">
        <v>0.0032299999999999998</v>
      </c>
      <c r="R203" s="221">
        <f>Q203*H203</f>
        <v>0.012919999999999999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251</v>
      </c>
      <c r="AT203" s="223" t="s">
        <v>248</v>
      </c>
      <c r="AU203" s="223" t="s">
        <v>82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239</v>
      </c>
      <c r="BM203" s="223" t="s">
        <v>3266</v>
      </c>
    </row>
    <row r="204" s="2" customFormat="1">
      <c r="A204" s="38"/>
      <c r="B204" s="39"/>
      <c r="C204" s="40"/>
      <c r="D204" s="225" t="s">
        <v>212</v>
      </c>
      <c r="E204" s="40"/>
      <c r="F204" s="226" t="s">
        <v>306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212</v>
      </c>
      <c r="AU204" s="17" t="s">
        <v>82</v>
      </c>
    </row>
    <row r="205" s="2" customFormat="1" ht="16.5" customHeight="1">
      <c r="A205" s="38"/>
      <c r="B205" s="39"/>
      <c r="C205" s="243" t="s">
        <v>366</v>
      </c>
      <c r="D205" s="243" t="s">
        <v>248</v>
      </c>
      <c r="E205" s="244" t="s">
        <v>3267</v>
      </c>
      <c r="F205" s="245" t="s">
        <v>3268</v>
      </c>
      <c r="G205" s="246" t="s">
        <v>289</v>
      </c>
      <c r="H205" s="247">
        <v>6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4"/>
      <c r="P205" s="221">
        <f>O205*H205</f>
        <v>0</v>
      </c>
      <c r="Q205" s="221">
        <v>0.0049100000000000003</v>
      </c>
      <c r="R205" s="221">
        <f>Q205*H205</f>
        <v>0.02946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251</v>
      </c>
      <c r="AT205" s="223" t="s">
        <v>248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239</v>
      </c>
      <c r="BM205" s="223" t="s">
        <v>3269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3268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2" customFormat="1" ht="16.5" customHeight="1">
      <c r="A207" s="38"/>
      <c r="B207" s="39"/>
      <c r="C207" s="243" t="s">
        <v>373</v>
      </c>
      <c r="D207" s="243" t="s">
        <v>248</v>
      </c>
      <c r="E207" s="244" t="s">
        <v>3270</v>
      </c>
      <c r="F207" s="245" t="s">
        <v>3271</v>
      </c>
      <c r="G207" s="246" t="s">
        <v>289</v>
      </c>
      <c r="H207" s="247">
        <v>0</v>
      </c>
      <c r="I207" s="248"/>
      <c r="J207" s="249">
        <f>ROUND(I207*H207,2)</f>
        <v>0</v>
      </c>
      <c r="K207" s="245" t="s">
        <v>19</v>
      </c>
      <c r="L207" s="250"/>
      <c r="M207" s="251" t="s">
        <v>19</v>
      </c>
      <c r="N207" s="252" t="s">
        <v>44</v>
      </c>
      <c r="O207" s="84"/>
      <c r="P207" s="221">
        <f>O207*H207</f>
        <v>0</v>
      </c>
      <c r="Q207" s="221">
        <v>0.0058100000000000001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251</v>
      </c>
      <c r="AT207" s="223" t="s">
        <v>248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239</v>
      </c>
      <c r="BM207" s="223" t="s">
        <v>3272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3271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 ht="16.5" customHeight="1">
      <c r="A209" s="38"/>
      <c r="B209" s="39"/>
      <c r="C209" s="243" t="s">
        <v>251</v>
      </c>
      <c r="D209" s="243" t="s">
        <v>248</v>
      </c>
      <c r="E209" s="244" t="s">
        <v>3273</v>
      </c>
      <c r="F209" s="245" t="s">
        <v>3274</v>
      </c>
      <c r="G209" s="246" t="s">
        <v>289</v>
      </c>
      <c r="H209" s="247">
        <v>0</v>
      </c>
      <c r="I209" s="248"/>
      <c r="J209" s="249">
        <f>ROUND(I209*H209,2)</f>
        <v>0</v>
      </c>
      <c r="K209" s="245" t="s">
        <v>19</v>
      </c>
      <c r="L209" s="250"/>
      <c r="M209" s="251" t="s">
        <v>19</v>
      </c>
      <c r="N209" s="252" t="s">
        <v>44</v>
      </c>
      <c r="O209" s="84"/>
      <c r="P209" s="221">
        <f>O209*H209</f>
        <v>0</v>
      </c>
      <c r="Q209" s="221">
        <v>0.00042999999999999999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251</v>
      </c>
      <c r="AT209" s="223" t="s">
        <v>248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239</v>
      </c>
      <c r="BM209" s="223" t="s">
        <v>3275</v>
      </c>
    </row>
    <row r="210" s="2" customFormat="1">
      <c r="A210" s="38"/>
      <c r="B210" s="39"/>
      <c r="C210" s="40"/>
      <c r="D210" s="225" t="s">
        <v>212</v>
      </c>
      <c r="E210" s="40"/>
      <c r="F210" s="226" t="s">
        <v>3274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212</v>
      </c>
      <c r="AU210" s="17" t="s">
        <v>82</v>
      </c>
    </row>
    <row r="211" s="2" customFormat="1" ht="16.5" customHeight="1">
      <c r="A211" s="38"/>
      <c r="B211" s="39"/>
      <c r="C211" s="243" t="s">
        <v>385</v>
      </c>
      <c r="D211" s="243" t="s">
        <v>248</v>
      </c>
      <c r="E211" s="244" t="s">
        <v>3276</v>
      </c>
      <c r="F211" s="245" t="s">
        <v>3277</v>
      </c>
      <c r="G211" s="246" t="s">
        <v>289</v>
      </c>
      <c r="H211" s="247">
        <v>11</v>
      </c>
      <c r="I211" s="248"/>
      <c r="J211" s="249">
        <f>ROUND(I211*H211,2)</f>
        <v>0</v>
      </c>
      <c r="K211" s="245" t="s">
        <v>19</v>
      </c>
      <c r="L211" s="250"/>
      <c r="M211" s="251" t="s">
        <v>19</v>
      </c>
      <c r="N211" s="252" t="s">
        <v>44</v>
      </c>
      <c r="O211" s="84"/>
      <c r="P211" s="221">
        <f>O211*H211</f>
        <v>0</v>
      </c>
      <c r="Q211" s="221">
        <v>0.00051999999999999995</v>
      </c>
      <c r="R211" s="221">
        <f>Q211*H211</f>
        <v>0.0057199999999999994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251</v>
      </c>
      <c r="AT211" s="223" t="s">
        <v>248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239</v>
      </c>
      <c r="BM211" s="223" t="s">
        <v>3278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3277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2" customFormat="1" ht="16.5" customHeight="1">
      <c r="A213" s="38"/>
      <c r="B213" s="39"/>
      <c r="C213" s="243" t="s">
        <v>391</v>
      </c>
      <c r="D213" s="243" t="s">
        <v>248</v>
      </c>
      <c r="E213" s="244" t="s">
        <v>313</v>
      </c>
      <c r="F213" s="245" t="s">
        <v>314</v>
      </c>
      <c r="G213" s="246" t="s">
        <v>289</v>
      </c>
      <c r="H213" s="247">
        <v>8</v>
      </c>
      <c r="I213" s="248"/>
      <c r="J213" s="249">
        <f>ROUND(I213*H213,2)</f>
        <v>0</v>
      </c>
      <c r="K213" s="245" t="s">
        <v>19</v>
      </c>
      <c r="L213" s="250"/>
      <c r="M213" s="251" t="s">
        <v>19</v>
      </c>
      <c r="N213" s="252" t="s">
        <v>44</v>
      </c>
      <c r="O213" s="84"/>
      <c r="P213" s="221">
        <f>O213*H213</f>
        <v>0</v>
      </c>
      <c r="Q213" s="221">
        <v>0.00058</v>
      </c>
      <c r="R213" s="221">
        <f>Q213*H213</f>
        <v>0.00464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251</v>
      </c>
      <c r="AT213" s="223" t="s">
        <v>248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239</v>
      </c>
      <c r="BM213" s="223" t="s">
        <v>3279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314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2" customFormat="1" ht="16.5" customHeight="1">
      <c r="A215" s="38"/>
      <c r="B215" s="39"/>
      <c r="C215" s="243" t="s">
        <v>397</v>
      </c>
      <c r="D215" s="243" t="s">
        <v>248</v>
      </c>
      <c r="E215" s="244" t="s">
        <v>316</v>
      </c>
      <c r="F215" s="245" t="s">
        <v>317</v>
      </c>
      <c r="G215" s="246" t="s">
        <v>289</v>
      </c>
      <c r="H215" s="247">
        <v>12</v>
      </c>
      <c r="I215" s="248"/>
      <c r="J215" s="249">
        <f>ROUND(I215*H215,2)</f>
        <v>0</v>
      </c>
      <c r="K215" s="245" t="s">
        <v>19</v>
      </c>
      <c r="L215" s="250"/>
      <c r="M215" s="251" t="s">
        <v>19</v>
      </c>
      <c r="N215" s="252" t="s">
        <v>44</v>
      </c>
      <c r="O215" s="84"/>
      <c r="P215" s="221">
        <f>O215*H215</f>
        <v>0</v>
      </c>
      <c r="Q215" s="221">
        <v>0.00072999999999999996</v>
      </c>
      <c r="R215" s="221">
        <f>Q215*H215</f>
        <v>0.0087600000000000004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251</v>
      </c>
      <c r="AT215" s="223" t="s">
        <v>248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239</v>
      </c>
      <c r="BM215" s="223" t="s">
        <v>3280</v>
      </c>
    </row>
    <row r="216" s="2" customFormat="1">
      <c r="A216" s="38"/>
      <c r="B216" s="39"/>
      <c r="C216" s="40"/>
      <c r="D216" s="225" t="s">
        <v>212</v>
      </c>
      <c r="E216" s="40"/>
      <c r="F216" s="226" t="s">
        <v>317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212</v>
      </c>
      <c r="AU216" s="17" t="s">
        <v>82</v>
      </c>
    </row>
    <row r="217" s="2" customFormat="1" ht="16.5" customHeight="1">
      <c r="A217" s="38"/>
      <c r="B217" s="39"/>
      <c r="C217" s="243" t="s">
        <v>403</v>
      </c>
      <c r="D217" s="243" t="s">
        <v>248</v>
      </c>
      <c r="E217" s="244" t="s">
        <v>320</v>
      </c>
      <c r="F217" s="245" t="s">
        <v>321</v>
      </c>
      <c r="G217" s="246" t="s">
        <v>289</v>
      </c>
      <c r="H217" s="247">
        <v>12</v>
      </c>
      <c r="I217" s="248"/>
      <c r="J217" s="249">
        <f>ROUND(I217*H217,2)</f>
        <v>0</v>
      </c>
      <c r="K217" s="245" t="s">
        <v>19</v>
      </c>
      <c r="L217" s="250"/>
      <c r="M217" s="251" t="s">
        <v>19</v>
      </c>
      <c r="N217" s="252" t="s">
        <v>44</v>
      </c>
      <c r="O217" s="84"/>
      <c r="P217" s="221">
        <f>O217*H217</f>
        <v>0</v>
      </c>
      <c r="Q217" s="221">
        <v>0.00081999999999999998</v>
      </c>
      <c r="R217" s="221">
        <f>Q217*H217</f>
        <v>0.0098399999999999998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251</v>
      </c>
      <c r="AT217" s="223" t="s">
        <v>248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239</v>
      </c>
      <c r="BM217" s="223" t="s">
        <v>3281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321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 ht="16.5" customHeight="1">
      <c r="A219" s="38"/>
      <c r="B219" s="39"/>
      <c r="C219" s="243" t="s">
        <v>409</v>
      </c>
      <c r="D219" s="243" t="s">
        <v>248</v>
      </c>
      <c r="E219" s="244" t="s">
        <v>324</v>
      </c>
      <c r="F219" s="245" t="s">
        <v>325</v>
      </c>
      <c r="G219" s="246" t="s">
        <v>289</v>
      </c>
      <c r="H219" s="247">
        <v>38</v>
      </c>
      <c r="I219" s="248"/>
      <c r="J219" s="249">
        <f>ROUND(I219*H219,2)</f>
        <v>0</v>
      </c>
      <c r="K219" s="245" t="s">
        <v>19</v>
      </c>
      <c r="L219" s="250"/>
      <c r="M219" s="251" t="s">
        <v>19</v>
      </c>
      <c r="N219" s="252" t="s">
        <v>44</v>
      </c>
      <c r="O219" s="84"/>
      <c r="P219" s="221">
        <f>O219*H219</f>
        <v>0</v>
      </c>
      <c r="Q219" s="221">
        <v>0.00098999999999999999</v>
      </c>
      <c r="R219" s="221">
        <f>Q219*H219</f>
        <v>0.037620000000000001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251</v>
      </c>
      <c r="AT219" s="223" t="s">
        <v>248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239</v>
      </c>
      <c r="BM219" s="223" t="s">
        <v>3282</v>
      </c>
    </row>
    <row r="220" s="2" customFormat="1">
      <c r="A220" s="38"/>
      <c r="B220" s="39"/>
      <c r="C220" s="40"/>
      <c r="D220" s="225" t="s">
        <v>212</v>
      </c>
      <c r="E220" s="40"/>
      <c r="F220" s="226" t="s">
        <v>325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212</v>
      </c>
      <c r="AU220" s="17" t="s">
        <v>82</v>
      </c>
    </row>
    <row r="221" s="2" customFormat="1" ht="16.5" customHeight="1">
      <c r="A221" s="38"/>
      <c r="B221" s="39"/>
      <c r="C221" s="243" t="s">
        <v>415</v>
      </c>
      <c r="D221" s="243" t="s">
        <v>248</v>
      </c>
      <c r="E221" s="244" t="s">
        <v>328</v>
      </c>
      <c r="F221" s="245" t="s">
        <v>329</v>
      </c>
      <c r="G221" s="246" t="s">
        <v>289</v>
      </c>
      <c r="H221" s="247">
        <v>48</v>
      </c>
      <c r="I221" s="248"/>
      <c r="J221" s="249">
        <f>ROUND(I221*H221,2)</f>
        <v>0</v>
      </c>
      <c r="K221" s="245" t="s">
        <v>19</v>
      </c>
      <c r="L221" s="250"/>
      <c r="M221" s="251" t="s">
        <v>19</v>
      </c>
      <c r="N221" s="252" t="s">
        <v>44</v>
      </c>
      <c r="O221" s="84"/>
      <c r="P221" s="221">
        <f>O221*H221</f>
        <v>0</v>
      </c>
      <c r="Q221" s="221">
        <v>0.00131</v>
      </c>
      <c r="R221" s="221">
        <f>Q221*H221</f>
        <v>0.062879999999999991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251</v>
      </c>
      <c r="AT221" s="223" t="s">
        <v>248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239</v>
      </c>
      <c r="BM221" s="223" t="s">
        <v>3283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329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82</v>
      </c>
    </row>
    <row r="223" s="2" customFormat="1" ht="16.5" customHeight="1">
      <c r="A223" s="38"/>
      <c r="B223" s="39"/>
      <c r="C223" s="212" t="s">
        <v>421</v>
      </c>
      <c r="D223" s="212" t="s">
        <v>205</v>
      </c>
      <c r="E223" s="213" t="s">
        <v>244</v>
      </c>
      <c r="F223" s="214" t="s">
        <v>245</v>
      </c>
      <c r="G223" s="215" t="s">
        <v>208</v>
      </c>
      <c r="H223" s="216">
        <v>580.29999999999995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239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239</v>
      </c>
      <c r="BM223" s="223" t="s">
        <v>3284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245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82</v>
      </c>
    </row>
    <row r="225" s="2" customFormat="1" ht="16.5" customHeight="1">
      <c r="A225" s="38"/>
      <c r="B225" s="39"/>
      <c r="C225" s="243" t="s">
        <v>426</v>
      </c>
      <c r="D225" s="243" t="s">
        <v>248</v>
      </c>
      <c r="E225" s="244" t="s">
        <v>3285</v>
      </c>
      <c r="F225" s="245" t="s">
        <v>3286</v>
      </c>
      <c r="G225" s="246" t="s">
        <v>208</v>
      </c>
      <c r="H225" s="247">
        <v>0</v>
      </c>
      <c r="I225" s="248"/>
      <c r="J225" s="249">
        <f>ROUND(I225*H225,2)</f>
        <v>0</v>
      </c>
      <c r="K225" s="245" t="s">
        <v>19</v>
      </c>
      <c r="L225" s="250"/>
      <c r="M225" s="251" t="s">
        <v>19</v>
      </c>
      <c r="N225" s="252" t="s">
        <v>44</v>
      </c>
      <c r="O225" s="84"/>
      <c r="P225" s="221">
        <f>O225*H225</f>
        <v>0</v>
      </c>
      <c r="Q225" s="221">
        <v>0.0015100000000000001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251</v>
      </c>
      <c r="AT225" s="223" t="s">
        <v>248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239</v>
      </c>
      <c r="BM225" s="223" t="s">
        <v>3287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3286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 ht="16.5" customHeight="1">
      <c r="A227" s="38"/>
      <c r="B227" s="39"/>
      <c r="C227" s="243" t="s">
        <v>434</v>
      </c>
      <c r="D227" s="243" t="s">
        <v>248</v>
      </c>
      <c r="E227" s="244" t="s">
        <v>249</v>
      </c>
      <c r="F227" s="245" t="s">
        <v>3288</v>
      </c>
      <c r="G227" s="246" t="s">
        <v>208</v>
      </c>
      <c r="H227" s="247">
        <v>5.7199999999999998</v>
      </c>
      <c r="I227" s="248"/>
      <c r="J227" s="249">
        <f>ROUND(I227*H227,2)</f>
        <v>0</v>
      </c>
      <c r="K227" s="245" t="s">
        <v>19</v>
      </c>
      <c r="L227" s="250"/>
      <c r="M227" s="251" t="s">
        <v>19</v>
      </c>
      <c r="N227" s="252" t="s">
        <v>44</v>
      </c>
      <c r="O227" s="84"/>
      <c r="P227" s="221">
        <f>O227*H227</f>
        <v>0</v>
      </c>
      <c r="Q227" s="221">
        <v>0.0015100000000000001</v>
      </c>
      <c r="R227" s="221">
        <f>Q227*H227</f>
        <v>0.0086371999999999994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251</v>
      </c>
      <c r="AT227" s="223" t="s">
        <v>248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239</v>
      </c>
      <c r="BM227" s="223" t="s">
        <v>3289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3288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13" customFormat="1">
      <c r="A229" s="13"/>
      <c r="B229" s="232"/>
      <c r="C229" s="233"/>
      <c r="D229" s="225" t="s">
        <v>224</v>
      </c>
      <c r="E229" s="233"/>
      <c r="F229" s="235" t="s">
        <v>3290</v>
      </c>
      <c r="G229" s="233"/>
      <c r="H229" s="236">
        <v>5.7199999999999998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224</v>
      </c>
      <c r="AU229" s="242" t="s">
        <v>82</v>
      </c>
      <c r="AV229" s="13" t="s">
        <v>82</v>
      </c>
      <c r="AW229" s="13" t="s">
        <v>4</v>
      </c>
      <c r="AX229" s="13" t="s">
        <v>80</v>
      </c>
      <c r="AY229" s="242" t="s">
        <v>202</v>
      </c>
    </row>
    <row r="230" s="2" customFormat="1" ht="16.5" customHeight="1">
      <c r="A230" s="38"/>
      <c r="B230" s="39"/>
      <c r="C230" s="243" t="s">
        <v>441</v>
      </c>
      <c r="D230" s="243" t="s">
        <v>248</v>
      </c>
      <c r="E230" s="244" t="s">
        <v>3291</v>
      </c>
      <c r="F230" s="245" t="s">
        <v>3292</v>
      </c>
      <c r="G230" s="246" t="s">
        <v>208</v>
      </c>
      <c r="H230" s="247">
        <v>122.87000000000001</v>
      </c>
      <c r="I230" s="248"/>
      <c r="J230" s="249">
        <f>ROUND(I230*H230,2)</f>
        <v>0</v>
      </c>
      <c r="K230" s="245" t="s">
        <v>19</v>
      </c>
      <c r="L230" s="250"/>
      <c r="M230" s="251" t="s">
        <v>19</v>
      </c>
      <c r="N230" s="252" t="s">
        <v>44</v>
      </c>
      <c r="O230" s="84"/>
      <c r="P230" s="221">
        <f>O230*H230</f>
        <v>0</v>
      </c>
      <c r="Q230" s="221">
        <v>0.0015100000000000001</v>
      </c>
      <c r="R230" s="221">
        <f>Q230*H230</f>
        <v>0.18553370000000002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251</v>
      </c>
      <c r="AT230" s="223" t="s">
        <v>248</v>
      </c>
      <c r="AU230" s="223" t="s">
        <v>82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239</v>
      </c>
      <c r="BM230" s="223" t="s">
        <v>3293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3292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82</v>
      </c>
    </row>
    <row r="232" s="13" customFormat="1">
      <c r="A232" s="13"/>
      <c r="B232" s="232"/>
      <c r="C232" s="233"/>
      <c r="D232" s="225" t="s">
        <v>224</v>
      </c>
      <c r="E232" s="233"/>
      <c r="F232" s="235" t="s">
        <v>3294</v>
      </c>
      <c r="G232" s="233"/>
      <c r="H232" s="236">
        <v>122.87000000000001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224</v>
      </c>
      <c r="AU232" s="242" t="s">
        <v>82</v>
      </c>
      <c r="AV232" s="13" t="s">
        <v>82</v>
      </c>
      <c r="AW232" s="13" t="s">
        <v>4</v>
      </c>
      <c r="AX232" s="13" t="s">
        <v>80</v>
      </c>
      <c r="AY232" s="242" t="s">
        <v>202</v>
      </c>
    </row>
    <row r="233" s="2" customFormat="1" ht="16.5" customHeight="1">
      <c r="A233" s="38"/>
      <c r="B233" s="39"/>
      <c r="C233" s="243" t="s">
        <v>445</v>
      </c>
      <c r="D233" s="243" t="s">
        <v>248</v>
      </c>
      <c r="E233" s="244" t="s">
        <v>3295</v>
      </c>
      <c r="F233" s="245" t="s">
        <v>3296</v>
      </c>
      <c r="G233" s="246" t="s">
        <v>208</v>
      </c>
      <c r="H233" s="247">
        <v>46.310000000000002</v>
      </c>
      <c r="I233" s="248"/>
      <c r="J233" s="249">
        <f>ROUND(I233*H233,2)</f>
        <v>0</v>
      </c>
      <c r="K233" s="245" t="s">
        <v>19</v>
      </c>
      <c r="L233" s="250"/>
      <c r="M233" s="251" t="s">
        <v>19</v>
      </c>
      <c r="N233" s="252" t="s">
        <v>44</v>
      </c>
      <c r="O233" s="84"/>
      <c r="P233" s="221">
        <f>O233*H233</f>
        <v>0</v>
      </c>
      <c r="Q233" s="221">
        <v>0.0015100000000000001</v>
      </c>
      <c r="R233" s="221">
        <f>Q233*H233</f>
        <v>0.069928100000000007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251</v>
      </c>
      <c r="AT233" s="223" t="s">
        <v>248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239</v>
      </c>
      <c r="BM233" s="223" t="s">
        <v>3297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257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13" customFormat="1">
      <c r="A235" s="13"/>
      <c r="B235" s="232"/>
      <c r="C235" s="233"/>
      <c r="D235" s="225" t="s">
        <v>224</v>
      </c>
      <c r="E235" s="233"/>
      <c r="F235" s="235" t="s">
        <v>3298</v>
      </c>
      <c r="G235" s="233"/>
      <c r="H235" s="236">
        <v>46.310000000000002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224</v>
      </c>
      <c r="AU235" s="242" t="s">
        <v>82</v>
      </c>
      <c r="AV235" s="13" t="s">
        <v>82</v>
      </c>
      <c r="AW235" s="13" t="s">
        <v>4</v>
      </c>
      <c r="AX235" s="13" t="s">
        <v>80</v>
      </c>
      <c r="AY235" s="242" t="s">
        <v>202</v>
      </c>
    </row>
    <row r="236" s="2" customFormat="1" ht="16.5" customHeight="1">
      <c r="A236" s="38"/>
      <c r="B236" s="39"/>
      <c r="C236" s="243" t="s">
        <v>451</v>
      </c>
      <c r="D236" s="243" t="s">
        <v>248</v>
      </c>
      <c r="E236" s="244" t="s">
        <v>3299</v>
      </c>
      <c r="F236" s="245" t="s">
        <v>3300</v>
      </c>
      <c r="G236" s="246" t="s">
        <v>208</v>
      </c>
      <c r="H236" s="247">
        <v>0</v>
      </c>
      <c r="I236" s="248"/>
      <c r="J236" s="249">
        <f>ROUND(I236*H236,2)</f>
        <v>0</v>
      </c>
      <c r="K236" s="245" t="s">
        <v>19</v>
      </c>
      <c r="L236" s="250"/>
      <c r="M236" s="251" t="s">
        <v>19</v>
      </c>
      <c r="N236" s="252" t="s">
        <v>44</v>
      </c>
      <c r="O236" s="84"/>
      <c r="P236" s="221">
        <f>O236*H236</f>
        <v>0</v>
      </c>
      <c r="Q236" s="221">
        <v>0.0015100000000000001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251</v>
      </c>
      <c r="AT236" s="223" t="s">
        <v>248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239</v>
      </c>
      <c r="BM236" s="223" t="s">
        <v>3301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257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82</v>
      </c>
    </row>
    <row r="238" s="2" customFormat="1" ht="16.5" customHeight="1">
      <c r="A238" s="38"/>
      <c r="B238" s="39"/>
      <c r="C238" s="243" t="s">
        <v>455</v>
      </c>
      <c r="D238" s="243" t="s">
        <v>248</v>
      </c>
      <c r="E238" s="244" t="s">
        <v>3302</v>
      </c>
      <c r="F238" s="245" t="s">
        <v>3303</v>
      </c>
      <c r="G238" s="246" t="s">
        <v>208</v>
      </c>
      <c r="H238" s="247">
        <v>0</v>
      </c>
      <c r="I238" s="248"/>
      <c r="J238" s="249">
        <f>ROUND(I238*H238,2)</f>
        <v>0</v>
      </c>
      <c r="K238" s="245" t="s">
        <v>19</v>
      </c>
      <c r="L238" s="250"/>
      <c r="M238" s="251" t="s">
        <v>19</v>
      </c>
      <c r="N238" s="252" t="s">
        <v>44</v>
      </c>
      <c r="O238" s="84"/>
      <c r="P238" s="221">
        <f>O238*H238</f>
        <v>0</v>
      </c>
      <c r="Q238" s="221">
        <v>0.0015100000000000001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251</v>
      </c>
      <c r="AT238" s="223" t="s">
        <v>248</v>
      </c>
      <c r="AU238" s="223" t="s">
        <v>82</v>
      </c>
      <c r="AY238" s="17" t="s">
        <v>202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239</v>
      </c>
      <c r="BM238" s="223" t="s">
        <v>3304</v>
      </c>
    </row>
    <row r="239" s="2" customFormat="1">
      <c r="A239" s="38"/>
      <c r="B239" s="39"/>
      <c r="C239" s="40"/>
      <c r="D239" s="225" t="s">
        <v>212</v>
      </c>
      <c r="E239" s="40"/>
      <c r="F239" s="226" t="s">
        <v>257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212</v>
      </c>
      <c r="AU239" s="17" t="s">
        <v>82</v>
      </c>
    </row>
    <row r="240" s="2" customFormat="1" ht="16.5" customHeight="1">
      <c r="A240" s="38"/>
      <c r="B240" s="39"/>
      <c r="C240" s="243" t="s">
        <v>461</v>
      </c>
      <c r="D240" s="243" t="s">
        <v>248</v>
      </c>
      <c r="E240" s="244" t="s">
        <v>254</v>
      </c>
      <c r="F240" s="245" t="s">
        <v>255</v>
      </c>
      <c r="G240" s="246" t="s">
        <v>208</v>
      </c>
      <c r="H240" s="247">
        <v>110.88</v>
      </c>
      <c r="I240" s="248"/>
      <c r="J240" s="249">
        <f>ROUND(I240*H240,2)</f>
        <v>0</v>
      </c>
      <c r="K240" s="245" t="s">
        <v>19</v>
      </c>
      <c r="L240" s="250"/>
      <c r="M240" s="251" t="s">
        <v>19</v>
      </c>
      <c r="N240" s="252" t="s">
        <v>44</v>
      </c>
      <c r="O240" s="84"/>
      <c r="P240" s="221">
        <f>O240*H240</f>
        <v>0</v>
      </c>
      <c r="Q240" s="221">
        <v>0.0015100000000000001</v>
      </c>
      <c r="R240" s="221">
        <f>Q240*H240</f>
        <v>0.16742879999999999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251</v>
      </c>
      <c r="AT240" s="223" t="s">
        <v>248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239</v>
      </c>
      <c r="BM240" s="223" t="s">
        <v>3305</v>
      </c>
    </row>
    <row r="241" s="2" customFormat="1">
      <c r="A241" s="38"/>
      <c r="B241" s="39"/>
      <c r="C241" s="40"/>
      <c r="D241" s="225" t="s">
        <v>212</v>
      </c>
      <c r="E241" s="40"/>
      <c r="F241" s="226" t="s">
        <v>257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212</v>
      </c>
      <c r="AU241" s="17" t="s">
        <v>82</v>
      </c>
    </row>
    <row r="242" s="13" customFormat="1">
      <c r="A242" s="13"/>
      <c r="B242" s="232"/>
      <c r="C242" s="233"/>
      <c r="D242" s="225" t="s">
        <v>224</v>
      </c>
      <c r="E242" s="233"/>
      <c r="F242" s="235" t="s">
        <v>3306</v>
      </c>
      <c r="G242" s="233"/>
      <c r="H242" s="236">
        <v>110.88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224</v>
      </c>
      <c r="AU242" s="242" t="s">
        <v>82</v>
      </c>
      <c r="AV242" s="13" t="s">
        <v>82</v>
      </c>
      <c r="AW242" s="13" t="s">
        <v>4</v>
      </c>
      <c r="AX242" s="13" t="s">
        <v>80</v>
      </c>
      <c r="AY242" s="242" t="s">
        <v>202</v>
      </c>
    </row>
    <row r="243" s="2" customFormat="1" ht="16.5" customHeight="1">
      <c r="A243" s="38"/>
      <c r="B243" s="39"/>
      <c r="C243" s="243" t="s">
        <v>467</v>
      </c>
      <c r="D243" s="243" t="s">
        <v>248</v>
      </c>
      <c r="E243" s="244" t="s">
        <v>3307</v>
      </c>
      <c r="F243" s="245" t="s">
        <v>3308</v>
      </c>
      <c r="G243" s="246" t="s">
        <v>208</v>
      </c>
      <c r="H243" s="247">
        <v>143</v>
      </c>
      <c r="I243" s="248"/>
      <c r="J243" s="249">
        <f>ROUND(I243*H243,2)</f>
        <v>0</v>
      </c>
      <c r="K243" s="245" t="s">
        <v>19</v>
      </c>
      <c r="L243" s="250"/>
      <c r="M243" s="251" t="s">
        <v>19</v>
      </c>
      <c r="N243" s="252" t="s">
        <v>44</v>
      </c>
      <c r="O243" s="84"/>
      <c r="P243" s="221">
        <f>O243*H243</f>
        <v>0</v>
      </c>
      <c r="Q243" s="221">
        <v>0.0015100000000000001</v>
      </c>
      <c r="R243" s="221">
        <f>Q243*H243</f>
        <v>0.21593000000000001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251</v>
      </c>
      <c r="AT243" s="223" t="s">
        <v>248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239</v>
      </c>
      <c r="BM243" s="223" t="s">
        <v>3309</v>
      </c>
    </row>
    <row r="244" s="2" customFormat="1">
      <c r="A244" s="38"/>
      <c r="B244" s="39"/>
      <c r="C244" s="40"/>
      <c r="D244" s="225" t="s">
        <v>212</v>
      </c>
      <c r="E244" s="40"/>
      <c r="F244" s="226" t="s">
        <v>257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212</v>
      </c>
      <c r="AU244" s="17" t="s">
        <v>82</v>
      </c>
    </row>
    <row r="245" s="13" customFormat="1">
      <c r="A245" s="13"/>
      <c r="B245" s="232"/>
      <c r="C245" s="233"/>
      <c r="D245" s="225" t="s">
        <v>224</v>
      </c>
      <c r="E245" s="233"/>
      <c r="F245" s="235" t="s">
        <v>3310</v>
      </c>
      <c r="G245" s="233"/>
      <c r="H245" s="236">
        <v>143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224</v>
      </c>
      <c r="AU245" s="242" t="s">
        <v>82</v>
      </c>
      <c r="AV245" s="13" t="s">
        <v>82</v>
      </c>
      <c r="AW245" s="13" t="s">
        <v>4</v>
      </c>
      <c r="AX245" s="13" t="s">
        <v>80</v>
      </c>
      <c r="AY245" s="242" t="s">
        <v>202</v>
      </c>
    </row>
    <row r="246" s="2" customFormat="1" ht="16.5" customHeight="1">
      <c r="A246" s="38"/>
      <c r="B246" s="39"/>
      <c r="C246" s="243" t="s">
        <v>473</v>
      </c>
      <c r="D246" s="243" t="s">
        <v>248</v>
      </c>
      <c r="E246" s="244" t="s">
        <v>258</v>
      </c>
      <c r="F246" s="245" t="s">
        <v>259</v>
      </c>
      <c r="G246" s="246" t="s">
        <v>208</v>
      </c>
      <c r="H246" s="247">
        <v>0</v>
      </c>
      <c r="I246" s="248"/>
      <c r="J246" s="249">
        <f>ROUND(I246*H246,2)</f>
        <v>0</v>
      </c>
      <c r="K246" s="245" t="s">
        <v>19</v>
      </c>
      <c r="L246" s="250"/>
      <c r="M246" s="251" t="s">
        <v>19</v>
      </c>
      <c r="N246" s="252" t="s">
        <v>44</v>
      </c>
      <c r="O246" s="84"/>
      <c r="P246" s="221">
        <f>O246*H246</f>
        <v>0</v>
      </c>
      <c r="Q246" s="221">
        <v>0.0015100000000000001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251</v>
      </c>
      <c r="AT246" s="223" t="s">
        <v>248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239</v>
      </c>
      <c r="BM246" s="223" t="s">
        <v>3311</v>
      </c>
    </row>
    <row r="247" s="2" customFormat="1">
      <c r="A247" s="38"/>
      <c r="B247" s="39"/>
      <c r="C247" s="40"/>
      <c r="D247" s="225" t="s">
        <v>212</v>
      </c>
      <c r="E247" s="40"/>
      <c r="F247" s="226" t="s">
        <v>257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212</v>
      </c>
      <c r="AU247" s="17" t="s">
        <v>82</v>
      </c>
    </row>
    <row r="248" s="2" customFormat="1" ht="16.5" customHeight="1">
      <c r="A248" s="38"/>
      <c r="B248" s="39"/>
      <c r="C248" s="243" t="s">
        <v>477</v>
      </c>
      <c r="D248" s="243" t="s">
        <v>248</v>
      </c>
      <c r="E248" s="244" t="s">
        <v>3312</v>
      </c>
      <c r="F248" s="245" t="s">
        <v>3313</v>
      </c>
      <c r="G248" s="246" t="s">
        <v>208</v>
      </c>
      <c r="H248" s="247">
        <v>26.399999999999999</v>
      </c>
      <c r="I248" s="248"/>
      <c r="J248" s="249">
        <f>ROUND(I248*H248,2)</f>
        <v>0</v>
      </c>
      <c r="K248" s="245" t="s">
        <v>19</v>
      </c>
      <c r="L248" s="250"/>
      <c r="M248" s="251" t="s">
        <v>19</v>
      </c>
      <c r="N248" s="252" t="s">
        <v>44</v>
      </c>
      <c r="O248" s="84"/>
      <c r="P248" s="221">
        <f>O248*H248</f>
        <v>0</v>
      </c>
      <c r="Q248" s="221">
        <v>0.0015100000000000001</v>
      </c>
      <c r="R248" s="221">
        <f>Q248*H248</f>
        <v>0.039863999999999997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251</v>
      </c>
      <c r="AT248" s="223" t="s">
        <v>248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239</v>
      </c>
      <c r="BM248" s="223" t="s">
        <v>3314</v>
      </c>
    </row>
    <row r="249" s="2" customFormat="1">
      <c r="A249" s="38"/>
      <c r="B249" s="39"/>
      <c r="C249" s="40"/>
      <c r="D249" s="225" t="s">
        <v>212</v>
      </c>
      <c r="E249" s="40"/>
      <c r="F249" s="226" t="s">
        <v>257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212</v>
      </c>
      <c r="AU249" s="17" t="s">
        <v>82</v>
      </c>
    </row>
    <row r="250" s="13" customFormat="1">
      <c r="A250" s="13"/>
      <c r="B250" s="232"/>
      <c r="C250" s="233"/>
      <c r="D250" s="225" t="s">
        <v>224</v>
      </c>
      <c r="E250" s="233"/>
      <c r="F250" s="235" t="s">
        <v>3315</v>
      </c>
      <c r="G250" s="233"/>
      <c r="H250" s="236">
        <v>26.399999999999999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224</v>
      </c>
      <c r="AU250" s="242" t="s">
        <v>82</v>
      </c>
      <c r="AV250" s="13" t="s">
        <v>82</v>
      </c>
      <c r="AW250" s="13" t="s">
        <v>4</v>
      </c>
      <c r="AX250" s="13" t="s">
        <v>80</v>
      </c>
      <c r="AY250" s="242" t="s">
        <v>202</v>
      </c>
    </row>
    <row r="251" s="2" customFormat="1" ht="16.5" customHeight="1">
      <c r="A251" s="38"/>
      <c r="B251" s="39"/>
      <c r="C251" s="243" t="s">
        <v>481</v>
      </c>
      <c r="D251" s="243" t="s">
        <v>248</v>
      </c>
      <c r="E251" s="244" t="s">
        <v>3316</v>
      </c>
      <c r="F251" s="245" t="s">
        <v>3317</v>
      </c>
      <c r="G251" s="246" t="s">
        <v>208</v>
      </c>
      <c r="H251" s="247">
        <v>90.969999999999999</v>
      </c>
      <c r="I251" s="248"/>
      <c r="J251" s="249">
        <f>ROUND(I251*H251,2)</f>
        <v>0</v>
      </c>
      <c r="K251" s="245" t="s">
        <v>19</v>
      </c>
      <c r="L251" s="250"/>
      <c r="M251" s="251" t="s">
        <v>19</v>
      </c>
      <c r="N251" s="252" t="s">
        <v>44</v>
      </c>
      <c r="O251" s="84"/>
      <c r="P251" s="221">
        <f>O251*H251</f>
        <v>0</v>
      </c>
      <c r="Q251" s="221">
        <v>0.0025999999999999999</v>
      </c>
      <c r="R251" s="221">
        <f>Q251*H251</f>
        <v>0.23652199999999998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251</v>
      </c>
      <c r="AT251" s="223" t="s">
        <v>248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239</v>
      </c>
      <c r="BM251" s="223" t="s">
        <v>3318</v>
      </c>
    </row>
    <row r="252" s="2" customFormat="1">
      <c r="A252" s="38"/>
      <c r="B252" s="39"/>
      <c r="C252" s="40"/>
      <c r="D252" s="225" t="s">
        <v>212</v>
      </c>
      <c r="E252" s="40"/>
      <c r="F252" s="226" t="s">
        <v>3317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212</v>
      </c>
      <c r="AU252" s="17" t="s">
        <v>82</v>
      </c>
    </row>
    <row r="253" s="13" customFormat="1">
      <c r="A253" s="13"/>
      <c r="B253" s="232"/>
      <c r="C253" s="233"/>
      <c r="D253" s="225" t="s">
        <v>224</v>
      </c>
      <c r="E253" s="233"/>
      <c r="F253" s="235" t="s">
        <v>3319</v>
      </c>
      <c r="G253" s="233"/>
      <c r="H253" s="236">
        <v>90.969999999999999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224</v>
      </c>
      <c r="AU253" s="242" t="s">
        <v>82</v>
      </c>
      <c r="AV253" s="13" t="s">
        <v>82</v>
      </c>
      <c r="AW253" s="13" t="s">
        <v>4</v>
      </c>
      <c r="AX253" s="13" t="s">
        <v>80</v>
      </c>
      <c r="AY253" s="242" t="s">
        <v>202</v>
      </c>
    </row>
    <row r="254" s="2" customFormat="1" ht="16.5" customHeight="1">
      <c r="A254" s="38"/>
      <c r="B254" s="39"/>
      <c r="C254" s="243" t="s">
        <v>485</v>
      </c>
      <c r="D254" s="243" t="s">
        <v>248</v>
      </c>
      <c r="E254" s="244" t="s">
        <v>3320</v>
      </c>
      <c r="F254" s="245" t="s">
        <v>3321</v>
      </c>
      <c r="G254" s="246" t="s">
        <v>208</v>
      </c>
      <c r="H254" s="247">
        <v>143.66</v>
      </c>
      <c r="I254" s="248"/>
      <c r="J254" s="249">
        <f>ROUND(I254*H254,2)</f>
        <v>0</v>
      </c>
      <c r="K254" s="245" t="s">
        <v>19</v>
      </c>
      <c r="L254" s="250"/>
      <c r="M254" s="251" t="s">
        <v>19</v>
      </c>
      <c r="N254" s="252" t="s">
        <v>44</v>
      </c>
      <c r="O254" s="84"/>
      <c r="P254" s="221">
        <f>O254*H254</f>
        <v>0</v>
      </c>
      <c r="Q254" s="221">
        <v>0.0022000000000000001</v>
      </c>
      <c r="R254" s="221">
        <f>Q254*H254</f>
        <v>0.316052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251</v>
      </c>
      <c r="AT254" s="223" t="s">
        <v>248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239</v>
      </c>
      <c r="BM254" s="223" t="s">
        <v>3322</v>
      </c>
    </row>
    <row r="255" s="2" customFormat="1">
      <c r="A255" s="38"/>
      <c r="B255" s="39"/>
      <c r="C255" s="40"/>
      <c r="D255" s="225" t="s">
        <v>212</v>
      </c>
      <c r="E255" s="40"/>
      <c r="F255" s="226" t="s">
        <v>3321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212</v>
      </c>
      <c r="AU255" s="17" t="s">
        <v>82</v>
      </c>
    </row>
    <row r="256" s="13" customFormat="1">
      <c r="A256" s="13"/>
      <c r="B256" s="232"/>
      <c r="C256" s="233"/>
      <c r="D256" s="225" t="s">
        <v>224</v>
      </c>
      <c r="E256" s="234" t="s">
        <v>19</v>
      </c>
      <c r="F256" s="235" t="s">
        <v>3323</v>
      </c>
      <c r="G256" s="233"/>
      <c r="H256" s="236">
        <v>130.59999999999999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224</v>
      </c>
      <c r="AU256" s="242" t="s">
        <v>82</v>
      </c>
      <c r="AV256" s="13" t="s">
        <v>82</v>
      </c>
      <c r="AW256" s="13" t="s">
        <v>35</v>
      </c>
      <c r="AX256" s="13" t="s">
        <v>80</v>
      </c>
      <c r="AY256" s="242" t="s">
        <v>202</v>
      </c>
    </row>
    <row r="257" s="13" customFormat="1">
      <c r="A257" s="13"/>
      <c r="B257" s="232"/>
      <c r="C257" s="233"/>
      <c r="D257" s="225" t="s">
        <v>224</v>
      </c>
      <c r="E257" s="233"/>
      <c r="F257" s="235" t="s">
        <v>3324</v>
      </c>
      <c r="G257" s="233"/>
      <c r="H257" s="236">
        <v>143.66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224</v>
      </c>
      <c r="AU257" s="242" t="s">
        <v>82</v>
      </c>
      <c r="AV257" s="13" t="s">
        <v>82</v>
      </c>
      <c r="AW257" s="13" t="s">
        <v>4</v>
      </c>
      <c r="AX257" s="13" t="s">
        <v>80</v>
      </c>
      <c r="AY257" s="242" t="s">
        <v>202</v>
      </c>
    </row>
    <row r="258" s="2" customFormat="1" ht="16.5" customHeight="1">
      <c r="A258" s="38"/>
      <c r="B258" s="39"/>
      <c r="C258" s="243" t="s">
        <v>491</v>
      </c>
      <c r="D258" s="243" t="s">
        <v>248</v>
      </c>
      <c r="E258" s="244" t="s">
        <v>3325</v>
      </c>
      <c r="F258" s="245" t="s">
        <v>3326</v>
      </c>
      <c r="G258" s="246" t="s">
        <v>208</v>
      </c>
      <c r="H258" s="247">
        <v>33.109999999999999</v>
      </c>
      <c r="I258" s="248"/>
      <c r="J258" s="249">
        <f>ROUND(I258*H258,2)</f>
        <v>0</v>
      </c>
      <c r="K258" s="245" t="s">
        <v>19</v>
      </c>
      <c r="L258" s="250"/>
      <c r="M258" s="251" t="s">
        <v>19</v>
      </c>
      <c r="N258" s="252" t="s">
        <v>44</v>
      </c>
      <c r="O258" s="84"/>
      <c r="P258" s="221">
        <f>O258*H258</f>
        <v>0</v>
      </c>
      <c r="Q258" s="221">
        <v>0.0020999999999999999</v>
      </c>
      <c r="R258" s="221">
        <f>Q258*H258</f>
        <v>0.069530999999999996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251</v>
      </c>
      <c r="AT258" s="223" t="s">
        <v>248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239</v>
      </c>
      <c r="BM258" s="223" t="s">
        <v>3327</v>
      </c>
    </row>
    <row r="259" s="2" customFormat="1">
      <c r="A259" s="38"/>
      <c r="B259" s="39"/>
      <c r="C259" s="40"/>
      <c r="D259" s="225" t="s">
        <v>212</v>
      </c>
      <c r="E259" s="40"/>
      <c r="F259" s="226" t="s">
        <v>3326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212</v>
      </c>
      <c r="AU259" s="17" t="s">
        <v>82</v>
      </c>
    </row>
    <row r="260" s="13" customFormat="1">
      <c r="A260" s="13"/>
      <c r="B260" s="232"/>
      <c r="C260" s="233"/>
      <c r="D260" s="225" t="s">
        <v>224</v>
      </c>
      <c r="E260" s="233"/>
      <c r="F260" s="235" t="s">
        <v>3328</v>
      </c>
      <c r="G260" s="233"/>
      <c r="H260" s="236">
        <v>33.109999999999999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224</v>
      </c>
      <c r="AU260" s="242" t="s">
        <v>82</v>
      </c>
      <c r="AV260" s="13" t="s">
        <v>82</v>
      </c>
      <c r="AW260" s="13" t="s">
        <v>4</v>
      </c>
      <c r="AX260" s="13" t="s">
        <v>80</v>
      </c>
      <c r="AY260" s="242" t="s">
        <v>202</v>
      </c>
    </row>
    <row r="261" s="2" customFormat="1" ht="16.5" customHeight="1">
      <c r="A261" s="38"/>
      <c r="B261" s="39"/>
      <c r="C261" s="243" t="s">
        <v>495</v>
      </c>
      <c r="D261" s="243" t="s">
        <v>248</v>
      </c>
      <c r="E261" s="244" t="s">
        <v>3329</v>
      </c>
      <c r="F261" s="245" t="s">
        <v>3330</v>
      </c>
      <c r="G261" s="246" t="s">
        <v>208</v>
      </c>
      <c r="H261" s="247">
        <v>0</v>
      </c>
      <c r="I261" s="248"/>
      <c r="J261" s="249">
        <f>ROUND(I261*H261,2)</f>
        <v>0</v>
      </c>
      <c r="K261" s="245" t="s">
        <v>19</v>
      </c>
      <c r="L261" s="250"/>
      <c r="M261" s="251" t="s">
        <v>19</v>
      </c>
      <c r="N261" s="252" t="s">
        <v>44</v>
      </c>
      <c r="O261" s="84"/>
      <c r="P261" s="221">
        <f>O261*H261</f>
        <v>0</v>
      </c>
      <c r="Q261" s="221">
        <v>0.0048999999999999998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251</v>
      </c>
      <c r="AT261" s="223" t="s">
        <v>248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239</v>
      </c>
      <c r="BM261" s="223" t="s">
        <v>3331</v>
      </c>
    </row>
    <row r="262" s="2" customFormat="1">
      <c r="A262" s="38"/>
      <c r="B262" s="39"/>
      <c r="C262" s="40"/>
      <c r="D262" s="225" t="s">
        <v>212</v>
      </c>
      <c r="E262" s="40"/>
      <c r="F262" s="226" t="s">
        <v>3332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212</v>
      </c>
      <c r="AU262" s="17" t="s">
        <v>82</v>
      </c>
    </row>
    <row r="263" s="2" customFormat="1" ht="16.5" customHeight="1">
      <c r="A263" s="38"/>
      <c r="B263" s="39"/>
      <c r="C263" s="243" t="s">
        <v>501</v>
      </c>
      <c r="D263" s="243" t="s">
        <v>248</v>
      </c>
      <c r="E263" s="244" t="s">
        <v>3333</v>
      </c>
      <c r="F263" s="245" t="s">
        <v>3334</v>
      </c>
      <c r="G263" s="246" t="s">
        <v>208</v>
      </c>
      <c r="H263" s="247">
        <v>44.219999999999999</v>
      </c>
      <c r="I263" s="248"/>
      <c r="J263" s="249">
        <f>ROUND(I263*H263,2)</f>
        <v>0</v>
      </c>
      <c r="K263" s="245" t="s">
        <v>19</v>
      </c>
      <c r="L263" s="250"/>
      <c r="M263" s="251" t="s">
        <v>19</v>
      </c>
      <c r="N263" s="252" t="s">
        <v>44</v>
      </c>
      <c r="O263" s="84"/>
      <c r="P263" s="221">
        <f>O263*H263</f>
        <v>0</v>
      </c>
      <c r="Q263" s="221">
        <v>0.0030999999999999999</v>
      </c>
      <c r="R263" s="221">
        <f>Q263*H263</f>
        <v>0.13708199999999998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251</v>
      </c>
      <c r="AT263" s="223" t="s">
        <v>248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239</v>
      </c>
      <c r="BM263" s="223" t="s">
        <v>3335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3334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13" customFormat="1">
      <c r="A265" s="13"/>
      <c r="B265" s="232"/>
      <c r="C265" s="233"/>
      <c r="D265" s="225" t="s">
        <v>224</v>
      </c>
      <c r="E265" s="233"/>
      <c r="F265" s="235" t="s">
        <v>3336</v>
      </c>
      <c r="G265" s="233"/>
      <c r="H265" s="236">
        <v>44.219999999999999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224</v>
      </c>
      <c r="AU265" s="242" t="s">
        <v>82</v>
      </c>
      <c r="AV265" s="13" t="s">
        <v>82</v>
      </c>
      <c r="AW265" s="13" t="s">
        <v>4</v>
      </c>
      <c r="AX265" s="13" t="s">
        <v>80</v>
      </c>
      <c r="AY265" s="242" t="s">
        <v>202</v>
      </c>
    </row>
    <row r="266" s="2" customFormat="1" ht="16.5" customHeight="1">
      <c r="A266" s="38"/>
      <c r="B266" s="39"/>
      <c r="C266" s="243" t="s">
        <v>505</v>
      </c>
      <c r="D266" s="243" t="s">
        <v>248</v>
      </c>
      <c r="E266" s="244" t="s">
        <v>3337</v>
      </c>
      <c r="F266" s="245" t="s">
        <v>3338</v>
      </c>
      <c r="G266" s="246" t="s">
        <v>208</v>
      </c>
      <c r="H266" s="247">
        <v>0</v>
      </c>
      <c r="I266" s="248"/>
      <c r="J266" s="249">
        <f>ROUND(I266*H266,2)</f>
        <v>0</v>
      </c>
      <c r="K266" s="245" t="s">
        <v>19</v>
      </c>
      <c r="L266" s="250"/>
      <c r="M266" s="251" t="s">
        <v>19</v>
      </c>
      <c r="N266" s="252" t="s">
        <v>44</v>
      </c>
      <c r="O266" s="84"/>
      <c r="P266" s="221">
        <f>O266*H266</f>
        <v>0</v>
      </c>
      <c r="Q266" s="221">
        <v>0.0030999999999999999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251</v>
      </c>
      <c r="AT266" s="223" t="s">
        <v>248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239</v>
      </c>
      <c r="BM266" s="223" t="s">
        <v>3339</v>
      </c>
    </row>
    <row r="267" s="2" customFormat="1">
      <c r="A267" s="38"/>
      <c r="B267" s="39"/>
      <c r="C267" s="40"/>
      <c r="D267" s="225" t="s">
        <v>212</v>
      </c>
      <c r="E267" s="40"/>
      <c r="F267" s="226" t="s">
        <v>3334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212</v>
      </c>
      <c r="AU267" s="17" t="s">
        <v>82</v>
      </c>
    </row>
    <row r="268" s="2" customFormat="1" ht="16.5" customHeight="1">
      <c r="A268" s="38"/>
      <c r="B268" s="39"/>
      <c r="C268" s="243" t="s">
        <v>511</v>
      </c>
      <c r="D268" s="243" t="s">
        <v>248</v>
      </c>
      <c r="E268" s="244" t="s">
        <v>3340</v>
      </c>
      <c r="F268" s="245" t="s">
        <v>3341</v>
      </c>
      <c r="G268" s="246" t="s">
        <v>208</v>
      </c>
      <c r="H268" s="247">
        <v>38.5</v>
      </c>
      <c r="I268" s="248"/>
      <c r="J268" s="249">
        <f>ROUND(I268*H268,2)</f>
        <v>0</v>
      </c>
      <c r="K268" s="245" t="s">
        <v>19</v>
      </c>
      <c r="L268" s="250"/>
      <c r="M268" s="251" t="s">
        <v>19</v>
      </c>
      <c r="N268" s="252" t="s">
        <v>44</v>
      </c>
      <c r="O268" s="84"/>
      <c r="P268" s="221">
        <f>O268*H268</f>
        <v>0</v>
      </c>
      <c r="Q268" s="221">
        <v>0.0043</v>
      </c>
      <c r="R268" s="221">
        <f>Q268*H268</f>
        <v>0.16555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251</v>
      </c>
      <c r="AT268" s="223" t="s">
        <v>248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239</v>
      </c>
      <c r="BM268" s="223" t="s">
        <v>3342</v>
      </c>
    </row>
    <row r="269" s="2" customFormat="1">
      <c r="A269" s="38"/>
      <c r="B269" s="39"/>
      <c r="C269" s="40"/>
      <c r="D269" s="225" t="s">
        <v>212</v>
      </c>
      <c r="E269" s="40"/>
      <c r="F269" s="226" t="s">
        <v>3341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212</v>
      </c>
      <c r="AU269" s="17" t="s">
        <v>82</v>
      </c>
    </row>
    <row r="270" s="13" customFormat="1">
      <c r="A270" s="13"/>
      <c r="B270" s="232"/>
      <c r="C270" s="233"/>
      <c r="D270" s="225" t="s">
        <v>224</v>
      </c>
      <c r="E270" s="233"/>
      <c r="F270" s="235" t="s">
        <v>3343</v>
      </c>
      <c r="G270" s="233"/>
      <c r="H270" s="236">
        <v>38.5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224</v>
      </c>
      <c r="AU270" s="242" t="s">
        <v>82</v>
      </c>
      <c r="AV270" s="13" t="s">
        <v>82</v>
      </c>
      <c r="AW270" s="13" t="s">
        <v>4</v>
      </c>
      <c r="AX270" s="13" t="s">
        <v>80</v>
      </c>
      <c r="AY270" s="242" t="s">
        <v>202</v>
      </c>
    </row>
    <row r="271" s="2" customFormat="1" ht="16.5" customHeight="1">
      <c r="A271" s="38"/>
      <c r="B271" s="39"/>
      <c r="C271" s="243" t="s">
        <v>515</v>
      </c>
      <c r="D271" s="243" t="s">
        <v>248</v>
      </c>
      <c r="E271" s="244" t="s">
        <v>3344</v>
      </c>
      <c r="F271" s="245" t="s">
        <v>3345</v>
      </c>
      <c r="G271" s="246" t="s">
        <v>208</v>
      </c>
      <c r="H271" s="247">
        <v>119.90000000000001</v>
      </c>
      <c r="I271" s="248"/>
      <c r="J271" s="249">
        <f>ROUND(I271*H271,2)</f>
        <v>0</v>
      </c>
      <c r="K271" s="245" t="s">
        <v>19</v>
      </c>
      <c r="L271" s="250"/>
      <c r="M271" s="251" t="s">
        <v>19</v>
      </c>
      <c r="N271" s="252" t="s">
        <v>44</v>
      </c>
      <c r="O271" s="84"/>
      <c r="P271" s="221">
        <f>O271*H271</f>
        <v>0</v>
      </c>
      <c r="Q271" s="221">
        <v>0.0012099999999999999</v>
      </c>
      <c r="R271" s="221">
        <f>Q271*H271</f>
        <v>0.14507899999999999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251</v>
      </c>
      <c r="AT271" s="223" t="s">
        <v>248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239</v>
      </c>
      <c r="BM271" s="223" t="s">
        <v>3346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263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13" customFormat="1">
      <c r="A273" s="13"/>
      <c r="B273" s="232"/>
      <c r="C273" s="233"/>
      <c r="D273" s="225" t="s">
        <v>224</v>
      </c>
      <c r="E273" s="233"/>
      <c r="F273" s="235" t="s">
        <v>3347</v>
      </c>
      <c r="G273" s="233"/>
      <c r="H273" s="236">
        <v>119.90000000000001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224</v>
      </c>
      <c r="AU273" s="242" t="s">
        <v>82</v>
      </c>
      <c r="AV273" s="13" t="s">
        <v>82</v>
      </c>
      <c r="AW273" s="13" t="s">
        <v>4</v>
      </c>
      <c r="AX273" s="13" t="s">
        <v>80</v>
      </c>
      <c r="AY273" s="242" t="s">
        <v>202</v>
      </c>
    </row>
    <row r="274" s="2" customFormat="1" ht="16.5" customHeight="1">
      <c r="A274" s="38"/>
      <c r="B274" s="39"/>
      <c r="C274" s="243" t="s">
        <v>521</v>
      </c>
      <c r="D274" s="243" t="s">
        <v>248</v>
      </c>
      <c r="E274" s="244" t="s">
        <v>3348</v>
      </c>
      <c r="F274" s="245" t="s">
        <v>3349</v>
      </c>
      <c r="G274" s="246" t="s">
        <v>208</v>
      </c>
      <c r="H274" s="247">
        <v>26.949999999999999</v>
      </c>
      <c r="I274" s="248"/>
      <c r="J274" s="249">
        <f>ROUND(I274*H274,2)</f>
        <v>0</v>
      </c>
      <c r="K274" s="245" t="s">
        <v>19</v>
      </c>
      <c r="L274" s="250"/>
      <c r="M274" s="251" t="s">
        <v>19</v>
      </c>
      <c r="N274" s="252" t="s">
        <v>44</v>
      </c>
      <c r="O274" s="84"/>
      <c r="P274" s="221">
        <f>O274*H274</f>
        <v>0</v>
      </c>
      <c r="Q274" s="221">
        <v>0.00139</v>
      </c>
      <c r="R274" s="221">
        <f>Q274*H274</f>
        <v>0.037460500000000001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251</v>
      </c>
      <c r="AT274" s="223" t="s">
        <v>248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239</v>
      </c>
      <c r="BM274" s="223" t="s">
        <v>3350</v>
      </c>
    </row>
    <row r="275" s="2" customFormat="1">
      <c r="A275" s="38"/>
      <c r="B275" s="39"/>
      <c r="C275" s="40"/>
      <c r="D275" s="225" t="s">
        <v>212</v>
      </c>
      <c r="E275" s="40"/>
      <c r="F275" s="226" t="s">
        <v>3349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212</v>
      </c>
      <c r="AU275" s="17" t="s">
        <v>82</v>
      </c>
    </row>
    <row r="276" s="13" customFormat="1">
      <c r="A276" s="13"/>
      <c r="B276" s="232"/>
      <c r="C276" s="233"/>
      <c r="D276" s="225" t="s">
        <v>224</v>
      </c>
      <c r="E276" s="233"/>
      <c r="F276" s="235" t="s">
        <v>3351</v>
      </c>
      <c r="G276" s="233"/>
      <c r="H276" s="236">
        <v>26.949999999999999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224</v>
      </c>
      <c r="AU276" s="242" t="s">
        <v>82</v>
      </c>
      <c r="AV276" s="13" t="s">
        <v>82</v>
      </c>
      <c r="AW276" s="13" t="s">
        <v>4</v>
      </c>
      <c r="AX276" s="13" t="s">
        <v>80</v>
      </c>
      <c r="AY276" s="242" t="s">
        <v>202</v>
      </c>
    </row>
    <row r="277" s="2" customFormat="1" ht="16.5" customHeight="1">
      <c r="A277" s="38"/>
      <c r="B277" s="39"/>
      <c r="C277" s="243" t="s">
        <v>527</v>
      </c>
      <c r="D277" s="243" t="s">
        <v>248</v>
      </c>
      <c r="E277" s="244" t="s">
        <v>262</v>
      </c>
      <c r="F277" s="245" t="s">
        <v>263</v>
      </c>
      <c r="G277" s="246" t="s">
        <v>208</v>
      </c>
      <c r="H277" s="247">
        <v>43.670000000000002</v>
      </c>
      <c r="I277" s="248"/>
      <c r="J277" s="249">
        <f>ROUND(I277*H277,2)</f>
        <v>0</v>
      </c>
      <c r="K277" s="245" t="s">
        <v>19</v>
      </c>
      <c r="L277" s="250"/>
      <c r="M277" s="251" t="s">
        <v>19</v>
      </c>
      <c r="N277" s="252" t="s">
        <v>44</v>
      </c>
      <c r="O277" s="84"/>
      <c r="P277" s="221">
        <f>O277*H277</f>
        <v>0</v>
      </c>
      <c r="Q277" s="221">
        <v>0.0012099999999999999</v>
      </c>
      <c r="R277" s="221">
        <f>Q277*H277</f>
        <v>0.052840699999999997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251</v>
      </c>
      <c r="AT277" s="223" t="s">
        <v>248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239</v>
      </c>
      <c r="BM277" s="223" t="s">
        <v>3352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263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13" customFormat="1">
      <c r="A279" s="13"/>
      <c r="B279" s="232"/>
      <c r="C279" s="233"/>
      <c r="D279" s="225" t="s">
        <v>224</v>
      </c>
      <c r="E279" s="233"/>
      <c r="F279" s="235" t="s">
        <v>3353</v>
      </c>
      <c r="G279" s="233"/>
      <c r="H279" s="236">
        <v>43.670000000000002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224</v>
      </c>
      <c r="AU279" s="242" t="s">
        <v>82</v>
      </c>
      <c r="AV279" s="13" t="s">
        <v>82</v>
      </c>
      <c r="AW279" s="13" t="s">
        <v>4</v>
      </c>
      <c r="AX279" s="13" t="s">
        <v>80</v>
      </c>
      <c r="AY279" s="242" t="s">
        <v>202</v>
      </c>
    </row>
    <row r="280" s="2" customFormat="1" ht="16.5" customHeight="1">
      <c r="A280" s="38"/>
      <c r="B280" s="39"/>
      <c r="C280" s="243" t="s">
        <v>533</v>
      </c>
      <c r="D280" s="243" t="s">
        <v>248</v>
      </c>
      <c r="E280" s="244" t="s">
        <v>266</v>
      </c>
      <c r="F280" s="245" t="s">
        <v>267</v>
      </c>
      <c r="G280" s="246" t="s">
        <v>208</v>
      </c>
      <c r="H280" s="247">
        <v>67.209999999999994</v>
      </c>
      <c r="I280" s="248"/>
      <c r="J280" s="249">
        <f>ROUND(I280*H280,2)</f>
        <v>0</v>
      </c>
      <c r="K280" s="245" t="s">
        <v>19</v>
      </c>
      <c r="L280" s="250"/>
      <c r="M280" s="251" t="s">
        <v>19</v>
      </c>
      <c r="N280" s="252" t="s">
        <v>44</v>
      </c>
      <c r="O280" s="84"/>
      <c r="P280" s="221">
        <f>O280*H280</f>
        <v>0</v>
      </c>
      <c r="Q280" s="221">
        <v>0.00108</v>
      </c>
      <c r="R280" s="221">
        <f>Q280*H280</f>
        <v>0.072586799999999993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251</v>
      </c>
      <c r="AT280" s="223" t="s">
        <v>248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239</v>
      </c>
      <c r="BM280" s="223" t="s">
        <v>3354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267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13" customFormat="1">
      <c r="A282" s="13"/>
      <c r="B282" s="232"/>
      <c r="C282" s="233"/>
      <c r="D282" s="225" t="s">
        <v>224</v>
      </c>
      <c r="E282" s="233"/>
      <c r="F282" s="235" t="s">
        <v>3355</v>
      </c>
      <c r="G282" s="233"/>
      <c r="H282" s="236">
        <v>67.209999999999994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224</v>
      </c>
      <c r="AU282" s="242" t="s">
        <v>82</v>
      </c>
      <c r="AV282" s="13" t="s">
        <v>82</v>
      </c>
      <c r="AW282" s="13" t="s">
        <v>4</v>
      </c>
      <c r="AX282" s="13" t="s">
        <v>80</v>
      </c>
      <c r="AY282" s="242" t="s">
        <v>202</v>
      </c>
    </row>
    <row r="283" s="2" customFormat="1" ht="16.5" customHeight="1">
      <c r="A283" s="38"/>
      <c r="B283" s="39"/>
      <c r="C283" s="243" t="s">
        <v>537</v>
      </c>
      <c r="D283" s="243" t="s">
        <v>248</v>
      </c>
      <c r="E283" s="244" t="s">
        <v>270</v>
      </c>
      <c r="F283" s="245" t="s">
        <v>271</v>
      </c>
      <c r="G283" s="246" t="s">
        <v>208</v>
      </c>
      <c r="H283" s="247">
        <v>13.199999999999999</v>
      </c>
      <c r="I283" s="248"/>
      <c r="J283" s="249">
        <f>ROUND(I283*H283,2)</f>
        <v>0</v>
      </c>
      <c r="K283" s="245" t="s">
        <v>19</v>
      </c>
      <c r="L283" s="250"/>
      <c r="M283" s="251" t="s">
        <v>19</v>
      </c>
      <c r="N283" s="252" t="s">
        <v>44</v>
      </c>
      <c r="O283" s="84"/>
      <c r="P283" s="221">
        <f>O283*H283</f>
        <v>0</v>
      </c>
      <c r="Q283" s="221">
        <v>0.0010100000000000001</v>
      </c>
      <c r="R283" s="221">
        <f>Q283*H283</f>
        <v>0.013332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251</v>
      </c>
      <c r="AT283" s="223" t="s">
        <v>248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239</v>
      </c>
      <c r="BM283" s="223" t="s">
        <v>3356</v>
      </c>
    </row>
    <row r="284" s="2" customFormat="1">
      <c r="A284" s="38"/>
      <c r="B284" s="39"/>
      <c r="C284" s="40"/>
      <c r="D284" s="225" t="s">
        <v>212</v>
      </c>
      <c r="E284" s="40"/>
      <c r="F284" s="226" t="s">
        <v>271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212</v>
      </c>
      <c r="AU284" s="17" t="s">
        <v>82</v>
      </c>
    </row>
    <row r="285" s="13" customFormat="1">
      <c r="A285" s="13"/>
      <c r="B285" s="232"/>
      <c r="C285" s="233"/>
      <c r="D285" s="225" t="s">
        <v>224</v>
      </c>
      <c r="E285" s="233"/>
      <c r="F285" s="235" t="s">
        <v>3357</v>
      </c>
      <c r="G285" s="233"/>
      <c r="H285" s="236">
        <v>13.199999999999999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224</v>
      </c>
      <c r="AU285" s="242" t="s">
        <v>82</v>
      </c>
      <c r="AV285" s="13" t="s">
        <v>82</v>
      </c>
      <c r="AW285" s="13" t="s">
        <v>4</v>
      </c>
      <c r="AX285" s="13" t="s">
        <v>80</v>
      </c>
      <c r="AY285" s="242" t="s">
        <v>202</v>
      </c>
    </row>
    <row r="286" s="2" customFormat="1" ht="16.5" customHeight="1">
      <c r="A286" s="38"/>
      <c r="B286" s="39"/>
      <c r="C286" s="243" t="s">
        <v>543</v>
      </c>
      <c r="D286" s="243" t="s">
        <v>248</v>
      </c>
      <c r="E286" s="244" t="s">
        <v>3358</v>
      </c>
      <c r="F286" s="245" t="s">
        <v>3359</v>
      </c>
      <c r="G286" s="246" t="s">
        <v>208</v>
      </c>
      <c r="H286" s="247">
        <v>40.369999999999997</v>
      </c>
      <c r="I286" s="248"/>
      <c r="J286" s="249">
        <f>ROUND(I286*H286,2)</f>
        <v>0</v>
      </c>
      <c r="K286" s="245" t="s">
        <v>19</v>
      </c>
      <c r="L286" s="250"/>
      <c r="M286" s="251" t="s">
        <v>19</v>
      </c>
      <c r="N286" s="252" t="s">
        <v>44</v>
      </c>
      <c r="O286" s="84"/>
      <c r="P286" s="221">
        <f>O286*H286</f>
        <v>0</v>
      </c>
      <c r="Q286" s="221">
        <v>0.00092000000000000003</v>
      </c>
      <c r="R286" s="221">
        <f>Q286*H286</f>
        <v>0.037140399999999997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251</v>
      </c>
      <c r="AT286" s="223" t="s">
        <v>248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239</v>
      </c>
      <c r="BM286" s="223" t="s">
        <v>3360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3359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13" customFormat="1">
      <c r="A288" s="13"/>
      <c r="B288" s="232"/>
      <c r="C288" s="233"/>
      <c r="D288" s="225" t="s">
        <v>224</v>
      </c>
      <c r="E288" s="234" t="s">
        <v>19</v>
      </c>
      <c r="F288" s="235" t="s">
        <v>3361</v>
      </c>
      <c r="G288" s="233"/>
      <c r="H288" s="236">
        <v>36.700000000000003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224</v>
      </c>
      <c r="AU288" s="242" t="s">
        <v>82</v>
      </c>
      <c r="AV288" s="13" t="s">
        <v>82</v>
      </c>
      <c r="AW288" s="13" t="s">
        <v>35</v>
      </c>
      <c r="AX288" s="13" t="s">
        <v>80</v>
      </c>
      <c r="AY288" s="242" t="s">
        <v>202</v>
      </c>
    </row>
    <row r="289" s="13" customFormat="1">
      <c r="A289" s="13"/>
      <c r="B289" s="232"/>
      <c r="C289" s="233"/>
      <c r="D289" s="225" t="s">
        <v>224</v>
      </c>
      <c r="E289" s="233"/>
      <c r="F289" s="235" t="s">
        <v>3362</v>
      </c>
      <c r="G289" s="233"/>
      <c r="H289" s="236">
        <v>40.369999999999997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224</v>
      </c>
      <c r="AU289" s="242" t="s">
        <v>82</v>
      </c>
      <c r="AV289" s="13" t="s">
        <v>82</v>
      </c>
      <c r="AW289" s="13" t="s">
        <v>4</v>
      </c>
      <c r="AX289" s="13" t="s">
        <v>80</v>
      </c>
      <c r="AY289" s="242" t="s">
        <v>202</v>
      </c>
    </row>
    <row r="290" s="2" customFormat="1" ht="16.5" customHeight="1">
      <c r="A290" s="38"/>
      <c r="B290" s="39"/>
      <c r="C290" s="212" t="s">
        <v>549</v>
      </c>
      <c r="D290" s="212" t="s">
        <v>205</v>
      </c>
      <c r="E290" s="213" t="s">
        <v>3363</v>
      </c>
      <c r="F290" s="214" t="s">
        <v>3364</v>
      </c>
      <c r="G290" s="215" t="s">
        <v>220</v>
      </c>
      <c r="H290" s="216">
        <v>0</v>
      </c>
      <c r="I290" s="217"/>
      <c r="J290" s="218">
        <f>ROUND(I290*H290,2)</f>
        <v>0</v>
      </c>
      <c r="K290" s="214" t="s">
        <v>209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239</v>
      </c>
      <c r="AT290" s="223" t="s">
        <v>205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239</v>
      </c>
      <c r="BM290" s="223" t="s">
        <v>3365</v>
      </c>
    </row>
    <row r="291" s="2" customFormat="1">
      <c r="A291" s="38"/>
      <c r="B291" s="39"/>
      <c r="C291" s="40"/>
      <c r="D291" s="225" t="s">
        <v>212</v>
      </c>
      <c r="E291" s="40"/>
      <c r="F291" s="226" t="s">
        <v>3366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212</v>
      </c>
      <c r="AU291" s="17" t="s">
        <v>82</v>
      </c>
    </row>
    <row r="292" s="2" customFormat="1">
      <c r="A292" s="38"/>
      <c r="B292" s="39"/>
      <c r="C292" s="40"/>
      <c r="D292" s="230" t="s">
        <v>214</v>
      </c>
      <c r="E292" s="40"/>
      <c r="F292" s="231" t="s">
        <v>3367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214</v>
      </c>
      <c r="AU292" s="17" t="s">
        <v>82</v>
      </c>
    </row>
    <row r="293" s="2" customFormat="1" ht="16.5" customHeight="1">
      <c r="A293" s="38"/>
      <c r="B293" s="39"/>
      <c r="C293" s="212" t="s">
        <v>233</v>
      </c>
      <c r="D293" s="212" t="s">
        <v>205</v>
      </c>
      <c r="E293" s="213" t="s">
        <v>3368</v>
      </c>
      <c r="F293" s="214" t="s">
        <v>3369</v>
      </c>
      <c r="G293" s="215" t="s">
        <v>220</v>
      </c>
      <c r="H293" s="216">
        <v>30.568999999999999</v>
      </c>
      <c r="I293" s="217"/>
      <c r="J293" s="218">
        <f>ROUND(I293*H293,2)</f>
        <v>0</v>
      </c>
      <c r="K293" s="214" t="s">
        <v>209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239</v>
      </c>
      <c r="AT293" s="223" t="s">
        <v>205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239</v>
      </c>
      <c r="BM293" s="223" t="s">
        <v>3370</v>
      </c>
    </row>
    <row r="294" s="2" customFormat="1">
      <c r="A294" s="38"/>
      <c r="B294" s="39"/>
      <c r="C294" s="40"/>
      <c r="D294" s="225" t="s">
        <v>212</v>
      </c>
      <c r="E294" s="40"/>
      <c r="F294" s="226" t="s">
        <v>3371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212</v>
      </c>
      <c r="AU294" s="17" t="s">
        <v>82</v>
      </c>
    </row>
    <row r="295" s="2" customFormat="1">
      <c r="A295" s="38"/>
      <c r="B295" s="39"/>
      <c r="C295" s="40"/>
      <c r="D295" s="230" t="s">
        <v>214</v>
      </c>
      <c r="E295" s="40"/>
      <c r="F295" s="231" t="s">
        <v>3372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214</v>
      </c>
      <c r="AU295" s="17" t="s">
        <v>82</v>
      </c>
    </row>
    <row r="296" s="2" customFormat="1" ht="16.5" customHeight="1">
      <c r="A296" s="38"/>
      <c r="B296" s="39"/>
      <c r="C296" s="212" t="s">
        <v>560</v>
      </c>
      <c r="D296" s="212" t="s">
        <v>205</v>
      </c>
      <c r="E296" s="213" t="s">
        <v>3368</v>
      </c>
      <c r="F296" s="214" t="s">
        <v>3369</v>
      </c>
      <c r="G296" s="215" t="s">
        <v>220</v>
      </c>
      <c r="H296" s="216">
        <v>0.191</v>
      </c>
      <c r="I296" s="217"/>
      <c r="J296" s="218">
        <f>ROUND(I296*H296,2)</f>
        <v>0</v>
      </c>
      <c r="K296" s="214" t="s">
        <v>209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239</v>
      </c>
      <c r="AT296" s="223" t="s">
        <v>205</v>
      </c>
      <c r="AU296" s="223" t="s">
        <v>82</v>
      </c>
      <c r="AY296" s="17" t="s">
        <v>202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239</v>
      </c>
      <c r="BM296" s="223" t="s">
        <v>3373</v>
      </c>
    </row>
    <row r="297" s="2" customFormat="1">
      <c r="A297" s="38"/>
      <c r="B297" s="39"/>
      <c r="C297" s="40"/>
      <c r="D297" s="225" t="s">
        <v>212</v>
      </c>
      <c r="E297" s="40"/>
      <c r="F297" s="226" t="s">
        <v>3371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212</v>
      </c>
      <c r="AU297" s="17" t="s">
        <v>82</v>
      </c>
    </row>
    <row r="298" s="2" customFormat="1">
      <c r="A298" s="38"/>
      <c r="B298" s="39"/>
      <c r="C298" s="40"/>
      <c r="D298" s="230" t="s">
        <v>214</v>
      </c>
      <c r="E298" s="40"/>
      <c r="F298" s="231" t="s">
        <v>3372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214</v>
      </c>
      <c r="AU298" s="17" t="s">
        <v>82</v>
      </c>
    </row>
    <row r="299" s="2" customFormat="1" ht="16.5" customHeight="1">
      <c r="A299" s="38"/>
      <c r="B299" s="39"/>
      <c r="C299" s="212" t="s">
        <v>566</v>
      </c>
      <c r="D299" s="212" t="s">
        <v>205</v>
      </c>
      <c r="E299" s="213" t="s">
        <v>3374</v>
      </c>
      <c r="F299" s="214" t="s">
        <v>3375</v>
      </c>
      <c r="G299" s="215" t="s">
        <v>220</v>
      </c>
      <c r="H299" s="216">
        <v>2.3559999999999999</v>
      </c>
      <c r="I299" s="217"/>
      <c r="J299" s="218">
        <f>ROUND(I299*H299,2)</f>
        <v>0</v>
      </c>
      <c r="K299" s="214" t="s">
        <v>209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239</v>
      </c>
      <c r="AT299" s="223" t="s">
        <v>205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239</v>
      </c>
      <c r="BM299" s="223" t="s">
        <v>3376</v>
      </c>
    </row>
    <row r="300" s="2" customFormat="1">
      <c r="A300" s="38"/>
      <c r="B300" s="39"/>
      <c r="C300" s="40"/>
      <c r="D300" s="225" t="s">
        <v>212</v>
      </c>
      <c r="E300" s="40"/>
      <c r="F300" s="226" t="s">
        <v>3377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212</v>
      </c>
      <c r="AU300" s="17" t="s">
        <v>82</v>
      </c>
    </row>
    <row r="301" s="2" customFormat="1">
      <c r="A301" s="38"/>
      <c r="B301" s="39"/>
      <c r="C301" s="40"/>
      <c r="D301" s="230" t="s">
        <v>214</v>
      </c>
      <c r="E301" s="40"/>
      <c r="F301" s="231" t="s">
        <v>3378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214</v>
      </c>
      <c r="AU301" s="17" t="s">
        <v>82</v>
      </c>
    </row>
    <row r="302" s="2" customFormat="1" ht="16.5" customHeight="1">
      <c r="A302" s="38"/>
      <c r="B302" s="39"/>
      <c r="C302" s="212" t="s">
        <v>572</v>
      </c>
      <c r="D302" s="212" t="s">
        <v>205</v>
      </c>
      <c r="E302" s="213" t="s">
        <v>3379</v>
      </c>
      <c r="F302" s="214" t="s">
        <v>3380</v>
      </c>
      <c r="G302" s="215" t="s">
        <v>220</v>
      </c>
      <c r="H302" s="216">
        <v>2.3559999999999999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</v>
      </c>
      <c r="R302" s="221">
        <f>Q302*H302</f>
        <v>0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239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239</v>
      </c>
      <c r="BM302" s="223" t="s">
        <v>3381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3382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2" customFormat="1">
      <c r="A304" s="38"/>
      <c r="B304" s="39"/>
      <c r="C304" s="40"/>
      <c r="D304" s="230" t="s">
        <v>214</v>
      </c>
      <c r="E304" s="40"/>
      <c r="F304" s="231" t="s">
        <v>3383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214</v>
      </c>
      <c r="AU304" s="17" t="s">
        <v>82</v>
      </c>
    </row>
    <row r="305" s="12" customFormat="1" ht="22.8" customHeight="1">
      <c r="A305" s="12"/>
      <c r="B305" s="196"/>
      <c r="C305" s="197"/>
      <c r="D305" s="198" t="s">
        <v>72</v>
      </c>
      <c r="E305" s="210" t="s">
        <v>3384</v>
      </c>
      <c r="F305" s="210" t="s">
        <v>3385</v>
      </c>
      <c r="G305" s="197"/>
      <c r="H305" s="197"/>
      <c r="I305" s="200"/>
      <c r="J305" s="211">
        <f>BK305</f>
        <v>0</v>
      </c>
      <c r="K305" s="197"/>
      <c r="L305" s="202"/>
      <c r="M305" s="203"/>
      <c r="N305" s="204"/>
      <c r="O305" s="204"/>
      <c r="P305" s="205">
        <f>SUM(P306:P582)</f>
        <v>0</v>
      </c>
      <c r="Q305" s="204"/>
      <c r="R305" s="205">
        <f>SUM(R306:R582)</f>
        <v>0.94089049999999985</v>
      </c>
      <c r="S305" s="204"/>
      <c r="T305" s="206">
        <f>SUM(T306:T582)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82</v>
      </c>
      <c r="AT305" s="208" t="s">
        <v>72</v>
      </c>
      <c r="AU305" s="208" t="s">
        <v>80</v>
      </c>
      <c r="AY305" s="207" t="s">
        <v>202</v>
      </c>
      <c r="BK305" s="209">
        <f>SUM(BK306:BK582)</f>
        <v>0</v>
      </c>
    </row>
    <row r="306" s="2" customFormat="1" ht="16.5" customHeight="1">
      <c r="A306" s="38"/>
      <c r="B306" s="39"/>
      <c r="C306" s="243" t="s">
        <v>578</v>
      </c>
      <c r="D306" s="243" t="s">
        <v>248</v>
      </c>
      <c r="E306" s="244" t="s">
        <v>3386</v>
      </c>
      <c r="F306" s="245" t="s">
        <v>3387</v>
      </c>
      <c r="G306" s="246" t="s">
        <v>289</v>
      </c>
      <c r="H306" s="247">
        <v>4</v>
      </c>
      <c r="I306" s="248"/>
      <c r="J306" s="249">
        <f>ROUND(I306*H306,2)</f>
        <v>0</v>
      </c>
      <c r="K306" s="245" t="s">
        <v>209</v>
      </c>
      <c r="L306" s="250"/>
      <c r="M306" s="251" t="s">
        <v>19</v>
      </c>
      <c r="N306" s="252" t="s">
        <v>44</v>
      </c>
      <c r="O306" s="84"/>
      <c r="P306" s="221">
        <f>O306*H306</f>
        <v>0</v>
      </c>
      <c r="Q306" s="221">
        <v>0.00018000000000000001</v>
      </c>
      <c r="R306" s="221">
        <f>Q306*H306</f>
        <v>0.00072000000000000005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251</v>
      </c>
      <c r="AT306" s="223" t="s">
        <v>248</v>
      </c>
      <c r="AU306" s="223" t="s">
        <v>82</v>
      </c>
      <c r="AY306" s="17" t="s">
        <v>202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239</v>
      </c>
      <c r="BM306" s="223" t="s">
        <v>3388</v>
      </c>
    </row>
    <row r="307" s="2" customFormat="1">
      <c r="A307" s="38"/>
      <c r="B307" s="39"/>
      <c r="C307" s="40"/>
      <c r="D307" s="225" t="s">
        <v>212</v>
      </c>
      <c r="E307" s="40"/>
      <c r="F307" s="226" t="s">
        <v>3387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212</v>
      </c>
      <c r="AU307" s="17" t="s">
        <v>82</v>
      </c>
    </row>
    <row r="308" s="2" customFormat="1" ht="16.5" customHeight="1">
      <c r="A308" s="38"/>
      <c r="B308" s="39"/>
      <c r="C308" s="243" t="s">
        <v>582</v>
      </c>
      <c r="D308" s="243" t="s">
        <v>248</v>
      </c>
      <c r="E308" s="244" t="s">
        <v>3389</v>
      </c>
      <c r="F308" s="245" t="s">
        <v>3390</v>
      </c>
      <c r="G308" s="246" t="s">
        <v>289</v>
      </c>
      <c r="H308" s="247">
        <v>14</v>
      </c>
      <c r="I308" s="248"/>
      <c r="J308" s="249">
        <f>ROUND(I308*H308,2)</f>
        <v>0</v>
      </c>
      <c r="K308" s="245" t="s">
        <v>209</v>
      </c>
      <c r="L308" s="250"/>
      <c r="M308" s="251" t="s">
        <v>19</v>
      </c>
      <c r="N308" s="252" t="s">
        <v>44</v>
      </c>
      <c r="O308" s="84"/>
      <c r="P308" s="221">
        <f>O308*H308</f>
        <v>0</v>
      </c>
      <c r="Q308" s="221">
        <v>0.00024000000000000001</v>
      </c>
      <c r="R308" s="221">
        <f>Q308*H308</f>
        <v>0.0033600000000000001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251</v>
      </c>
      <c r="AT308" s="223" t="s">
        <v>248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239</v>
      </c>
      <c r="BM308" s="223" t="s">
        <v>3391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3390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 ht="16.5" customHeight="1">
      <c r="A310" s="38"/>
      <c r="B310" s="39"/>
      <c r="C310" s="243" t="s">
        <v>588</v>
      </c>
      <c r="D310" s="243" t="s">
        <v>248</v>
      </c>
      <c r="E310" s="244" t="s">
        <v>3392</v>
      </c>
      <c r="F310" s="245" t="s">
        <v>3393</v>
      </c>
      <c r="G310" s="246" t="s">
        <v>289</v>
      </c>
      <c r="H310" s="247">
        <v>2</v>
      </c>
      <c r="I310" s="248"/>
      <c r="J310" s="249">
        <f>ROUND(I310*H310,2)</f>
        <v>0</v>
      </c>
      <c r="K310" s="245" t="s">
        <v>209</v>
      </c>
      <c r="L310" s="250"/>
      <c r="M310" s="251" t="s">
        <v>19</v>
      </c>
      <c r="N310" s="252" t="s">
        <v>44</v>
      </c>
      <c r="O310" s="84"/>
      <c r="P310" s="221">
        <f>O310*H310</f>
        <v>0</v>
      </c>
      <c r="Q310" s="221">
        <v>0.00067000000000000002</v>
      </c>
      <c r="R310" s="221">
        <f>Q310*H310</f>
        <v>0.0013400000000000001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251</v>
      </c>
      <c r="AT310" s="223" t="s">
        <v>248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239</v>
      </c>
      <c r="BM310" s="223" t="s">
        <v>3394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3393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16.5" customHeight="1">
      <c r="A312" s="38"/>
      <c r="B312" s="39"/>
      <c r="C312" s="243" t="s">
        <v>594</v>
      </c>
      <c r="D312" s="243" t="s">
        <v>248</v>
      </c>
      <c r="E312" s="244" t="s">
        <v>3395</v>
      </c>
      <c r="F312" s="245" t="s">
        <v>3396</v>
      </c>
      <c r="G312" s="246" t="s">
        <v>289</v>
      </c>
      <c r="H312" s="247">
        <v>2</v>
      </c>
      <c r="I312" s="248"/>
      <c r="J312" s="249">
        <f>ROUND(I312*H312,2)</f>
        <v>0</v>
      </c>
      <c r="K312" s="245" t="s">
        <v>209</v>
      </c>
      <c r="L312" s="250"/>
      <c r="M312" s="251" t="s">
        <v>19</v>
      </c>
      <c r="N312" s="252" t="s">
        <v>44</v>
      </c>
      <c r="O312" s="84"/>
      <c r="P312" s="221">
        <f>O312*H312</f>
        <v>0</v>
      </c>
      <c r="Q312" s="221">
        <v>9.0000000000000006E-05</v>
      </c>
      <c r="R312" s="221">
        <f>Q312*H312</f>
        <v>0.00018000000000000001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251</v>
      </c>
      <c r="AT312" s="223" t="s">
        <v>248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239</v>
      </c>
      <c r="BM312" s="223" t="s">
        <v>3397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3396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 ht="16.5" customHeight="1">
      <c r="A314" s="38"/>
      <c r="B314" s="39"/>
      <c r="C314" s="243" t="s">
        <v>600</v>
      </c>
      <c r="D314" s="243" t="s">
        <v>248</v>
      </c>
      <c r="E314" s="244" t="s">
        <v>3398</v>
      </c>
      <c r="F314" s="245" t="s">
        <v>3399</v>
      </c>
      <c r="G314" s="246" t="s">
        <v>289</v>
      </c>
      <c r="H314" s="247">
        <v>6</v>
      </c>
      <c r="I314" s="248"/>
      <c r="J314" s="249">
        <f>ROUND(I314*H314,2)</f>
        <v>0</v>
      </c>
      <c r="K314" s="245" t="s">
        <v>209</v>
      </c>
      <c r="L314" s="250"/>
      <c r="M314" s="251" t="s">
        <v>19</v>
      </c>
      <c r="N314" s="252" t="s">
        <v>44</v>
      </c>
      <c r="O314" s="84"/>
      <c r="P314" s="221">
        <f>O314*H314</f>
        <v>0</v>
      </c>
      <c r="Q314" s="221">
        <v>0.00032000000000000003</v>
      </c>
      <c r="R314" s="221">
        <f>Q314*H314</f>
        <v>0.0019200000000000003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251</v>
      </c>
      <c r="AT314" s="223" t="s">
        <v>248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239</v>
      </c>
      <c r="BM314" s="223" t="s">
        <v>3400</v>
      </c>
    </row>
    <row r="315" s="2" customFormat="1">
      <c r="A315" s="38"/>
      <c r="B315" s="39"/>
      <c r="C315" s="40"/>
      <c r="D315" s="225" t="s">
        <v>212</v>
      </c>
      <c r="E315" s="40"/>
      <c r="F315" s="226" t="s">
        <v>3399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212</v>
      </c>
      <c r="AU315" s="17" t="s">
        <v>82</v>
      </c>
    </row>
    <row r="316" s="2" customFormat="1" ht="16.5" customHeight="1">
      <c r="A316" s="38"/>
      <c r="B316" s="39"/>
      <c r="C316" s="243" t="s">
        <v>606</v>
      </c>
      <c r="D316" s="243" t="s">
        <v>248</v>
      </c>
      <c r="E316" s="244" t="s">
        <v>3401</v>
      </c>
      <c r="F316" s="245" t="s">
        <v>3402</v>
      </c>
      <c r="G316" s="246" t="s">
        <v>289</v>
      </c>
      <c r="H316" s="247">
        <v>0</v>
      </c>
      <c r="I316" s="248"/>
      <c r="J316" s="249">
        <f>ROUND(I316*H316,2)</f>
        <v>0</v>
      </c>
      <c r="K316" s="245" t="s">
        <v>209</v>
      </c>
      <c r="L316" s="250"/>
      <c r="M316" s="251" t="s">
        <v>19</v>
      </c>
      <c r="N316" s="252" t="s">
        <v>44</v>
      </c>
      <c r="O316" s="84"/>
      <c r="P316" s="221">
        <f>O316*H316</f>
        <v>0</v>
      </c>
      <c r="Q316" s="221">
        <v>4.0000000000000003E-05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251</v>
      </c>
      <c r="AT316" s="223" t="s">
        <v>248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239</v>
      </c>
      <c r="BM316" s="223" t="s">
        <v>3403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3402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16.5" customHeight="1">
      <c r="A318" s="38"/>
      <c r="B318" s="39"/>
      <c r="C318" s="243" t="s">
        <v>612</v>
      </c>
      <c r="D318" s="243" t="s">
        <v>248</v>
      </c>
      <c r="E318" s="244" t="s">
        <v>3404</v>
      </c>
      <c r="F318" s="245" t="s">
        <v>3405</v>
      </c>
      <c r="G318" s="246" t="s">
        <v>289</v>
      </c>
      <c r="H318" s="247">
        <v>2</v>
      </c>
      <c r="I318" s="248"/>
      <c r="J318" s="249">
        <f>ROUND(I318*H318,2)</f>
        <v>0</v>
      </c>
      <c r="K318" s="245" t="s">
        <v>209</v>
      </c>
      <c r="L318" s="250"/>
      <c r="M318" s="251" t="s">
        <v>19</v>
      </c>
      <c r="N318" s="252" t="s">
        <v>44</v>
      </c>
      <c r="O318" s="84"/>
      <c r="P318" s="221">
        <f>O318*H318</f>
        <v>0</v>
      </c>
      <c r="Q318" s="221">
        <v>0.00027999999999999998</v>
      </c>
      <c r="R318" s="221">
        <f>Q318*H318</f>
        <v>0.00055999999999999995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251</v>
      </c>
      <c r="AT318" s="223" t="s">
        <v>248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239</v>
      </c>
      <c r="BM318" s="223" t="s">
        <v>3406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3405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16.5" customHeight="1">
      <c r="A320" s="38"/>
      <c r="B320" s="39"/>
      <c r="C320" s="243" t="s">
        <v>618</v>
      </c>
      <c r="D320" s="243" t="s">
        <v>248</v>
      </c>
      <c r="E320" s="244" t="s">
        <v>3407</v>
      </c>
      <c r="F320" s="245" t="s">
        <v>3408</v>
      </c>
      <c r="G320" s="246" t="s">
        <v>289</v>
      </c>
      <c r="H320" s="247">
        <v>6</v>
      </c>
      <c r="I320" s="248"/>
      <c r="J320" s="249">
        <f>ROUND(I320*H320,2)</f>
        <v>0</v>
      </c>
      <c r="K320" s="245" t="s">
        <v>209</v>
      </c>
      <c r="L320" s="250"/>
      <c r="M320" s="251" t="s">
        <v>19</v>
      </c>
      <c r="N320" s="252" t="s">
        <v>44</v>
      </c>
      <c r="O320" s="84"/>
      <c r="P320" s="221">
        <f>O320*H320</f>
        <v>0</v>
      </c>
      <c r="Q320" s="221">
        <v>0.00020000000000000001</v>
      </c>
      <c r="R320" s="221">
        <f>Q320*H320</f>
        <v>0.0012000000000000001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251</v>
      </c>
      <c r="AT320" s="223" t="s">
        <v>248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239</v>
      </c>
      <c r="BM320" s="223" t="s">
        <v>3409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3408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16.5" customHeight="1">
      <c r="A322" s="38"/>
      <c r="B322" s="39"/>
      <c r="C322" s="243" t="s">
        <v>624</v>
      </c>
      <c r="D322" s="243" t="s">
        <v>248</v>
      </c>
      <c r="E322" s="244" t="s">
        <v>3410</v>
      </c>
      <c r="F322" s="245" t="s">
        <v>3411</v>
      </c>
      <c r="G322" s="246" t="s">
        <v>289</v>
      </c>
      <c r="H322" s="247">
        <v>3</v>
      </c>
      <c r="I322" s="248"/>
      <c r="J322" s="249">
        <f>ROUND(I322*H322,2)</f>
        <v>0</v>
      </c>
      <c r="K322" s="245" t="s">
        <v>209</v>
      </c>
      <c r="L322" s="250"/>
      <c r="M322" s="251" t="s">
        <v>19</v>
      </c>
      <c r="N322" s="252" t="s">
        <v>44</v>
      </c>
      <c r="O322" s="84"/>
      <c r="P322" s="221">
        <f>O322*H322</f>
        <v>0</v>
      </c>
      <c r="Q322" s="221">
        <v>3.0000000000000001E-05</v>
      </c>
      <c r="R322" s="221">
        <f>Q322*H322</f>
        <v>9.0000000000000006E-05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251</v>
      </c>
      <c r="AT322" s="223" t="s">
        <v>248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239</v>
      </c>
      <c r="BM322" s="223" t="s">
        <v>3412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3411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16.5" customHeight="1">
      <c r="A324" s="38"/>
      <c r="B324" s="39"/>
      <c r="C324" s="243" t="s">
        <v>630</v>
      </c>
      <c r="D324" s="243" t="s">
        <v>248</v>
      </c>
      <c r="E324" s="244" t="s">
        <v>3413</v>
      </c>
      <c r="F324" s="245" t="s">
        <v>3414</v>
      </c>
      <c r="G324" s="246" t="s">
        <v>289</v>
      </c>
      <c r="H324" s="247">
        <v>0</v>
      </c>
      <c r="I324" s="248"/>
      <c r="J324" s="249">
        <f>ROUND(I324*H324,2)</f>
        <v>0</v>
      </c>
      <c r="K324" s="245" t="s">
        <v>209</v>
      </c>
      <c r="L324" s="250"/>
      <c r="M324" s="251" t="s">
        <v>19</v>
      </c>
      <c r="N324" s="252" t="s">
        <v>44</v>
      </c>
      <c r="O324" s="84"/>
      <c r="P324" s="221">
        <f>O324*H324</f>
        <v>0</v>
      </c>
      <c r="Q324" s="221">
        <v>3.0000000000000001E-05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251</v>
      </c>
      <c r="AT324" s="223" t="s">
        <v>248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239</v>
      </c>
      <c r="BM324" s="223" t="s">
        <v>3415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3414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16.5" customHeight="1">
      <c r="A326" s="38"/>
      <c r="B326" s="39"/>
      <c r="C326" s="243" t="s">
        <v>636</v>
      </c>
      <c r="D326" s="243" t="s">
        <v>248</v>
      </c>
      <c r="E326" s="244" t="s">
        <v>3416</v>
      </c>
      <c r="F326" s="245" t="s">
        <v>3417</v>
      </c>
      <c r="G326" s="246" t="s">
        <v>289</v>
      </c>
      <c r="H326" s="247">
        <v>2</v>
      </c>
      <c r="I326" s="248"/>
      <c r="J326" s="249">
        <f>ROUND(I326*H326,2)</f>
        <v>0</v>
      </c>
      <c r="K326" s="245" t="s">
        <v>209</v>
      </c>
      <c r="L326" s="250"/>
      <c r="M326" s="251" t="s">
        <v>19</v>
      </c>
      <c r="N326" s="252" t="s">
        <v>44</v>
      </c>
      <c r="O326" s="84"/>
      <c r="P326" s="221">
        <f>O326*H326</f>
        <v>0</v>
      </c>
      <c r="Q326" s="221">
        <v>8.0000000000000007E-05</v>
      </c>
      <c r="R326" s="221">
        <f>Q326*H326</f>
        <v>0.00016000000000000001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251</v>
      </c>
      <c r="AT326" s="223" t="s">
        <v>248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239</v>
      </c>
      <c r="BM326" s="223" t="s">
        <v>3418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3417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2" customFormat="1" ht="16.5" customHeight="1">
      <c r="A328" s="38"/>
      <c r="B328" s="39"/>
      <c r="C328" s="243" t="s">
        <v>642</v>
      </c>
      <c r="D328" s="243" t="s">
        <v>248</v>
      </c>
      <c r="E328" s="244" t="s">
        <v>3419</v>
      </c>
      <c r="F328" s="245" t="s">
        <v>3420</v>
      </c>
      <c r="G328" s="246" t="s">
        <v>289</v>
      </c>
      <c r="H328" s="247">
        <v>5</v>
      </c>
      <c r="I328" s="248"/>
      <c r="J328" s="249">
        <f>ROUND(I328*H328,2)</f>
        <v>0</v>
      </c>
      <c r="K328" s="245" t="s">
        <v>209</v>
      </c>
      <c r="L328" s="250"/>
      <c r="M328" s="251" t="s">
        <v>19</v>
      </c>
      <c r="N328" s="252" t="s">
        <v>44</v>
      </c>
      <c r="O328" s="84"/>
      <c r="P328" s="221">
        <f>O328*H328</f>
        <v>0</v>
      </c>
      <c r="Q328" s="221">
        <v>8.0000000000000007E-05</v>
      </c>
      <c r="R328" s="221">
        <f>Q328*H328</f>
        <v>0.00040000000000000002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251</v>
      </c>
      <c r="AT328" s="223" t="s">
        <v>248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239</v>
      </c>
      <c r="BM328" s="223" t="s">
        <v>3421</v>
      </c>
    </row>
    <row r="329" s="2" customFormat="1">
      <c r="A329" s="38"/>
      <c r="B329" s="39"/>
      <c r="C329" s="40"/>
      <c r="D329" s="225" t="s">
        <v>212</v>
      </c>
      <c r="E329" s="40"/>
      <c r="F329" s="226" t="s">
        <v>3420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212</v>
      </c>
      <c r="AU329" s="17" t="s">
        <v>82</v>
      </c>
    </row>
    <row r="330" s="2" customFormat="1" ht="16.5" customHeight="1">
      <c r="A330" s="38"/>
      <c r="B330" s="39"/>
      <c r="C330" s="243" t="s">
        <v>646</v>
      </c>
      <c r="D330" s="243" t="s">
        <v>248</v>
      </c>
      <c r="E330" s="244" t="s">
        <v>3422</v>
      </c>
      <c r="F330" s="245" t="s">
        <v>3423</v>
      </c>
      <c r="G330" s="246" t="s">
        <v>289</v>
      </c>
      <c r="H330" s="247">
        <v>3</v>
      </c>
      <c r="I330" s="248"/>
      <c r="J330" s="249">
        <f>ROUND(I330*H330,2)</f>
        <v>0</v>
      </c>
      <c r="K330" s="245" t="s">
        <v>209</v>
      </c>
      <c r="L330" s="250"/>
      <c r="M330" s="251" t="s">
        <v>19</v>
      </c>
      <c r="N330" s="252" t="s">
        <v>44</v>
      </c>
      <c r="O330" s="84"/>
      <c r="P330" s="221">
        <f>O330*H330</f>
        <v>0</v>
      </c>
      <c r="Q330" s="221">
        <v>2.0000000000000002E-05</v>
      </c>
      <c r="R330" s="221">
        <f>Q330*H330</f>
        <v>6.0000000000000008E-05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251</v>
      </c>
      <c r="AT330" s="223" t="s">
        <v>248</v>
      </c>
      <c r="AU330" s="223" t="s">
        <v>82</v>
      </c>
      <c r="AY330" s="17" t="s">
        <v>202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239</v>
      </c>
      <c r="BM330" s="223" t="s">
        <v>3424</v>
      </c>
    </row>
    <row r="331" s="2" customFormat="1">
      <c r="A331" s="38"/>
      <c r="B331" s="39"/>
      <c r="C331" s="40"/>
      <c r="D331" s="225" t="s">
        <v>212</v>
      </c>
      <c r="E331" s="40"/>
      <c r="F331" s="226" t="s">
        <v>3423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212</v>
      </c>
      <c r="AU331" s="17" t="s">
        <v>82</v>
      </c>
    </row>
    <row r="332" s="2" customFormat="1" ht="16.5" customHeight="1">
      <c r="A332" s="38"/>
      <c r="B332" s="39"/>
      <c r="C332" s="243" t="s">
        <v>651</v>
      </c>
      <c r="D332" s="243" t="s">
        <v>248</v>
      </c>
      <c r="E332" s="244" t="s">
        <v>3425</v>
      </c>
      <c r="F332" s="245" t="s">
        <v>3426</v>
      </c>
      <c r="G332" s="246" t="s">
        <v>289</v>
      </c>
      <c r="H332" s="247">
        <v>0</v>
      </c>
      <c r="I332" s="248"/>
      <c r="J332" s="249">
        <f>ROUND(I332*H332,2)</f>
        <v>0</v>
      </c>
      <c r="K332" s="245" t="s">
        <v>209</v>
      </c>
      <c r="L332" s="250"/>
      <c r="M332" s="251" t="s">
        <v>19</v>
      </c>
      <c r="N332" s="252" t="s">
        <v>44</v>
      </c>
      <c r="O332" s="84"/>
      <c r="P332" s="221">
        <f>O332*H332</f>
        <v>0</v>
      </c>
      <c r="Q332" s="221">
        <v>5.0000000000000002E-05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251</v>
      </c>
      <c r="AT332" s="223" t="s">
        <v>248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239</v>
      </c>
      <c r="BM332" s="223" t="s">
        <v>3427</v>
      </c>
    </row>
    <row r="333" s="2" customFormat="1">
      <c r="A333" s="38"/>
      <c r="B333" s="39"/>
      <c r="C333" s="40"/>
      <c r="D333" s="225" t="s">
        <v>212</v>
      </c>
      <c r="E333" s="40"/>
      <c r="F333" s="226" t="s">
        <v>3426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212</v>
      </c>
      <c r="AU333" s="17" t="s">
        <v>82</v>
      </c>
    </row>
    <row r="334" s="2" customFormat="1" ht="16.5" customHeight="1">
      <c r="A334" s="38"/>
      <c r="B334" s="39"/>
      <c r="C334" s="243" t="s">
        <v>658</v>
      </c>
      <c r="D334" s="243" t="s">
        <v>248</v>
      </c>
      <c r="E334" s="244" t="s">
        <v>3428</v>
      </c>
      <c r="F334" s="245" t="s">
        <v>3429</v>
      </c>
      <c r="G334" s="246" t="s">
        <v>289</v>
      </c>
      <c r="H334" s="247">
        <v>2</v>
      </c>
      <c r="I334" s="248"/>
      <c r="J334" s="249">
        <f>ROUND(I334*H334,2)</f>
        <v>0</v>
      </c>
      <c r="K334" s="245" t="s">
        <v>209</v>
      </c>
      <c r="L334" s="250"/>
      <c r="M334" s="251" t="s">
        <v>19</v>
      </c>
      <c r="N334" s="252" t="s">
        <v>44</v>
      </c>
      <c r="O334" s="84"/>
      <c r="P334" s="221">
        <f>O334*H334</f>
        <v>0</v>
      </c>
      <c r="Q334" s="221">
        <v>1.0000000000000001E-05</v>
      </c>
      <c r="R334" s="221">
        <f>Q334*H334</f>
        <v>2.0000000000000002E-05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251</v>
      </c>
      <c r="AT334" s="223" t="s">
        <v>248</v>
      </c>
      <c r="AU334" s="223" t="s">
        <v>82</v>
      </c>
      <c r="AY334" s="17" t="s">
        <v>202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80</v>
      </c>
      <c r="BK334" s="224">
        <f>ROUND(I334*H334,2)</f>
        <v>0</v>
      </c>
      <c r="BL334" s="17" t="s">
        <v>239</v>
      </c>
      <c r="BM334" s="223" t="s">
        <v>3430</v>
      </c>
    </row>
    <row r="335" s="2" customFormat="1">
      <c r="A335" s="38"/>
      <c r="B335" s="39"/>
      <c r="C335" s="40"/>
      <c r="D335" s="225" t="s">
        <v>212</v>
      </c>
      <c r="E335" s="40"/>
      <c r="F335" s="226" t="s">
        <v>3429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212</v>
      </c>
      <c r="AU335" s="17" t="s">
        <v>82</v>
      </c>
    </row>
    <row r="336" s="2" customFormat="1" ht="16.5" customHeight="1">
      <c r="A336" s="38"/>
      <c r="B336" s="39"/>
      <c r="C336" s="243" t="s">
        <v>665</v>
      </c>
      <c r="D336" s="243" t="s">
        <v>248</v>
      </c>
      <c r="E336" s="244" t="s">
        <v>3431</v>
      </c>
      <c r="F336" s="245" t="s">
        <v>3432</v>
      </c>
      <c r="G336" s="246" t="s">
        <v>289</v>
      </c>
      <c r="H336" s="247">
        <v>1</v>
      </c>
      <c r="I336" s="248"/>
      <c r="J336" s="249">
        <f>ROUND(I336*H336,2)</f>
        <v>0</v>
      </c>
      <c r="K336" s="245" t="s">
        <v>209</v>
      </c>
      <c r="L336" s="250"/>
      <c r="M336" s="251" t="s">
        <v>19</v>
      </c>
      <c r="N336" s="252" t="s">
        <v>44</v>
      </c>
      <c r="O336" s="84"/>
      <c r="P336" s="221">
        <f>O336*H336</f>
        <v>0</v>
      </c>
      <c r="Q336" s="221">
        <v>2.0000000000000002E-05</v>
      </c>
      <c r="R336" s="221">
        <f>Q336*H336</f>
        <v>2.0000000000000002E-05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251</v>
      </c>
      <c r="AT336" s="223" t="s">
        <v>248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239</v>
      </c>
      <c r="BM336" s="223" t="s">
        <v>3433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3432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 ht="16.5" customHeight="1">
      <c r="A338" s="38"/>
      <c r="B338" s="39"/>
      <c r="C338" s="243" t="s">
        <v>669</v>
      </c>
      <c r="D338" s="243" t="s">
        <v>248</v>
      </c>
      <c r="E338" s="244" t="s">
        <v>3434</v>
      </c>
      <c r="F338" s="245" t="s">
        <v>3435</v>
      </c>
      <c r="G338" s="246" t="s">
        <v>289</v>
      </c>
      <c r="H338" s="247">
        <v>1</v>
      </c>
      <c r="I338" s="248"/>
      <c r="J338" s="249">
        <f>ROUND(I338*H338,2)</f>
        <v>0</v>
      </c>
      <c r="K338" s="245" t="s">
        <v>209</v>
      </c>
      <c r="L338" s="250"/>
      <c r="M338" s="251" t="s">
        <v>19</v>
      </c>
      <c r="N338" s="252" t="s">
        <v>44</v>
      </c>
      <c r="O338" s="84"/>
      <c r="P338" s="221">
        <f>O338*H338</f>
        <v>0</v>
      </c>
      <c r="Q338" s="221">
        <v>2.0000000000000002E-05</v>
      </c>
      <c r="R338" s="221">
        <f>Q338*H338</f>
        <v>2.0000000000000002E-05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251</v>
      </c>
      <c r="AT338" s="223" t="s">
        <v>248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239</v>
      </c>
      <c r="BM338" s="223" t="s">
        <v>3436</v>
      </c>
    </row>
    <row r="339" s="2" customFormat="1">
      <c r="A339" s="38"/>
      <c r="B339" s="39"/>
      <c r="C339" s="40"/>
      <c r="D339" s="225" t="s">
        <v>212</v>
      </c>
      <c r="E339" s="40"/>
      <c r="F339" s="226" t="s">
        <v>3435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212</v>
      </c>
      <c r="AU339" s="17" t="s">
        <v>82</v>
      </c>
    </row>
    <row r="340" s="2" customFormat="1" ht="16.5" customHeight="1">
      <c r="A340" s="38"/>
      <c r="B340" s="39"/>
      <c r="C340" s="243" t="s">
        <v>673</v>
      </c>
      <c r="D340" s="243" t="s">
        <v>248</v>
      </c>
      <c r="E340" s="244" t="s">
        <v>3437</v>
      </c>
      <c r="F340" s="245" t="s">
        <v>3438</v>
      </c>
      <c r="G340" s="246" t="s">
        <v>289</v>
      </c>
      <c r="H340" s="247">
        <v>1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4"/>
      <c r="P340" s="221">
        <f>O340*H340</f>
        <v>0</v>
      </c>
      <c r="Q340" s="221">
        <v>0.0016000000000000001</v>
      </c>
      <c r="R340" s="221">
        <f>Q340*H340</f>
        <v>0.0016000000000000001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251</v>
      </c>
      <c r="AT340" s="223" t="s">
        <v>248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239</v>
      </c>
      <c r="BM340" s="223" t="s">
        <v>3439</v>
      </c>
    </row>
    <row r="341" s="2" customFormat="1">
      <c r="A341" s="38"/>
      <c r="B341" s="39"/>
      <c r="C341" s="40"/>
      <c r="D341" s="225" t="s">
        <v>212</v>
      </c>
      <c r="E341" s="40"/>
      <c r="F341" s="226" t="s">
        <v>3438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212</v>
      </c>
      <c r="AU341" s="17" t="s">
        <v>82</v>
      </c>
    </row>
    <row r="342" s="2" customFormat="1" ht="16.5" customHeight="1">
      <c r="A342" s="38"/>
      <c r="B342" s="39"/>
      <c r="C342" s="243" t="s">
        <v>678</v>
      </c>
      <c r="D342" s="243" t="s">
        <v>248</v>
      </c>
      <c r="E342" s="244" t="s">
        <v>3440</v>
      </c>
      <c r="F342" s="245" t="s">
        <v>3441</v>
      </c>
      <c r="G342" s="246" t="s">
        <v>289</v>
      </c>
      <c r="H342" s="247">
        <v>2</v>
      </c>
      <c r="I342" s="248"/>
      <c r="J342" s="249">
        <f>ROUND(I342*H342,2)</f>
        <v>0</v>
      </c>
      <c r="K342" s="245" t="s">
        <v>209</v>
      </c>
      <c r="L342" s="250"/>
      <c r="M342" s="251" t="s">
        <v>19</v>
      </c>
      <c r="N342" s="252" t="s">
        <v>44</v>
      </c>
      <c r="O342" s="84"/>
      <c r="P342" s="221">
        <f>O342*H342</f>
        <v>0</v>
      </c>
      <c r="Q342" s="221">
        <v>0.0016000000000000001</v>
      </c>
      <c r="R342" s="221">
        <f>Q342*H342</f>
        <v>0.0032000000000000002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251</v>
      </c>
      <c r="AT342" s="223" t="s">
        <v>248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239</v>
      </c>
      <c r="BM342" s="223" t="s">
        <v>3442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3441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 ht="16.5" customHeight="1">
      <c r="A344" s="38"/>
      <c r="B344" s="39"/>
      <c r="C344" s="243" t="s">
        <v>683</v>
      </c>
      <c r="D344" s="243" t="s">
        <v>248</v>
      </c>
      <c r="E344" s="244" t="s">
        <v>3443</v>
      </c>
      <c r="F344" s="245" t="s">
        <v>3444</v>
      </c>
      <c r="G344" s="246" t="s">
        <v>289</v>
      </c>
      <c r="H344" s="247">
        <v>2</v>
      </c>
      <c r="I344" s="248"/>
      <c r="J344" s="249">
        <f>ROUND(I344*H344,2)</f>
        <v>0</v>
      </c>
      <c r="K344" s="245" t="s">
        <v>209</v>
      </c>
      <c r="L344" s="250"/>
      <c r="M344" s="251" t="s">
        <v>19</v>
      </c>
      <c r="N344" s="252" t="s">
        <v>44</v>
      </c>
      <c r="O344" s="84"/>
      <c r="P344" s="221">
        <f>O344*H344</f>
        <v>0</v>
      </c>
      <c r="Q344" s="221">
        <v>0.0035999999999999999</v>
      </c>
      <c r="R344" s="221">
        <f>Q344*H344</f>
        <v>0.0071999999999999998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251</v>
      </c>
      <c r="AT344" s="223" t="s">
        <v>248</v>
      </c>
      <c r="AU344" s="223" t="s">
        <v>82</v>
      </c>
      <c r="AY344" s="17" t="s">
        <v>202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239</v>
      </c>
      <c r="BM344" s="223" t="s">
        <v>3445</v>
      </c>
    </row>
    <row r="345" s="2" customFormat="1">
      <c r="A345" s="38"/>
      <c r="B345" s="39"/>
      <c r="C345" s="40"/>
      <c r="D345" s="225" t="s">
        <v>212</v>
      </c>
      <c r="E345" s="40"/>
      <c r="F345" s="226" t="s">
        <v>3444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212</v>
      </c>
      <c r="AU345" s="17" t="s">
        <v>82</v>
      </c>
    </row>
    <row r="346" s="2" customFormat="1" ht="16.5" customHeight="1">
      <c r="A346" s="38"/>
      <c r="B346" s="39"/>
      <c r="C346" s="243" t="s">
        <v>691</v>
      </c>
      <c r="D346" s="243" t="s">
        <v>248</v>
      </c>
      <c r="E346" s="244" t="s">
        <v>3446</v>
      </c>
      <c r="F346" s="245" t="s">
        <v>3447</v>
      </c>
      <c r="G346" s="246" t="s">
        <v>289</v>
      </c>
      <c r="H346" s="247">
        <v>2</v>
      </c>
      <c r="I346" s="248"/>
      <c r="J346" s="249">
        <f>ROUND(I346*H346,2)</f>
        <v>0</v>
      </c>
      <c r="K346" s="245" t="s">
        <v>209</v>
      </c>
      <c r="L346" s="250"/>
      <c r="M346" s="251" t="s">
        <v>19</v>
      </c>
      <c r="N346" s="252" t="s">
        <v>44</v>
      </c>
      <c r="O346" s="84"/>
      <c r="P346" s="221">
        <f>O346*H346</f>
        <v>0</v>
      </c>
      <c r="Q346" s="221">
        <v>0.0018799999999999999</v>
      </c>
      <c r="R346" s="221">
        <f>Q346*H346</f>
        <v>0.0037599999999999999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251</v>
      </c>
      <c r="AT346" s="223" t="s">
        <v>248</v>
      </c>
      <c r="AU346" s="223" t="s">
        <v>82</v>
      </c>
      <c r="AY346" s="17" t="s">
        <v>202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239</v>
      </c>
      <c r="BM346" s="223" t="s">
        <v>3448</v>
      </c>
    </row>
    <row r="347" s="2" customFormat="1">
      <c r="A347" s="38"/>
      <c r="B347" s="39"/>
      <c r="C347" s="40"/>
      <c r="D347" s="225" t="s">
        <v>212</v>
      </c>
      <c r="E347" s="40"/>
      <c r="F347" s="226" t="s">
        <v>3447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212</v>
      </c>
      <c r="AU347" s="17" t="s">
        <v>82</v>
      </c>
    </row>
    <row r="348" s="2" customFormat="1" ht="16.5" customHeight="1">
      <c r="A348" s="38"/>
      <c r="B348" s="39"/>
      <c r="C348" s="243" t="s">
        <v>696</v>
      </c>
      <c r="D348" s="243" t="s">
        <v>248</v>
      </c>
      <c r="E348" s="244" t="s">
        <v>3449</v>
      </c>
      <c r="F348" s="245" t="s">
        <v>3450</v>
      </c>
      <c r="G348" s="246" t="s">
        <v>289</v>
      </c>
      <c r="H348" s="247">
        <v>1</v>
      </c>
      <c r="I348" s="248"/>
      <c r="J348" s="249">
        <f>ROUND(I348*H348,2)</f>
        <v>0</v>
      </c>
      <c r="K348" s="245" t="s">
        <v>209</v>
      </c>
      <c r="L348" s="250"/>
      <c r="M348" s="251" t="s">
        <v>19</v>
      </c>
      <c r="N348" s="252" t="s">
        <v>44</v>
      </c>
      <c r="O348" s="84"/>
      <c r="P348" s="221">
        <f>O348*H348</f>
        <v>0</v>
      </c>
      <c r="Q348" s="221">
        <v>0.0032000000000000002</v>
      </c>
      <c r="R348" s="221">
        <f>Q348*H348</f>
        <v>0.0032000000000000002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251</v>
      </c>
      <c r="AT348" s="223" t="s">
        <v>248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239</v>
      </c>
      <c r="BM348" s="223" t="s">
        <v>3451</v>
      </c>
    </row>
    <row r="349" s="2" customFormat="1">
      <c r="A349" s="38"/>
      <c r="B349" s="39"/>
      <c r="C349" s="40"/>
      <c r="D349" s="225" t="s">
        <v>212</v>
      </c>
      <c r="E349" s="40"/>
      <c r="F349" s="226" t="s">
        <v>3450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212</v>
      </c>
      <c r="AU349" s="17" t="s">
        <v>82</v>
      </c>
    </row>
    <row r="350" s="2" customFormat="1" ht="16.5" customHeight="1">
      <c r="A350" s="38"/>
      <c r="B350" s="39"/>
      <c r="C350" s="243" t="s">
        <v>701</v>
      </c>
      <c r="D350" s="243" t="s">
        <v>248</v>
      </c>
      <c r="E350" s="244" t="s">
        <v>3452</v>
      </c>
      <c r="F350" s="245" t="s">
        <v>3453</v>
      </c>
      <c r="G350" s="246" t="s">
        <v>289</v>
      </c>
      <c r="H350" s="247">
        <v>1</v>
      </c>
      <c r="I350" s="248"/>
      <c r="J350" s="249">
        <f>ROUND(I350*H350,2)</f>
        <v>0</v>
      </c>
      <c r="K350" s="245" t="s">
        <v>19</v>
      </c>
      <c r="L350" s="250"/>
      <c r="M350" s="251" t="s">
        <v>19</v>
      </c>
      <c r="N350" s="252" t="s">
        <v>44</v>
      </c>
      <c r="O350" s="84"/>
      <c r="P350" s="221">
        <f>O350*H350</f>
        <v>0</v>
      </c>
      <c r="Q350" s="221">
        <v>6.0000000000000002E-05</v>
      </c>
      <c r="R350" s="221">
        <f>Q350*H350</f>
        <v>6.0000000000000002E-05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251</v>
      </c>
      <c r="AT350" s="223" t="s">
        <v>248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239</v>
      </c>
      <c r="BM350" s="223" t="s">
        <v>3454</v>
      </c>
    </row>
    <row r="351" s="2" customFormat="1">
      <c r="A351" s="38"/>
      <c r="B351" s="39"/>
      <c r="C351" s="40"/>
      <c r="D351" s="225" t="s">
        <v>212</v>
      </c>
      <c r="E351" s="40"/>
      <c r="F351" s="226" t="s">
        <v>3455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212</v>
      </c>
      <c r="AU351" s="17" t="s">
        <v>82</v>
      </c>
    </row>
    <row r="352" s="2" customFormat="1" ht="16.5" customHeight="1">
      <c r="A352" s="38"/>
      <c r="B352" s="39"/>
      <c r="C352" s="243" t="s">
        <v>709</v>
      </c>
      <c r="D352" s="243" t="s">
        <v>248</v>
      </c>
      <c r="E352" s="244" t="s">
        <v>3456</v>
      </c>
      <c r="F352" s="245" t="s">
        <v>3457</v>
      </c>
      <c r="G352" s="246" t="s">
        <v>289</v>
      </c>
      <c r="H352" s="247">
        <v>2</v>
      </c>
      <c r="I352" s="248"/>
      <c r="J352" s="249">
        <f>ROUND(I352*H352,2)</f>
        <v>0</v>
      </c>
      <c r="K352" s="245" t="s">
        <v>19</v>
      </c>
      <c r="L352" s="250"/>
      <c r="M352" s="251" t="s">
        <v>19</v>
      </c>
      <c r="N352" s="252" t="s">
        <v>44</v>
      </c>
      <c r="O352" s="84"/>
      <c r="P352" s="221">
        <f>O352*H352</f>
        <v>0</v>
      </c>
      <c r="Q352" s="221">
        <v>0.00012</v>
      </c>
      <c r="R352" s="221">
        <f>Q352*H352</f>
        <v>0.00024000000000000001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251</v>
      </c>
      <c r="AT352" s="223" t="s">
        <v>248</v>
      </c>
      <c r="AU352" s="223" t="s">
        <v>82</v>
      </c>
      <c r="AY352" s="17" t="s">
        <v>202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239</v>
      </c>
      <c r="BM352" s="223" t="s">
        <v>3458</v>
      </c>
    </row>
    <row r="353" s="2" customFormat="1">
      <c r="A353" s="38"/>
      <c r="B353" s="39"/>
      <c r="C353" s="40"/>
      <c r="D353" s="225" t="s">
        <v>212</v>
      </c>
      <c r="E353" s="40"/>
      <c r="F353" s="226" t="s">
        <v>3457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212</v>
      </c>
      <c r="AU353" s="17" t="s">
        <v>82</v>
      </c>
    </row>
    <row r="354" s="2" customFormat="1" ht="16.5" customHeight="1">
      <c r="A354" s="38"/>
      <c r="B354" s="39"/>
      <c r="C354" s="243" t="s">
        <v>718</v>
      </c>
      <c r="D354" s="243" t="s">
        <v>248</v>
      </c>
      <c r="E354" s="244" t="s">
        <v>3459</v>
      </c>
      <c r="F354" s="245" t="s">
        <v>3460</v>
      </c>
      <c r="G354" s="246" t="s">
        <v>289</v>
      </c>
      <c r="H354" s="247">
        <v>1</v>
      </c>
      <c r="I354" s="248"/>
      <c r="J354" s="249">
        <f>ROUND(I354*H354,2)</f>
        <v>0</v>
      </c>
      <c r="K354" s="245" t="s">
        <v>19</v>
      </c>
      <c r="L354" s="250"/>
      <c r="M354" s="251" t="s">
        <v>19</v>
      </c>
      <c r="N354" s="252" t="s">
        <v>44</v>
      </c>
      <c r="O354" s="84"/>
      <c r="P354" s="221">
        <f>O354*H354</f>
        <v>0</v>
      </c>
      <c r="Q354" s="221">
        <v>0.00032000000000000003</v>
      </c>
      <c r="R354" s="221">
        <f>Q354*H354</f>
        <v>0.00032000000000000003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251</v>
      </c>
      <c r="AT354" s="223" t="s">
        <v>248</v>
      </c>
      <c r="AU354" s="223" t="s">
        <v>82</v>
      </c>
      <c r="AY354" s="17" t="s">
        <v>202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80</v>
      </c>
      <c r="BK354" s="224">
        <f>ROUND(I354*H354,2)</f>
        <v>0</v>
      </c>
      <c r="BL354" s="17" t="s">
        <v>239</v>
      </c>
      <c r="BM354" s="223" t="s">
        <v>3461</v>
      </c>
    </row>
    <row r="355" s="2" customFormat="1">
      <c r="A355" s="38"/>
      <c r="B355" s="39"/>
      <c r="C355" s="40"/>
      <c r="D355" s="225" t="s">
        <v>212</v>
      </c>
      <c r="E355" s="40"/>
      <c r="F355" s="226" t="s">
        <v>3460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212</v>
      </c>
      <c r="AU355" s="17" t="s">
        <v>82</v>
      </c>
    </row>
    <row r="356" s="2" customFormat="1" ht="16.5" customHeight="1">
      <c r="A356" s="38"/>
      <c r="B356" s="39"/>
      <c r="C356" s="243" t="s">
        <v>724</v>
      </c>
      <c r="D356" s="243" t="s">
        <v>248</v>
      </c>
      <c r="E356" s="244" t="s">
        <v>3462</v>
      </c>
      <c r="F356" s="245" t="s">
        <v>3463</v>
      </c>
      <c r="G356" s="246" t="s">
        <v>289</v>
      </c>
      <c r="H356" s="247">
        <v>2</v>
      </c>
      <c r="I356" s="248"/>
      <c r="J356" s="249">
        <f>ROUND(I356*H356,2)</f>
        <v>0</v>
      </c>
      <c r="K356" s="245" t="s">
        <v>19</v>
      </c>
      <c r="L356" s="250"/>
      <c r="M356" s="251" t="s">
        <v>19</v>
      </c>
      <c r="N356" s="252" t="s">
        <v>44</v>
      </c>
      <c r="O356" s="84"/>
      <c r="P356" s="221">
        <f>O356*H356</f>
        <v>0</v>
      </c>
      <c r="Q356" s="221">
        <v>0.00048000000000000001</v>
      </c>
      <c r="R356" s="221">
        <f>Q356*H356</f>
        <v>0.00096000000000000002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251</v>
      </c>
      <c r="AT356" s="223" t="s">
        <v>248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239</v>
      </c>
      <c r="BM356" s="223" t="s">
        <v>3464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3463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 ht="16.5" customHeight="1">
      <c r="A358" s="38"/>
      <c r="B358" s="39"/>
      <c r="C358" s="212" t="s">
        <v>732</v>
      </c>
      <c r="D358" s="212" t="s">
        <v>205</v>
      </c>
      <c r="E358" s="213" t="s">
        <v>3465</v>
      </c>
      <c r="F358" s="214" t="s">
        <v>3466</v>
      </c>
      <c r="G358" s="215" t="s">
        <v>208</v>
      </c>
      <c r="H358" s="216">
        <v>87</v>
      </c>
      <c r="I358" s="217"/>
      <c r="J358" s="218">
        <f>ROUND(I358*H358,2)</f>
        <v>0</v>
      </c>
      <c r="K358" s="214" t="s">
        <v>209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0.00042999999999999999</v>
      </c>
      <c r="R358" s="221">
        <f>Q358*H358</f>
        <v>0.037409999999999999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239</v>
      </c>
      <c r="AT358" s="223" t="s">
        <v>205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239</v>
      </c>
      <c r="BM358" s="223" t="s">
        <v>3467</v>
      </c>
    </row>
    <row r="359" s="2" customFormat="1">
      <c r="A359" s="38"/>
      <c r="B359" s="39"/>
      <c r="C359" s="40"/>
      <c r="D359" s="225" t="s">
        <v>212</v>
      </c>
      <c r="E359" s="40"/>
      <c r="F359" s="226" t="s">
        <v>3468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212</v>
      </c>
      <c r="AU359" s="17" t="s">
        <v>82</v>
      </c>
    </row>
    <row r="360" s="2" customFormat="1">
      <c r="A360" s="38"/>
      <c r="B360" s="39"/>
      <c r="C360" s="40"/>
      <c r="D360" s="230" t="s">
        <v>214</v>
      </c>
      <c r="E360" s="40"/>
      <c r="F360" s="231" t="s">
        <v>3469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214</v>
      </c>
      <c r="AU360" s="17" t="s">
        <v>82</v>
      </c>
    </row>
    <row r="361" s="2" customFormat="1" ht="16.5" customHeight="1">
      <c r="A361" s="38"/>
      <c r="B361" s="39"/>
      <c r="C361" s="243" t="s">
        <v>738</v>
      </c>
      <c r="D361" s="243" t="s">
        <v>248</v>
      </c>
      <c r="E361" s="244" t="s">
        <v>3470</v>
      </c>
      <c r="F361" s="245" t="s">
        <v>3471</v>
      </c>
      <c r="G361" s="246" t="s">
        <v>208</v>
      </c>
      <c r="H361" s="247">
        <v>95.700000000000003</v>
      </c>
      <c r="I361" s="248"/>
      <c r="J361" s="249">
        <f>ROUND(I361*H361,2)</f>
        <v>0</v>
      </c>
      <c r="K361" s="245" t="s">
        <v>209</v>
      </c>
      <c r="L361" s="250"/>
      <c r="M361" s="251" t="s">
        <v>19</v>
      </c>
      <c r="N361" s="252" t="s">
        <v>44</v>
      </c>
      <c r="O361" s="84"/>
      <c r="P361" s="221">
        <f>O361*H361</f>
        <v>0</v>
      </c>
      <c r="Q361" s="221">
        <v>0.00038000000000000002</v>
      </c>
      <c r="R361" s="221">
        <f>Q361*H361</f>
        <v>0.036366000000000002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251</v>
      </c>
      <c r="AT361" s="223" t="s">
        <v>248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239</v>
      </c>
      <c r="BM361" s="223" t="s">
        <v>3472</v>
      </c>
    </row>
    <row r="362" s="2" customFormat="1">
      <c r="A362" s="38"/>
      <c r="B362" s="39"/>
      <c r="C362" s="40"/>
      <c r="D362" s="225" t="s">
        <v>212</v>
      </c>
      <c r="E362" s="40"/>
      <c r="F362" s="226" t="s">
        <v>3471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212</v>
      </c>
      <c r="AU362" s="17" t="s">
        <v>82</v>
      </c>
    </row>
    <row r="363" s="13" customFormat="1">
      <c r="A363" s="13"/>
      <c r="B363" s="232"/>
      <c r="C363" s="233"/>
      <c r="D363" s="225" t="s">
        <v>224</v>
      </c>
      <c r="E363" s="233"/>
      <c r="F363" s="235" t="s">
        <v>3473</v>
      </c>
      <c r="G363" s="233"/>
      <c r="H363" s="236">
        <v>95.700000000000003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224</v>
      </c>
      <c r="AU363" s="242" t="s">
        <v>82</v>
      </c>
      <c r="AV363" s="13" t="s">
        <v>82</v>
      </c>
      <c r="AW363" s="13" t="s">
        <v>4</v>
      </c>
      <c r="AX363" s="13" t="s">
        <v>80</v>
      </c>
      <c r="AY363" s="242" t="s">
        <v>202</v>
      </c>
    </row>
    <row r="364" s="2" customFormat="1" ht="16.5" customHeight="1">
      <c r="A364" s="38"/>
      <c r="B364" s="39"/>
      <c r="C364" s="212" t="s">
        <v>745</v>
      </c>
      <c r="D364" s="212" t="s">
        <v>205</v>
      </c>
      <c r="E364" s="213" t="s">
        <v>3474</v>
      </c>
      <c r="F364" s="214" t="s">
        <v>3475</v>
      </c>
      <c r="G364" s="215" t="s">
        <v>208</v>
      </c>
      <c r="H364" s="216">
        <v>15.4</v>
      </c>
      <c r="I364" s="217"/>
      <c r="J364" s="218">
        <f>ROUND(I364*H364,2)</f>
        <v>0</v>
      </c>
      <c r="K364" s="214" t="s">
        <v>209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0.00051000000000000004</v>
      </c>
      <c r="R364" s="221">
        <f>Q364*H364</f>
        <v>0.0078540000000000016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239</v>
      </c>
      <c r="AT364" s="223" t="s">
        <v>205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239</v>
      </c>
      <c r="BM364" s="223" t="s">
        <v>3476</v>
      </c>
    </row>
    <row r="365" s="2" customFormat="1">
      <c r="A365" s="38"/>
      <c r="B365" s="39"/>
      <c r="C365" s="40"/>
      <c r="D365" s="225" t="s">
        <v>212</v>
      </c>
      <c r="E365" s="40"/>
      <c r="F365" s="226" t="s">
        <v>3477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212</v>
      </c>
      <c r="AU365" s="17" t="s">
        <v>82</v>
      </c>
    </row>
    <row r="366" s="2" customFormat="1">
      <c r="A366" s="38"/>
      <c r="B366" s="39"/>
      <c r="C366" s="40"/>
      <c r="D366" s="230" t="s">
        <v>214</v>
      </c>
      <c r="E366" s="40"/>
      <c r="F366" s="231" t="s">
        <v>3478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214</v>
      </c>
      <c r="AU366" s="17" t="s">
        <v>82</v>
      </c>
    </row>
    <row r="367" s="2" customFormat="1" ht="16.5" customHeight="1">
      <c r="A367" s="38"/>
      <c r="B367" s="39"/>
      <c r="C367" s="243" t="s">
        <v>751</v>
      </c>
      <c r="D367" s="243" t="s">
        <v>248</v>
      </c>
      <c r="E367" s="244" t="s">
        <v>3479</v>
      </c>
      <c r="F367" s="245" t="s">
        <v>3480</v>
      </c>
      <c r="G367" s="246" t="s">
        <v>208</v>
      </c>
      <c r="H367" s="247">
        <v>16.940000000000001</v>
      </c>
      <c r="I367" s="248"/>
      <c r="J367" s="249">
        <f>ROUND(I367*H367,2)</f>
        <v>0</v>
      </c>
      <c r="K367" s="245" t="s">
        <v>209</v>
      </c>
      <c r="L367" s="250"/>
      <c r="M367" s="251" t="s">
        <v>19</v>
      </c>
      <c r="N367" s="252" t="s">
        <v>44</v>
      </c>
      <c r="O367" s="84"/>
      <c r="P367" s="221">
        <f>O367*H367</f>
        <v>0</v>
      </c>
      <c r="Q367" s="221">
        <v>0.00056999999999999998</v>
      </c>
      <c r="R367" s="221">
        <f>Q367*H367</f>
        <v>0.0096558000000000008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251</v>
      </c>
      <c r="AT367" s="223" t="s">
        <v>248</v>
      </c>
      <c r="AU367" s="223" t="s">
        <v>82</v>
      </c>
      <c r="AY367" s="17" t="s">
        <v>202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80</v>
      </c>
      <c r="BK367" s="224">
        <f>ROUND(I367*H367,2)</f>
        <v>0</v>
      </c>
      <c r="BL367" s="17" t="s">
        <v>239</v>
      </c>
      <c r="BM367" s="223" t="s">
        <v>3481</v>
      </c>
    </row>
    <row r="368" s="2" customFormat="1">
      <c r="A368" s="38"/>
      <c r="B368" s="39"/>
      <c r="C368" s="40"/>
      <c r="D368" s="225" t="s">
        <v>212</v>
      </c>
      <c r="E368" s="40"/>
      <c r="F368" s="226" t="s">
        <v>3480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212</v>
      </c>
      <c r="AU368" s="17" t="s">
        <v>82</v>
      </c>
    </row>
    <row r="369" s="13" customFormat="1">
      <c r="A369" s="13"/>
      <c r="B369" s="232"/>
      <c r="C369" s="233"/>
      <c r="D369" s="225" t="s">
        <v>224</v>
      </c>
      <c r="E369" s="233"/>
      <c r="F369" s="235" t="s">
        <v>3482</v>
      </c>
      <c r="G369" s="233"/>
      <c r="H369" s="236">
        <v>16.940000000000001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224</v>
      </c>
      <c r="AU369" s="242" t="s">
        <v>82</v>
      </c>
      <c r="AV369" s="13" t="s">
        <v>82</v>
      </c>
      <c r="AW369" s="13" t="s">
        <v>4</v>
      </c>
      <c r="AX369" s="13" t="s">
        <v>80</v>
      </c>
      <c r="AY369" s="242" t="s">
        <v>202</v>
      </c>
    </row>
    <row r="370" s="2" customFormat="1" ht="16.5" customHeight="1">
      <c r="A370" s="38"/>
      <c r="B370" s="39"/>
      <c r="C370" s="212" t="s">
        <v>755</v>
      </c>
      <c r="D370" s="212" t="s">
        <v>205</v>
      </c>
      <c r="E370" s="213" t="s">
        <v>3483</v>
      </c>
      <c r="F370" s="214" t="s">
        <v>3484</v>
      </c>
      <c r="G370" s="215" t="s">
        <v>208</v>
      </c>
      <c r="H370" s="216">
        <v>15.300000000000001</v>
      </c>
      <c r="I370" s="217"/>
      <c r="J370" s="218">
        <f>ROUND(I370*H370,2)</f>
        <v>0</v>
      </c>
      <c r="K370" s="214" t="s">
        <v>209</v>
      </c>
      <c r="L370" s="44"/>
      <c r="M370" s="219" t="s">
        <v>19</v>
      </c>
      <c r="N370" s="220" t="s">
        <v>44</v>
      </c>
      <c r="O370" s="84"/>
      <c r="P370" s="221">
        <f>O370*H370</f>
        <v>0</v>
      </c>
      <c r="Q370" s="221">
        <v>0.00066</v>
      </c>
      <c r="R370" s="221">
        <f>Q370*H370</f>
        <v>0.010098000000000001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239</v>
      </c>
      <c r="AT370" s="223" t="s">
        <v>205</v>
      </c>
      <c r="AU370" s="223" t="s">
        <v>82</v>
      </c>
      <c r="AY370" s="17" t="s">
        <v>202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80</v>
      </c>
      <c r="BK370" s="224">
        <f>ROUND(I370*H370,2)</f>
        <v>0</v>
      </c>
      <c r="BL370" s="17" t="s">
        <v>239</v>
      </c>
      <c r="BM370" s="223" t="s">
        <v>3485</v>
      </c>
    </row>
    <row r="371" s="2" customFormat="1">
      <c r="A371" s="38"/>
      <c r="B371" s="39"/>
      <c r="C371" s="40"/>
      <c r="D371" s="225" t="s">
        <v>212</v>
      </c>
      <c r="E371" s="40"/>
      <c r="F371" s="226" t="s">
        <v>3486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212</v>
      </c>
      <c r="AU371" s="17" t="s">
        <v>82</v>
      </c>
    </row>
    <row r="372" s="2" customFormat="1">
      <c r="A372" s="38"/>
      <c r="B372" s="39"/>
      <c r="C372" s="40"/>
      <c r="D372" s="230" t="s">
        <v>214</v>
      </c>
      <c r="E372" s="40"/>
      <c r="F372" s="231" t="s">
        <v>3487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214</v>
      </c>
      <c r="AU372" s="17" t="s">
        <v>82</v>
      </c>
    </row>
    <row r="373" s="2" customFormat="1" ht="16.5" customHeight="1">
      <c r="A373" s="38"/>
      <c r="B373" s="39"/>
      <c r="C373" s="243" t="s">
        <v>759</v>
      </c>
      <c r="D373" s="243" t="s">
        <v>248</v>
      </c>
      <c r="E373" s="244" t="s">
        <v>3488</v>
      </c>
      <c r="F373" s="245" t="s">
        <v>3489</v>
      </c>
      <c r="G373" s="246" t="s">
        <v>208</v>
      </c>
      <c r="H373" s="247">
        <v>16.829999999999998</v>
      </c>
      <c r="I373" s="248"/>
      <c r="J373" s="249">
        <f>ROUND(I373*H373,2)</f>
        <v>0</v>
      </c>
      <c r="K373" s="245" t="s">
        <v>209</v>
      </c>
      <c r="L373" s="250"/>
      <c r="M373" s="251" t="s">
        <v>19</v>
      </c>
      <c r="N373" s="252" t="s">
        <v>44</v>
      </c>
      <c r="O373" s="84"/>
      <c r="P373" s="221">
        <f>O373*H373</f>
        <v>0</v>
      </c>
      <c r="Q373" s="221">
        <v>0.00075000000000000002</v>
      </c>
      <c r="R373" s="221">
        <f>Q373*H373</f>
        <v>0.012622499999999998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251</v>
      </c>
      <c r="AT373" s="223" t="s">
        <v>248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239</v>
      </c>
      <c r="BM373" s="223" t="s">
        <v>3490</v>
      </c>
    </row>
    <row r="374" s="2" customFormat="1">
      <c r="A374" s="38"/>
      <c r="B374" s="39"/>
      <c r="C374" s="40"/>
      <c r="D374" s="225" t="s">
        <v>212</v>
      </c>
      <c r="E374" s="40"/>
      <c r="F374" s="226" t="s">
        <v>3489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212</v>
      </c>
      <c r="AU374" s="17" t="s">
        <v>82</v>
      </c>
    </row>
    <row r="375" s="13" customFormat="1">
      <c r="A375" s="13"/>
      <c r="B375" s="232"/>
      <c r="C375" s="233"/>
      <c r="D375" s="225" t="s">
        <v>224</v>
      </c>
      <c r="E375" s="233"/>
      <c r="F375" s="235" t="s">
        <v>3491</v>
      </c>
      <c r="G375" s="233"/>
      <c r="H375" s="236">
        <v>16.829999999999998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224</v>
      </c>
      <c r="AU375" s="242" t="s">
        <v>82</v>
      </c>
      <c r="AV375" s="13" t="s">
        <v>82</v>
      </c>
      <c r="AW375" s="13" t="s">
        <v>4</v>
      </c>
      <c r="AX375" s="13" t="s">
        <v>80</v>
      </c>
      <c r="AY375" s="242" t="s">
        <v>202</v>
      </c>
    </row>
    <row r="376" s="2" customFormat="1" ht="16.5" customHeight="1">
      <c r="A376" s="38"/>
      <c r="B376" s="39"/>
      <c r="C376" s="212" t="s">
        <v>765</v>
      </c>
      <c r="D376" s="212" t="s">
        <v>205</v>
      </c>
      <c r="E376" s="213" t="s">
        <v>3492</v>
      </c>
      <c r="F376" s="214" t="s">
        <v>3493</v>
      </c>
      <c r="G376" s="215" t="s">
        <v>208</v>
      </c>
      <c r="H376" s="216">
        <v>19.199999999999999</v>
      </c>
      <c r="I376" s="217"/>
      <c r="J376" s="218">
        <f>ROUND(I376*H376,2)</f>
        <v>0</v>
      </c>
      <c r="K376" s="214" t="s">
        <v>209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0.0010100000000000001</v>
      </c>
      <c r="R376" s="221">
        <f>Q376*H376</f>
        <v>0.019392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239</v>
      </c>
      <c r="AT376" s="223" t="s">
        <v>205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239</v>
      </c>
      <c r="BM376" s="223" t="s">
        <v>3494</v>
      </c>
    </row>
    <row r="377" s="2" customFormat="1">
      <c r="A377" s="38"/>
      <c r="B377" s="39"/>
      <c r="C377" s="40"/>
      <c r="D377" s="225" t="s">
        <v>212</v>
      </c>
      <c r="E377" s="40"/>
      <c r="F377" s="226" t="s">
        <v>3495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212</v>
      </c>
      <c r="AU377" s="17" t="s">
        <v>82</v>
      </c>
    </row>
    <row r="378" s="2" customFormat="1">
      <c r="A378" s="38"/>
      <c r="B378" s="39"/>
      <c r="C378" s="40"/>
      <c r="D378" s="230" t="s">
        <v>214</v>
      </c>
      <c r="E378" s="40"/>
      <c r="F378" s="231" t="s">
        <v>3496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214</v>
      </c>
      <c r="AU378" s="17" t="s">
        <v>82</v>
      </c>
    </row>
    <row r="379" s="2" customFormat="1" ht="16.5" customHeight="1">
      <c r="A379" s="38"/>
      <c r="B379" s="39"/>
      <c r="C379" s="243" t="s">
        <v>771</v>
      </c>
      <c r="D379" s="243" t="s">
        <v>248</v>
      </c>
      <c r="E379" s="244" t="s">
        <v>3497</v>
      </c>
      <c r="F379" s="245" t="s">
        <v>3498</v>
      </c>
      <c r="G379" s="246" t="s">
        <v>208</v>
      </c>
      <c r="H379" s="247">
        <v>21.120000000000001</v>
      </c>
      <c r="I379" s="248"/>
      <c r="J379" s="249">
        <f>ROUND(I379*H379,2)</f>
        <v>0</v>
      </c>
      <c r="K379" s="245" t="s">
        <v>209</v>
      </c>
      <c r="L379" s="250"/>
      <c r="M379" s="251" t="s">
        <v>19</v>
      </c>
      <c r="N379" s="252" t="s">
        <v>44</v>
      </c>
      <c r="O379" s="84"/>
      <c r="P379" s="221">
        <f>O379*H379</f>
        <v>0</v>
      </c>
      <c r="Q379" s="221">
        <v>0.00109</v>
      </c>
      <c r="R379" s="221">
        <f>Q379*H379</f>
        <v>0.023020800000000001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251</v>
      </c>
      <c r="AT379" s="223" t="s">
        <v>248</v>
      </c>
      <c r="AU379" s="223" t="s">
        <v>82</v>
      </c>
      <c r="AY379" s="17" t="s">
        <v>202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239</v>
      </c>
      <c r="BM379" s="223" t="s">
        <v>3499</v>
      </c>
    </row>
    <row r="380" s="2" customFormat="1">
      <c r="A380" s="38"/>
      <c r="B380" s="39"/>
      <c r="C380" s="40"/>
      <c r="D380" s="225" t="s">
        <v>212</v>
      </c>
      <c r="E380" s="40"/>
      <c r="F380" s="226" t="s">
        <v>3498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212</v>
      </c>
      <c r="AU380" s="17" t="s">
        <v>82</v>
      </c>
    </row>
    <row r="381" s="13" customFormat="1">
      <c r="A381" s="13"/>
      <c r="B381" s="232"/>
      <c r="C381" s="233"/>
      <c r="D381" s="225" t="s">
        <v>224</v>
      </c>
      <c r="E381" s="233"/>
      <c r="F381" s="235" t="s">
        <v>3500</v>
      </c>
      <c r="G381" s="233"/>
      <c r="H381" s="236">
        <v>21.120000000000001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224</v>
      </c>
      <c r="AU381" s="242" t="s">
        <v>82</v>
      </c>
      <c r="AV381" s="13" t="s">
        <v>82</v>
      </c>
      <c r="AW381" s="13" t="s">
        <v>4</v>
      </c>
      <c r="AX381" s="13" t="s">
        <v>80</v>
      </c>
      <c r="AY381" s="242" t="s">
        <v>202</v>
      </c>
    </row>
    <row r="382" s="2" customFormat="1" ht="16.5" customHeight="1">
      <c r="A382" s="38"/>
      <c r="B382" s="39"/>
      <c r="C382" s="212" t="s">
        <v>777</v>
      </c>
      <c r="D382" s="212" t="s">
        <v>205</v>
      </c>
      <c r="E382" s="213" t="s">
        <v>3501</v>
      </c>
      <c r="F382" s="214" t="s">
        <v>3502</v>
      </c>
      <c r="G382" s="215" t="s">
        <v>208</v>
      </c>
      <c r="H382" s="216">
        <v>30.699999999999999</v>
      </c>
      <c r="I382" s="217"/>
      <c r="J382" s="218">
        <f>ROUND(I382*H382,2)</f>
        <v>0</v>
      </c>
      <c r="K382" s="214" t="s">
        <v>209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0.0011999999999999999</v>
      </c>
      <c r="R382" s="221">
        <f>Q382*H382</f>
        <v>0.036839999999999998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239</v>
      </c>
      <c r="AT382" s="223" t="s">
        <v>205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239</v>
      </c>
      <c r="BM382" s="223" t="s">
        <v>3503</v>
      </c>
    </row>
    <row r="383" s="2" customFormat="1">
      <c r="A383" s="38"/>
      <c r="B383" s="39"/>
      <c r="C383" s="40"/>
      <c r="D383" s="225" t="s">
        <v>212</v>
      </c>
      <c r="E383" s="40"/>
      <c r="F383" s="226" t="s">
        <v>3504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212</v>
      </c>
      <c r="AU383" s="17" t="s">
        <v>82</v>
      </c>
    </row>
    <row r="384" s="2" customFormat="1">
      <c r="A384" s="38"/>
      <c r="B384" s="39"/>
      <c r="C384" s="40"/>
      <c r="D384" s="230" t="s">
        <v>214</v>
      </c>
      <c r="E384" s="40"/>
      <c r="F384" s="231" t="s">
        <v>3505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214</v>
      </c>
      <c r="AU384" s="17" t="s">
        <v>82</v>
      </c>
    </row>
    <row r="385" s="2" customFormat="1" ht="16.5" customHeight="1">
      <c r="A385" s="38"/>
      <c r="B385" s="39"/>
      <c r="C385" s="243" t="s">
        <v>783</v>
      </c>
      <c r="D385" s="243" t="s">
        <v>248</v>
      </c>
      <c r="E385" s="244" t="s">
        <v>3506</v>
      </c>
      <c r="F385" s="245" t="s">
        <v>3507</v>
      </c>
      <c r="G385" s="246" t="s">
        <v>208</v>
      </c>
      <c r="H385" s="247">
        <v>33.770000000000003</v>
      </c>
      <c r="I385" s="248"/>
      <c r="J385" s="249">
        <f>ROUND(I385*H385,2)</f>
        <v>0</v>
      </c>
      <c r="K385" s="245" t="s">
        <v>209</v>
      </c>
      <c r="L385" s="250"/>
      <c r="M385" s="251" t="s">
        <v>19</v>
      </c>
      <c r="N385" s="252" t="s">
        <v>44</v>
      </c>
      <c r="O385" s="84"/>
      <c r="P385" s="221">
        <f>O385*H385</f>
        <v>0</v>
      </c>
      <c r="Q385" s="221">
        <v>0.00142</v>
      </c>
      <c r="R385" s="221">
        <f>Q385*H385</f>
        <v>0.047953400000000007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251</v>
      </c>
      <c r="AT385" s="223" t="s">
        <v>248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239</v>
      </c>
      <c r="BM385" s="223" t="s">
        <v>3508</v>
      </c>
    </row>
    <row r="386" s="2" customFormat="1">
      <c r="A386" s="38"/>
      <c r="B386" s="39"/>
      <c r="C386" s="40"/>
      <c r="D386" s="225" t="s">
        <v>212</v>
      </c>
      <c r="E386" s="40"/>
      <c r="F386" s="226" t="s">
        <v>3507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212</v>
      </c>
      <c r="AU386" s="17" t="s">
        <v>82</v>
      </c>
    </row>
    <row r="387" s="13" customFormat="1">
      <c r="A387" s="13"/>
      <c r="B387" s="232"/>
      <c r="C387" s="233"/>
      <c r="D387" s="225" t="s">
        <v>224</v>
      </c>
      <c r="E387" s="233"/>
      <c r="F387" s="235" t="s">
        <v>3509</v>
      </c>
      <c r="G387" s="233"/>
      <c r="H387" s="236">
        <v>33.770000000000003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224</v>
      </c>
      <c r="AU387" s="242" t="s">
        <v>82</v>
      </c>
      <c r="AV387" s="13" t="s">
        <v>82</v>
      </c>
      <c r="AW387" s="13" t="s">
        <v>4</v>
      </c>
      <c r="AX387" s="13" t="s">
        <v>80</v>
      </c>
      <c r="AY387" s="242" t="s">
        <v>202</v>
      </c>
    </row>
    <row r="388" s="2" customFormat="1" ht="16.5" customHeight="1">
      <c r="A388" s="38"/>
      <c r="B388" s="39"/>
      <c r="C388" s="212" t="s">
        <v>790</v>
      </c>
      <c r="D388" s="212" t="s">
        <v>205</v>
      </c>
      <c r="E388" s="213" t="s">
        <v>3510</v>
      </c>
      <c r="F388" s="214" t="s">
        <v>3511</v>
      </c>
      <c r="G388" s="215" t="s">
        <v>208</v>
      </c>
      <c r="H388" s="216">
        <v>87</v>
      </c>
      <c r="I388" s="217"/>
      <c r="J388" s="218">
        <f>ROUND(I388*H388,2)</f>
        <v>0</v>
      </c>
      <c r="K388" s="214" t="s">
        <v>209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0.00025000000000000001</v>
      </c>
      <c r="R388" s="221">
        <f>Q388*H388</f>
        <v>0.021750000000000002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239</v>
      </c>
      <c r="AT388" s="223" t="s">
        <v>205</v>
      </c>
      <c r="AU388" s="223" t="s">
        <v>82</v>
      </c>
      <c r="AY388" s="17" t="s">
        <v>202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80</v>
      </c>
      <c r="BK388" s="224">
        <f>ROUND(I388*H388,2)</f>
        <v>0</v>
      </c>
      <c r="BL388" s="17" t="s">
        <v>239</v>
      </c>
      <c r="BM388" s="223" t="s">
        <v>3512</v>
      </c>
    </row>
    <row r="389" s="2" customFormat="1">
      <c r="A389" s="38"/>
      <c r="B389" s="39"/>
      <c r="C389" s="40"/>
      <c r="D389" s="225" t="s">
        <v>212</v>
      </c>
      <c r="E389" s="40"/>
      <c r="F389" s="226" t="s">
        <v>3513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212</v>
      </c>
      <c r="AU389" s="17" t="s">
        <v>82</v>
      </c>
    </row>
    <row r="390" s="2" customFormat="1">
      <c r="A390" s="38"/>
      <c r="B390" s="39"/>
      <c r="C390" s="40"/>
      <c r="D390" s="230" t="s">
        <v>214</v>
      </c>
      <c r="E390" s="40"/>
      <c r="F390" s="231" t="s">
        <v>3514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214</v>
      </c>
      <c r="AU390" s="17" t="s">
        <v>82</v>
      </c>
    </row>
    <row r="391" s="2" customFormat="1" ht="16.5" customHeight="1">
      <c r="A391" s="38"/>
      <c r="B391" s="39"/>
      <c r="C391" s="212" t="s">
        <v>797</v>
      </c>
      <c r="D391" s="212" t="s">
        <v>205</v>
      </c>
      <c r="E391" s="213" t="s">
        <v>3515</v>
      </c>
      <c r="F391" s="214" t="s">
        <v>3516</v>
      </c>
      <c r="G391" s="215" t="s">
        <v>208</v>
      </c>
      <c r="H391" s="216">
        <v>15.4</v>
      </c>
      <c r="I391" s="217"/>
      <c r="J391" s="218">
        <f>ROUND(I391*H391,2)</f>
        <v>0</v>
      </c>
      <c r="K391" s="214" t="s">
        <v>209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0.00025999999999999998</v>
      </c>
      <c r="R391" s="221">
        <f>Q391*H391</f>
        <v>0.0040039999999999997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239</v>
      </c>
      <c r="AT391" s="223" t="s">
        <v>205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239</v>
      </c>
      <c r="BM391" s="223" t="s">
        <v>3517</v>
      </c>
    </row>
    <row r="392" s="2" customFormat="1">
      <c r="A392" s="38"/>
      <c r="B392" s="39"/>
      <c r="C392" s="40"/>
      <c r="D392" s="225" t="s">
        <v>212</v>
      </c>
      <c r="E392" s="40"/>
      <c r="F392" s="226" t="s">
        <v>3518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212</v>
      </c>
      <c r="AU392" s="17" t="s">
        <v>82</v>
      </c>
    </row>
    <row r="393" s="2" customFormat="1">
      <c r="A393" s="38"/>
      <c r="B393" s="39"/>
      <c r="C393" s="40"/>
      <c r="D393" s="230" t="s">
        <v>214</v>
      </c>
      <c r="E393" s="40"/>
      <c r="F393" s="231" t="s">
        <v>3519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214</v>
      </c>
      <c r="AU393" s="17" t="s">
        <v>82</v>
      </c>
    </row>
    <row r="394" s="2" customFormat="1" ht="16.5" customHeight="1">
      <c r="A394" s="38"/>
      <c r="B394" s="39"/>
      <c r="C394" s="212" t="s">
        <v>804</v>
      </c>
      <c r="D394" s="212" t="s">
        <v>205</v>
      </c>
      <c r="E394" s="213" t="s">
        <v>3520</v>
      </c>
      <c r="F394" s="214" t="s">
        <v>3521</v>
      </c>
      <c r="G394" s="215" t="s">
        <v>208</v>
      </c>
      <c r="H394" s="216">
        <v>15.300000000000001</v>
      </c>
      <c r="I394" s="217"/>
      <c r="J394" s="218">
        <f>ROUND(I394*H394,2)</f>
        <v>0</v>
      </c>
      <c r="K394" s="214" t="s">
        <v>209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0.00027</v>
      </c>
      <c r="R394" s="221">
        <f>Q394*H394</f>
        <v>0.0041310000000000001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239</v>
      </c>
      <c r="AT394" s="223" t="s">
        <v>205</v>
      </c>
      <c r="AU394" s="223" t="s">
        <v>82</v>
      </c>
      <c r="AY394" s="17" t="s">
        <v>202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80</v>
      </c>
      <c r="BK394" s="224">
        <f>ROUND(I394*H394,2)</f>
        <v>0</v>
      </c>
      <c r="BL394" s="17" t="s">
        <v>239</v>
      </c>
      <c r="BM394" s="223" t="s">
        <v>3522</v>
      </c>
    </row>
    <row r="395" s="2" customFormat="1">
      <c r="A395" s="38"/>
      <c r="B395" s="39"/>
      <c r="C395" s="40"/>
      <c r="D395" s="225" t="s">
        <v>212</v>
      </c>
      <c r="E395" s="40"/>
      <c r="F395" s="226" t="s">
        <v>3523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212</v>
      </c>
      <c r="AU395" s="17" t="s">
        <v>82</v>
      </c>
    </row>
    <row r="396" s="2" customFormat="1">
      <c r="A396" s="38"/>
      <c r="B396" s="39"/>
      <c r="C396" s="40"/>
      <c r="D396" s="230" t="s">
        <v>214</v>
      </c>
      <c r="E396" s="40"/>
      <c r="F396" s="231" t="s">
        <v>3524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214</v>
      </c>
      <c r="AU396" s="17" t="s">
        <v>82</v>
      </c>
    </row>
    <row r="397" s="2" customFormat="1" ht="16.5" customHeight="1">
      <c r="A397" s="38"/>
      <c r="B397" s="39"/>
      <c r="C397" s="212" t="s">
        <v>811</v>
      </c>
      <c r="D397" s="212" t="s">
        <v>205</v>
      </c>
      <c r="E397" s="213" t="s">
        <v>3525</v>
      </c>
      <c r="F397" s="214" t="s">
        <v>3526</v>
      </c>
      <c r="G397" s="215" t="s">
        <v>208</v>
      </c>
      <c r="H397" s="216">
        <v>19.199999999999999</v>
      </c>
      <c r="I397" s="217"/>
      <c r="J397" s="218">
        <f>ROUND(I397*H397,2)</f>
        <v>0</v>
      </c>
      <c r="K397" s="214" t="s">
        <v>209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0.00038000000000000002</v>
      </c>
      <c r="R397" s="221">
        <f>Q397*H397</f>
        <v>0.0072960000000000004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239</v>
      </c>
      <c r="AT397" s="223" t="s">
        <v>205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239</v>
      </c>
      <c r="BM397" s="223" t="s">
        <v>3527</v>
      </c>
    </row>
    <row r="398" s="2" customFormat="1">
      <c r="A398" s="38"/>
      <c r="B398" s="39"/>
      <c r="C398" s="40"/>
      <c r="D398" s="225" t="s">
        <v>212</v>
      </c>
      <c r="E398" s="40"/>
      <c r="F398" s="226" t="s">
        <v>3528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212</v>
      </c>
      <c r="AU398" s="17" t="s">
        <v>82</v>
      </c>
    </row>
    <row r="399" s="2" customFormat="1">
      <c r="A399" s="38"/>
      <c r="B399" s="39"/>
      <c r="C399" s="40"/>
      <c r="D399" s="230" t="s">
        <v>214</v>
      </c>
      <c r="E399" s="40"/>
      <c r="F399" s="231" t="s">
        <v>3529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214</v>
      </c>
      <c r="AU399" s="17" t="s">
        <v>82</v>
      </c>
    </row>
    <row r="400" s="2" customFormat="1" ht="16.5" customHeight="1">
      <c r="A400" s="38"/>
      <c r="B400" s="39"/>
      <c r="C400" s="212" t="s">
        <v>818</v>
      </c>
      <c r="D400" s="212" t="s">
        <v>205</v>
      </c>
      <c r="E400" s="213" t="s">
        <v>3530</v>
      </c>
      <c r="F400" s="214" t="s">
        <v>3531</v>
      </c>
      <c r="G400" s="215" t="s">
        <v>208</v>
      </c>
      <c r="H400" s="216">
        <v>30.699999999999999</v>
      </c>
      <c r="I400" s="217"/>
      <c r="J400" s="218">
        <f>ROUND(I400*H400,2)</f>
        <v>0</v>
      </c>
      <c r="K400" s="214" t="s">
        <v>209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0.00048000000000000001</v>
      </c>
      <c r="R400" s="221">
        <f>Q400*H400</f>
        <v>0.014736000000000001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239</v>
      </c>
      <c r="AT400" s="223" t="s">
        <v>205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239</v>
      </c>
      <c r="BM400" s="223" t="s">
        <v>3532</v>
      </c>
    </row>
    <row r="401" s="2" customFormat="1">
      <c r="A401" s="38"/>
      <c r="B401" s="39"/>
      <c r="C401" s="40"/>
      <c r="D401" s="225" t="s">
        <v>212</v>
      </c>
      <c r="E401" s="40"/>
      <c r="F401" s="226" t="s">
        <v>3533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212</v>
      </c>
      <c r="AU401" s="17" t="s">
        <v>82</v>
      </c>
    </row>
    <row r="402" s="2" customFormat="1">
      <c r="A402" s="38"/>
      <c r="B402" s="39"/>
      <c r="C402" s="40"/>
      <c r="D402" s="230" t="s">
        <v>214</v>
      </c>
      <c r="E402" s="40"/>
      <c r="F402" s="231" t="s">
        <v>3534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214</v>
      </c>
      <c r="AU402" s="17" t="s">
        <v>82</v>
      </c>
    </row>
    <row r="403" s="2" customFormat="1" ht="21.75" customHeight="1">
      <c r="A403" s="38"/>
      <c r="B403" s="39"/>
      <c r="C403" s="212" t="s">
        <v>824</v>
      </c>
      <c r="D403" s="212" t="s">
        <v>205</v>
      </c>
      <c r="E403" s="213" t="s">
        <v>3535</v>
      </c>
      <c r="F403" s="214" t="s">
        <v>3536</v>
      </c>
      <c r="G403" s="215" t="s">
        <v>208</v>
      </c>
      <c r="H403" s="216">
        <v>1</v>
      </c>
      <c r="I403" s="217"/>
      <c r="J403" s="218">
        <f>ROUND(I403*H403,2)</f>
        <v>0</v>
      </c>
      <c r="K403" s="214" t="s">
        <v>209</v>
      </c>
      <c r="L403" s="44"/>
      <c r="M403" s="219" t="s">
        <v>19</v>
      </c>
      <c r="N403" s="220" t="s">
        <v>44</v>
      </c>
      <c r="O403" s="84"/>
      <c r="P403" s="221">
        <f>O403*H403</f>
        <v>0</v>
      </c>
      <c r="Q403" s="221">
        <v>5.0000000000000002E-05</v>
      </c>
      <c r="R403" s="221">
        <f>Q403*H403</f>
        <v>5.0000000000000002E-05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239</v>
      </c>
      <c r="AT403" s="223" t="s">
        <v>205</v>
      </c>
      <c r="AU403" s="223" t="s">
        <v>82</v>
      </c>
      <c r="AY403" s="17" t="s">
        <v>202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239</v>
      </c>
      <c r="BM403" s="223" t="s">
        <v>3537</v>
      </c>
    </row>
    <row r="404" s="2" customFormat="1">
      <c r="A404" s="38"/>
      <c r="B404" s="39"/>
      <c r="C404" s="40"/>
      <c r="D404" s="225" t="s">
        <v>212</v>
      </c>
      <c r="E404" s="40"/>
      <c r="F404" s="226" t="s">
        <v>3538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212</v>
      </c>
      <c r="AU404" s="17" t="s">
        <v>82</v>
      </c>
    </row>
    <row r="405" s="2" customFormat="1">
      <c r="A405" s="38"/>
      <c r="B405" s="39"/>
      <c r="C405" s="40"/>
      <c r="D405" s="230" t="s">
        <v>214</v>
      </c>
      <c r="E405" s="40"/>
      <c r="F405" s="231" t="s">
        <v>3539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214</v>
      </c>
      <c r="AU405" s="17" t="s">
        <v>82</v>
      </c>
    </row>
    <row r="406" s="2" customFormat="1" ht="24.15" customHeight="1">
      <c r="A406" s="38"/>
      <c r="B406" s="39"/>
      <c r="C406" s="212" t="s">
        <v>830</v>
      </c>
      <c r="D406" s="212" t="s">
        <v>205</v>
      </c>
      <c r="E406" s="213" t="s">
        <v>3540</v>
      </c>
      <c r="F406" s="214" t="s">
        <v>3541</v>
      </c>
      <c r="G406" s="215" t="s">
        <v>208</v>
      </c>
      <c r="H406" s="216">
        <v>92</v>
      </c>
      <c r="I406" s="217"/>
      <c r="J406" s="218">
        <f>ROUND(I406*H406,2)</f>
        <v>0</v>
      </c>
      <c r="K406" s="214" t="s">
        <v>209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0.00016000000000000001</v>
      </c>
      <c r="R406" s="221">
        <f>Q406*H406</f>
        <v>0.01472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239</v>
      </c>
      <c r="AT406" s="223" t="s">
        <v>205</v>
      </c>
      <c r="AU406" s="223" t="s">
        <v>82</v>
      </c>
      <c r="AY406" s="17" t="s">
        <v>202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80</v>
      </c>
      <c r="BK406" s="224">
        <f>ROUND(I406*H406,2)</f>
        <v>0</v>
      </c>
      <c r="BL406" s="17" t="s">
        <v>239</v>
      </c>
      <c r="BM406" s="223" t="s">
        <v>3542</v>
      </c>
    </row>
    <row r="407" s="2" customFormat="1">
      <c r="A407" s="38"/>
      <c r="B407" s="39"/>
      <c r="C407" s="40"/>
      <c r="D407" s="225" t="s">
        <v>212</v>
      </c>
      <c r="E407" s="40"/>
      <c r="F407" s="226" t="s">
        <v>3543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212</v>
      </c>
      <c r="AU407" s="17" t="s">
        <v>82</v>
      </c>
    </row>
    <row r="408" s="2" customFormat="1">
      <c r="A408" s="38"/>
      <c r="B408" s="39"/>
      <c r="C408" s="40"/>
      <c r="D408" s="230" t="s">
        <v>214</v>
      </c>
      <c r="E408" s="40"/>
      <c r="F408" s="231" t="s">
        <v>3544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214</v>
      </c>
      <c r="AU408" s="17" t="s">
        <v>82</v>
      </c>
    </row>
    <row r="409" s="2" customFormat="1" ht="24.15" customHeight="1">
      <c r="A409" s="38"/>
      <c r="B409" s="39"/>
      <c r="C409" s="212" t="s">
        <v>836</v>
      </c>
      <c r="D409" s="212" t="s">
        <v>205</v>
      </c>
      <c r="E409" s="213" t="s">
        <v>3545</v>
      </c>
      <c r="F409" s="214" t="s">
        <v>3546</v>
      </c>
      <c r="G409" s="215" t="s">
        <v>208</v>
      </c>
      <c r="H409" s="216">
        <v>0</v>
      </c>
      <c r="I409" s="217"/>
      <c r="J409" s="218">
        <f>ROUND(I409*H409,2)</f>
        <v>0</v>
      </c>
      <c r="K409" s="214" t="s">
        <v>209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0.00019000000000000001</v>
      </c>
      <c r="R409" s="221">
        <f>Q409*H409</f>
        <v>0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239</v>
      </c>
      <c r="AT409" s="223" t="s">
        <v>205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239</v>
      </c>
      <c r="BM409" s="223" t="s">
        <v>3547</v>
      </c>
    </row>
    <row r="410" s="2" customFormat="1">
      <c r="A410" s="38"/>
      <c r="B410" s="39"/>
      <c r="C410" s="40"/>
      <c r="D410" s="225" t="s">
        <v>212</v>
      </c>
      <c r="E410" s="40"/>
      <c r="F410" s="226" t="s">
        <v>3548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212</v>
      </c>
      <c r="AU410" s="17" t="s">
        <v>82</v>
      </c>
    </row>
    <row r="411" s="2" customFormat="1">
      <c r="A411" s="38"/>
      <c r="B411" s="39"/>
      <c r="C411" s="40"/>
      <c r="D411" s="230" t="s">
        <v>214</v>
      </c>
      <c r="E411" s="40"/>
      <c r="F411" s="231" t="s">
        <v>3549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214</v>
      </c>
      <c r="AU411" s="17" t="s">
        <v>82</v>
      </c>
    </row>
    <row r="412" s="2" customFormat="1" ht="21.75" customHeight="1">
      <c r="A412" s="38"/>
      <c r="B412" s="39"/>
      <c r="C412" s="212" t="s">
        <v>842</v>
      </c>
      <c r="D412" s="212" t="s">
        <v>205</v>
      </c>
      <c r="E412" s="213" t="s">
        <v>3550</v>
      </c>
      <c r="F412" s="214" t="s">
        <v>3551</v>
      </c>
      <c r="G412" s="215" t="s">
        <v>208</v>
      </c>
      <c r="H412" s="216">
        <v>2.6000000000000001</v>
      </c>
      <c r="I412" s="217"/>
      <c r="J412" s="218">
        <f>ROUND(I412*H412,2)</f>
        <v>0</v>
      </c>
      <c r="K412" s="214" t="s">
        <v>209</v>
      </c>
      <c r="L412" s="44"/>
      <c r="M412" s="219" t="s">
        <v>19</v>
      </c>
      <c r="N412" s="220" t="s">
        <v>44</v>
      </c>
      <c r="O412" s="84"/>
      <c r="P412" s="221">
        <f>O412*H412</f>
        <v>0</v>
      </c>
      <c r="Q412" s="221">
        <v>0.00020000000000000001</v>
      </c>
      <c r="R412" s="221">
        <f>Q412*H412</f>
        <v>0.00052000000000000006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239</v>
      </c>
      <c r="AT412" s="223" t="s">
        <v>205</v>
      </c>
      <c r="AU412" s="223" t="s">
        <v>82</v>
      </c>
      <c r="AY412" s="17" t="s">
        <v>202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239</v>
      </c>
      <c r="BM412" s="223" t="s">
        <v>3552</v>
      </c>
    </row>
    <row r="413" s="2" customFormat="1">
      <c r="A413" s="38"/>
      <c r="B413" s="39"/>
      <c r="C413" s="40"/>
      <c r="D413" s="225" t="s">
        <v>212</v>
      </c>
      <c r="E413" s="40"/>
      <c r="F413" s="226" t="s">
        <v>3553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212</v>
      </c>
      <c r="AU413" s="17" t="s">
        <v>82</v>
      </c>
    </row>
    <row r="414" s="2" customFormat="1">
      <c r="A414" s="38"/>
      <c r="B414" s="39"/>
      <c r="C414" s="40"/>
      <c r="D414" s="230" t="s">
        <v>214</v>
      </c>
      <c r="E414" s="40"/>
      <c r="F414" s="231" t="s">
        <v>3554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214</v>
      </c>
      <c r="AU414" s="17" t="s">
        <v>82</v>
      </c>
    </row>
    <row r="415" s="2" customFormat="1" ht="24.15" customHeight="1">
      <c r="A415" s="38"/>
      <c r="B415" s="39"/>
      <c r="C415" s="212" t="s">
        <v>848</v>
      </c>
      <c r="D415" s="212" t="s">
        <v>205</v>
      </c>
      <c r="E415" s="213" t="s">
        <v>3555</v>
      </c>
      <c r="F415" s="214" t="s">
        <v>3556</v>
      </c>
      <c r="G415" s="215" t="s">
        <v>208</v>
      </c>
      <c r="H415" s="216">
        <v>20.100000000000001</v>
      </c>
      <c r="I415" s="217"/>
      <c r="J415" s="218">
        <f>ROUND(I415*H415,2)</f>
        <v>0</v>
      </c>
      <c r="K415" s="214" t="s">
        <v>209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0.00027</v>
      </c>
      <c r="R415" s="221">
        <f>Q415*H415</f>
        <v>0.0054270000000000004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239</v>
      </c>
      <c r="AT415" s="223" t="s">
        <v>205</v>
      </c>
      <c r="AU415" s="223" t="s">
        <v>82</v>
      </c>
      <c r="AY415" s="17" t="s">
        <v>202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239</v>
      </c>
      <c r="BM415" s="223" t="s">
        <v>3557</v>
      </c>
    </row>
    <row r="416" s="2" customFormat="1">
      <c r="A416" s="38"/>
      <c r="B416" s="39"/>
      <c r="C416" s="40"/>
      <c r="D416" s="225" t="s">
        <v>212</v>
      </c>
      <c r="E416" s="40"/>
      <c r="F416" s="226" t="s">
        <v>3558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212</v>
      </c>
      <c r="AU416" s="17" t="s">
        <v>82</v>
      </c>
    </row>
    <row r="417" s="2" customFormat="1">
      <c r="A417" s="38"/>
      <c r="B417" s="39"/>
      <c r="C417" s="40"/>
      <c r="D417" s="230" t="s">
        <v>214</v>
      </c>
      <c r="E417" s="40"/>
      <c r="F417" s="231" t="s">
        <v>3559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214</v>
      </c>
      <c r="AU417" s="17" t="s">
        <v>82</v>
      </c>
    </row>
    <row r="418" s="2" customFormat="1" ht="24.15" customHeight="1">
      <c r="A418" s="38"/>
      <c r="B418" s="39"/>
      <c r="C418" s="212" t="s">
        <v>855</v>
      </c>
      <c r="D418" s="212" t="s">
        <v>205</v>
      </c>
      <c r="E418" s="213" t="s">
        <v>3560</v>
      </c>
      <c r="F418" s="214" t="s">
        <v>3561</v>
      </c>
      <c r="G418" s="215" t="s">
        <v>208</v>
      </c>
      <c r="H418" s="216">
        <v>31.600000000000001</v>
      </c>
      <c r="I418" s="217"/>
      <c r="J418" s="218">
        <f>ROUND(I418*H418,2)</f>
        <v>0</v>
      </c>
      <c r="K418" s="214" t="s">
        <v>209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0.00044000000000000002</v>
      </c>
      <c r="R418" s="221">
        <f>Q418*H418</f>
        <v>0.013904000000000001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239</v>
      </c>
      <c r="AT418" s="223" t="s">
        <v>205</v>
      </c>
      <c r="AU418" s="223" t="s">
        <v>82</v>
      </c>
      <c r="AY418" s="17" t="s">
        <v>202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239</v>
      </c>
      <c r="BM418" s="223" t="s">
        <v>3562</v>
      </c>
    </row>
    <row r="419" s="2" customFormat="1">
      <c r="A419" s="38"/>
      <c r="B419" s="39"/>
      <c r="C419" s="40"/>
      <c r="D419" s="225" t="s">
        <v>212</v>
      </c>
      <c r="E419" s="40"/>
      <c r="F419" s="226" t="s">
        <v>3563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212</v>
      </c>
      <c r="AU419" s="17" t="s">
        <v>82</v>
      </c>
    </row>
    <row r="420" s="2" customFormat="1">
      <c r="A420" s="38"/>
      <c r="B420" s="39"/>
      <c r="C420" s="40"/>
      <c r="D420" s="230" t="s">
        <v>214</v>
      </c>
      <c r="E420" s="40"/>
      <c r="F420" s="231" t="s">
        <v>3564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214</v>
      </c>
      <c r="AU420" s="17" t="s">
        <v>82</v>
      </c>
    </row>
    <row r="421" s="2" customFormat="1" ht="24.15" customHeight="1">
      <c r="A421" s="38"/>
      <c r="B421" s="39"/>
      <c r="C421" s="212" t="s">
        <v>861</v>
      </c>
      <c r="D421" s="212" t="s">
        <v>205</v>
      </c>
      <c r="E421" s="213" t="s">
        <v>3565</v>
      </c>
      <c r="F421" s="214" t="s">
        <v>3566</v>
      </c>
      <c r="G421" s="215" t="s">
        <v>208</v>
      </c>
      <c r="H421" s="216">
        <v>0</v>
      </c>
      <c r="I421" s="217"/>
      <c r="J421" s="218">
        <f>ROUND(I421*H421,2)</f>
        <v>0</v>
      </c>
      <c r="K421" s="214" t="s">
        <v>209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0.00046999999999999999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239</v>
      </c>
      <c r="AT421" s="223" t="s">
        <v>205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239</v>
      </c>
      <c r="BM421" s="223" t="s">
        <v>3567</v>
      </c>
    </row>
    <row r="422" s="2" customFormat="1">
      <c r="A422" s="38"/>
      <c r="B422" s="39"/>
      <c r="C422" s="40"/>
      <c r="D422" s="225" t="s">
        <v>212</v>
      </c>
      <c r="E422" s="40"/>
      <c r="F422" s="226" t="s">
        <v>3568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212</v>
      </c>
      <c r="AU422" s="17" t="s">
        <v>82</v>
      </c>
    </row>
    <row r="423" s="2" customFormat="1">
      <c r="A423" s="38"/>
      <c r="B423" s="39"/>
      <c r="C423" s="40"/>
      <c r="D423" s="230" t="s">
        <v>214</v>
      </c>
      <c r="E423" s="40"/>
      <c r="F423" s="231" t="s">
        <v>3569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214</v>
      </c>
      <c r="AU423" s="17" t="s">
        <v>82</v>
      </c>
    </row>
    <row r="424" s="2" customFormat="1" ht="16.5" customHeight="1">
      <c r="A424" s="38"/>
      <c r="B424" s="39"/>
      <c r="C424" s="212" t="s">
        <v>867</v>
      </c>
      <c r="D424" s="212" t="s">
        <v>205</v>
      </c>
      <c r="E424" s="213" t="s">
        <v>3570</v>
      </c>
      <c r="F424" s="214" t="s">
        <v>3571</v>
      </c>
      <c r="G424" s="215" t="s">
        <v>289</v>
      </c>
      <c r="H424" s="216">
        <v>11</v>
      </c>
      <c r="I424" s="217"/>
      <c r="J424" s="218">
        <f>ROUND(I424*H424,2)</f>
        <v>0</v>
      </c>
      <c r="K424" s="214" t="s">
        <v>209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0.0071999999999999998</v>
      </c>
      <c r="R424" s="221">
        <f>Q424*H424</f>
        <v>0.079199999999999993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239</v>
      </c>
      <c r="AT424" s="223" t="s">
        <v>205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239</v>
      </c>
      <c r="BM424" s="223" t="s">
        <v>3572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3573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2" customFormat="1">
      <c r="A426" s="38"/>
      <c r="B426" s="39"/>
      <c r="C426" s="40"/>
      <c r="D426" s="230" t="s">
        <v>214</v>
      </c>
      <c r="E426" s="40"/>
      <c r="F426" s="231" t="s">
        <v>3574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214</v>
      </c>
      <c r="AU426" s="17" t="s">
        <v>82</v>
      </c>
    </row>
    <row r="427" s="2" customFormat="1" ht="16.5" customHeight="1">
      <c r="A427" s="38"/>
      <c r="B427" s="39"/>
      <c r="C427" s="243" t="s">
        <v>871</v>
      </c>
      <c r="D427" s="243" t="s">
        <v>248</v>
      </c>
      <c r="E427" s="244" t="s">
        <v>3575</v>
      </c>
      <c r="F427" s="245" t="s">
        <v>3576</v>
      </c>
      <c r="G427" s="246" t="s">
        <v>289</v>
      </c>
      <c r="H427" s="247">
        <v>11</v>
      </c>
      <c r="I427" s="248"/>
      <c r="J427" s="249">
        <f>ROUND(I427*H427,2)</f>
        <v>0</v>
      </c>
      <c r="K427" s="245" t="s">
        <v>209</v>
      </c>
      <c r="L427" s="250"/>
      <c r="M427" s="251" t="s">
        <v>19</v>
      </c>
      <c r="N427" s="252" t="s">
        <v>44</v>
      </c>
      <c r="O427" s="84"/>
      <c r="P427" s="221">
        <f>O427*H427</f>
        <v>0</v>
      </c>
      <c r="Q427" s="221">
        <v>0.0016000000000000001</v>
      </c>
      <c r="R427" s="221">
        <f>Q427*H427</f>
        <v>0.017600000000000001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251</v>
      </c>
      <c r="AT427" s="223" t="s">
        <v>248</v>
      </c>
      <c r="AU427" s="223" t="s">
        <v>82</v>
      </c>
      <c r="AY427" s="17" t="s">
        <v>202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239</v>
      </c>
      <c r="BM427" s="223" t="s">
        <v>3577</v>
      </c>
    </row>
    <row r="428" s="2" customFormat="1">
      <c r="A428" s="38"/>
      <c r="B428" s="39"/>
      <c r="C428" s="40"/>
      <c r="D428" s="225" t="s">
        <v>212</v>
      </c>
      <c r="E428" s="40"/>
      <c r="F428" s="226" t="s">
        <v>3576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212</v>
      </c>
      <c r="AU428" s="17" t="s">
        <v>82</v>
      </c>
    </row>
    <row r="429" s="2" customFormat="1" ht="16.5" customHeight="1">
      <c r="A429" s="38"/>
      <c r="B429" s="39"/>
      <c r="C429" s="243" t="s">
        <v>877</v>
      </c>
      <c r="D429" s="243" t="s">
        <v>248</v>
      </c>
      <c r="E429" s="244" t="s">
        <v>3578</v>
      </c>
      <c r="F429" s="245" t="s">
        <v>3579</v>
      </c>
      <c r="G429" s="246" t="s">
        <v>289</v>
      </c>
      <c r="H429" s="247">
        <v>4</v>
      </c>
      <c r="I429" s="248"/>
      <c r="J429" s="249">
        <f>ROUND(I429*H429,2)</f>
        <v>0</v>
      </c>
      <c r="K429" s="245" t="s">
        <v>19</v>
      </c>
      <c r="L429" s="250"/>
      <c r="M429" s="251" t="s">
        <v>19</v>
      </c>
      <c r="N429" s="252" t="s">
        <v>44</v>
      </c>
      <c r="O429" s="84"/>
      <c r="P429" s="221">
        <f>O429*H429</f>
        <v>0</v>
      </c>
      <c r="Q429" s="221">
        <v>0</v>
      </c>
      <c r="R429" s="221">
        <f>Q429*H429</f>
        <v>0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251</v>
      </c>
      <c r="AT429" s="223" t="s">
        <v>248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239</v>
      </c>
      <c r="BM429" s="223" t="s">
        <v>3580</v>
      </c>
    </row>
    <row r="430" s="2" customFormat="1">
      <c r="A430" s="38"/>
      <c r="B430" s="39"/>
      <c r="C430" s="40"/>
      <c r="D430" s="225" t="s">
        <v>212</v>
      </c>
      <c r="E430" s="40"/>
      <c r="F430" s="226" t="s">
        <v>3579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212</v>
      </c>
      <c r="AU430" s="17" t="s">
        <v>82</v>
      </c>
    </row>
    <row r="431" s="2" customFormat="1">
      <c r="A431" s="38"/>
      <c r="B431" s="39"/>
      <c r="C431" s="40"/>
      <c r="D431" s="225" t="s">
        <v>525</v>
      </c>
      <c r="E431" s="40"/>
      <c r="F431" s="253" t="s">
        <v>3581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525</v>
      </c>
      <c r="AU431" s="17" t="s">
        <v>82</v>
      </c>
    </row>
    <row r="432" s="2" customFormat="1" ht="16.5" customHeight="1">
      <c r="A432" s="38"/>
      <c r="B432" s="39"/>
      <c r="C432" s="212" t="s">
        <v>883</v>
      </c>
      <c r="D432" s="212" t="s">
        <v>205</v>
      </c>
      <c r="E432" s="213" t="s">
        <v>3582</v>
      </c>
      <c r="F432" s="214" t="s">
        <v>3583</v>
      </c>
      <c r="G432" s="215" t="s">
        <v>289</v>
      </c>
      <c r="H432" s="216">
        <v>13</v>
      </c>
      <c r="I432" s="217"/>
      <c r="J432" s="218">
        <f>ROUND(I432*H432,2)</f>
        <v>0</v>
      </c>
      <c r="K432" s="214" t="s">
        <v>209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6.0000000000000002E-05</v>
      </c>
      <c r="R432" s="221">
        <f>Q432*H432</f>
        <v>0.00077999999999999999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239</v>
      </c>
      <c r="AT432" s="223" t="s">
        <v>205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239</v>
      </c>
      <c r="BM432" s="223" t="s">
        <v>3584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3585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>
      <c r="A434" s="38"/>
      <c r="B434" s="39"/>
      <c r="C434" s="40"/>
      <c r="D434" s="230" t="s">
        <v>214</v>
      </c>
      <c r="E434" s="40"/>
      <c r="F434" s="231" t="s">
        <v>3586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214</v>
      </c>
      <c r="AU434" s="17" t="s">
        <v>82</v>
      </c>
    </row>
    <row r="435" s="2" customFormat="1" ht="16.5" customHeight="1">
      <c r="A435" s="38"/>
      <c r="B435" s="39"/>
      <c r="C435" s="212" t="s">
        <v>887</v>
      </c>
      <c r="D435" s="212" t="s">
        <v>205</v>
      </c>
      <c r="E435" s="213" t="s">
        <v>3587</v>
      </c>
      <c r="F435" s="214" t="s">
        <v>3588</v>
      </c>
      <c r="G435" s="215" t="s">
        <v>289</v>
      </c>
      <c r="H435" s="216">
        <v>65</v>
      </c>
      <c r="I435" s="217"/>
      <c r="J435" s="218">
        <f>ROUND(I435*H435,2)</f>
        <v>0</v>
      </c>
      <c r="K435" s="214" t="s">
        <v>209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0.00010000000000000001</v>
      </c>
      <c r="R435" s="221">
        <f>Q435*H435</f>
        <v>0.0065000000000000006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239</v>
      </c>
      <c r="AT435" s="223" t="s">
        <v>205</v>
      </c>
      <c r="AU435" s="223" t="s">
        <v>82</v>
      </c>
      <c r="AY435" s="17" t="s">
        <v>202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80</v>
      </c>
      <c r="BK435" s="224">
        <f>ROUND(I435*H435,2)</f>
        <v>0</v>
      </c>
      <c r="BL435" s="17" t="s">
        <v>239</v>
      </c>
      <c r="BM435" s="223" t="s">
        <v>3589</v>
      </c>
    </row>
    <row r="436" s="2" customFormat="1">
      <c r="A436" s="38"/>
      <c r="B436" s="39"/>
      <c r="C436" s="40"/>
      <c r="D436" s="225" t="s">
        <v>212</v>
      </c>
      <c r="E436" s="40"/>
      <c r="F436" s="226" t="s">
        <v>3590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212</v>
      </c>
      <c r="AU436" s="17" t="s">
        <v>82</v>
      </c>
    </row>
    <row r="437" s="2" customFormat="1">
      <c r="A437" s="38"/>
      <c r="B437" s="39"/>
      <c r="C437" s="40"/>
      <c r="D437" s="230" t="s">
        <v>214</v>
      </c>
      <c r="E437" s="40"/>
      <c r="F437" s="231" t="s">
        <v>3591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214</v>
      </c>
      <c r="AU437" s="17" t="s">
        <v>82</v>
      </c>
    </row>
    <row r="438" s="2" customFormat="1" ht="16.5" customHeight="1">
      <c r="A438" s="38"/>
      <c r="B438" s="39"/>
      <c r="C438" s="212" t="s">
        <v>893</v>
      </c>
      <c r="D438" s="212" t="s">
        <v>205</v>
      </c>
      <c r="E438" s="213" t="s">
        <v>3592</v>
      </c>
      <c r="F438" s="214" t="s">
        <v>3593</v>
      </c>
      <c r="G438" s="215" t="s">
        <v>289</v>
      </c>
      <c r="H438" s="216">
        <v>10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0.00018000000000000001</v>
      </c>
      <c r="R438" s="221">
        <f>Q438*H438</f>
        <v>0.0018000000000000002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239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239</v>
      </c>
      <c r="BM438" s="223" t="s">
        <v>3594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3595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>
      <c r="A440" s="38"/>
      <c r="B440" s="39"/>
      <c r="C440" s="40"/>
      <c r="D440" s="230" t="s">
        <v>214</v>
      </c>
      <c r="E440" s="40"/>
      <c r="F440" s="231" t="s">
        <v>3596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214</v>
      </c>
      <c r="AU440" s="17" t="s">
        <v>82</v>
      </c>
    </row>
    <row r="441" s="2" customFormat="1" ht="16.5" customHeight="1">
      <c r="A441" s="38"/>
      <c r="B441" s="39"/>
      <c r="C441" s="212" t="s">
        <v>899</v>
      </c>
      <c r="D441" s="212" t="s">
        <v>205</v>
      </c>
      <c r="E441" s="213" t="s">
        <v>3597</v>
      </c>
      <c r="F441" s="214" t="s">
        <v>3598</v>
      </c>
      <c r="G441" s="215" t="s">
        <v>289</v>
      </c>
      <c r="H441" s="216">
        <v>23</v>
      </c>
      <c r="I441" s="217"/>
      <c r="J441" s="218">
        <f>ROUND(I441*H441,2)</f>
        <v>0</v>
      </c>
      <c r="K441" s="214" t="s">
        <v>209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0.00029999999999999997</v>
      </c>
      <c r="R441" s="221">
        <f>Q441*H441</f>
        <v>0.006899999999999999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239</v>
      </c>
      <c r="AT441" s="223" t="s">
        <v>205</v>
      </c>
      <c r="AU441" s="223" t="s">
        <v>82</v>
      </c>
      <c r="AY441" s="17" t="s">
        <v>202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80</v>
      </c>
      <c r="BK441" s="224">
        <f>ROUND(I441*H441,2)</f>
        <v>0</v>
      </c>
      <c r="BL441" s="17" t="s">
        <v>239</v>
      </c>
      <c r="BM441" s="223" t="s">
        <v>3599</v>
      </c>
    </row>
    <row r="442" s="2" customFormat="1">
      <c r="A442" s="38"/>
      <c r="B442" s="39"/>
      <c r="C442" s="40"/>
      <c r="D442" s="225" t="s">
        <v>212</v>
      </c>
      <c r="E442" s="40"/>
      <c r="F442" s="226" t="s">
        <v>3600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212</v>
      </c>
      <c r="AU442" s="17" t="s">
        <v>82</v>
      </c>
    </row>
    <row r="443" s="2" customFormat="1">
      <c r="A443" s="38"/>
      <c r="B443" s="39"/>
      <c r="C443" s="40"/>
      <c r="D443" s="230" t="s">
        <v>214</v>
      </c>
      <c r="E443" s="40"/>
      <c r="F443" s="231" t="s">
        <v>3601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214</v>
      </c>
      <c r="AU443" s="17" t="s">
        <v>82</v>
      </c>
    </row>
    <row r="444" s="2" customFormat="1" ht="16.5" customHeight="1">
      <c r="A444" s="38"/>
      <c r="B444" s="39"/>
      <c r="C444" s="212" t="s">
        <v>903</v>
      </c>
      <c r="D444" s="212" t="s">
        <v>205</v>
      </c>
      <c r="E444" s="213" t="s">
        <v>3602</v>
      </c>
      <c r="F444" s="214" t="s">
        <v>3603</v>
      </c>
      <c r="G444" s="215" t="s">
        <v>289</v>
      </c>
      <c r="H444" s="216">
        <v>1</v>
      </c>
      <c r="I444" s="217"/>
      <c r="J444" s="218">
        <f>ROUND(I444*H444,2)</f>
        <v>0</v>
      </c>
      <c r="K444" s="214" t="s">
        <v>209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0.00036000000000000002</v>
      </c>
      <c r="R444" s="221">
        <f>Q444*H444</f>
        <v>0.00036000000000000002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239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239</v>
      </c>
      <c r="BM444" s="223" t="s">
        <v>3604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3605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>
      <c r="A446" s="38"/>
      <c r="B446" s="39"/>
      <c r="C446" s="40"/>
      <c r="D446" s="230" t="s">
        <v>214</v>
      </c>
      <c r="E446" s="40"/>
      <c r="F446" s="231" t="s">
        <v>3606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214</v>
      </c>
      <c r="AU446" s="17" t="s">
        <v>82</v>
      </c>
    </row>
    <row r="447" s="2" customFormat="1" ht="16.5" customHeight="1">
      <c r="A447" s="38"/>
      <c r="B447" s="39"/>
      <c r="C447" s="212" t="s">
        <v>909</v>
      </c>
      <c r="D447" s="212" t="s">
        <v>205</v>
      </c>
      <c r="E447" s="213" t="s">
        <v>3607</v>
      </c>
      <c r="F447" s="214" t="s">
        <v>3608</v>
      </c>
      <c r="G447" s="215" t="s">
        <v>289</v>
      </c>
      <c r="H447" s="216">
        <v>7</v>
      </c>
      <c r="I447" s="217"/>
      <c r="J447" s="218">
        <f>ROUND(I447*H447,2)</f>
        <v>0</v>
      </c>
      <c r="K447" s="214" t="s">
        <v>209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0.00075000000000000002</v>
      </c>
      <c r="R447" s="221">
        <f>Q447*H447</f>
        <v>0.0052500000000000003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239</v>
      </c>
      <c r="AT447" s="223" t="s">
        <v>205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239</v>
      </c>
      <c r="BM447" s="223" t="s">
        <v>3609</v>
      </c>
    </row>
    <row r="448" s="2" customFormat="1">
      <c r="A448" s="38"/>
      <c r="B448" s="39"/>
      <c r="C448" s="40"/>
      <c r="D448" s="225" t="s">
        <v>212</v>
      </c>
      <c r="E448" s="40"/>
      <c r="F448" s="226" t="s">
        <v>3610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212</v>
      </c>
      <c r="AU448" s="17" t="s">
        <v>82</v>
      </c>
    </row>
    <row r="449" s="2" customFormat="1">
      <c r="A449" s="38"/>
      <c r="B449" s="39"/>
      <c r="C449" s="40"/>
      <c r="D449" s="230" t="s">
        <v>214</v>
      </c>
      <c r="E449" s="40"/>
      <c r="F449" s="231" t="s">
        <v>3611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214</v>
      </c>
      <c r="AU449" s="17" t="s">
        <v>82</v>
      </c>
    </row>
    <row r="450" s="2" customFormat="1" ht="16.5" customHeight="1">
      <c r="A450" s="38"/>
      <c r="B450" s="39"/>
      <c r="C450" s="212" t="s">
        <v>915</v>
      </c>
      <c r="D450" s="212" t="s">
        <v>205</v>
      </c>
      <c r="E450" s="213" t="s">
        <v>3612</v>
      </c>
      <c r="F450" s="214" t="s">
        <v>3613</v>
      </c>
      <c r="G450" s="215" t="s">
        <v>289</v>
      </c>
      <c r="H450" s="216">
        <v>13</v>
      </c>
      <c r="I450" s="217"/>
      <c r="J450" s="218">
        <f>ROUND(I450*H450,2)</f>
        <v>0</v>
      </c>
      <c r="K450" s="214" t="s">
        <v>209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0.0011000000000000001</v>
      </c>
      <c r="R450" s="221">
        <f>Q450*H450</f>
        <v>0.0143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239</v>
      </c>
      <c r="AT450" s="223" t="s">
        <v>205</v>
      </c>
      <c r="AU450" s="223" t="s">
        <v>82</v>
      </c>
      <c r="AY450" s="17" t="s">
        <v>202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239</v>
      </c>
      <c r="BM450" s="223" t="s">
        <v>3614</v>
      </c>
    </row>
    <row r="451" s="2" customFormat="1">
      <c r="A451" s="38"/>
      <c r="B451" s="39"/>
      <c r="C451" s="40"/>
      <c r="D451" s="225" t="s">
        <v>212</v>
      </c>
      <c r="E451" s="40"/>
      <c r="F451" s="226" t="s">
        <v>3615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212</v>
      </c>
      <c r="AU451" s="17" t="s">
        <v>82</v>
      </c>
    </row>
    <row r="452" s="2" customFormat="1">
      <c r="A452" s="38"/>
      <c r="B452" s="39"/>
      <c r="C452" s="40"/>
      <c r="D452" s="230" t="s">
        <v>214</v>
      </c>
      <c r="E452" s="40"/>
      <c r="F452" s="231" t="s">
        <v>3616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214</v>
      </c>
      <c r="AU452" s="17" t="s">
        <v>82</v>
      </c>
    </row>
    <row r="453" s="2" customFormat="1" ht="16.5" customHeight="1">
      <c r="A453" s="38"/>
      <c r="B453" s="39"/>
      <c r="C453" s="212" t="s">
        <v>919</v>
      </c>
      <c r="D453" s="212" t="s">
        <v>205</v>
      </c>
      <c r="E453" s="213" t="s">
        <v>3617</v>
      </c>
      <c r="F453" s="214" t="s">
        <v>3618</v>
      </c>
      <c r="G453" s="215" t="s">
        <v>289</v>
      </c>
      <c r="H453" s="216">
        <v>3</v>
      </c>
      <c r="I453" s="217"/>
      <c r="J453" s="218">
        <f>ROUND(I453*H453,2)</f>
        <v>0</v>
      </c>
      <c r="K453" s="214" t="s">
        <v>209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0.00017000000000000001</v>
      </c>
      <c r="R453" s="221">
        <f>Q453*H453</f>
        <v>0.00051000000000000004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239</v>
      </c>
      <c r="AT453" s="223" t="s">
        <v>205</v>
      </c>
      <c r="AU453" s="223" t="s">
        <v>82</v>
      </c>
      <c r="AY453" s="17" t="s">
        <v>202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80</v>
      </c>
      <c r="BK453" s="224">
        <f>ROUND(I453*H453,2)</f>
        <v>0</v>
      </c>
      <c r="BL453" s="17" t="s">
        <v>239</v>
      </c>
      <c r="BM453" s="223" t="s">
        <v>3619</v>
      </c>
    </row>
    <row r="454" s="2" customFormat="1">
      <c r="A454" s="38"/>
      <c r="B454" s="39"/>
      <c r="C454" s="40"/>
      <c r="D454" s="225" t="s">
        <v>212</v>
      </c>
      <c r="E454" s="40"/>
      <c r="F454" s="226" t="s">
        <v>3620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212</v>
      </c>
      <c r="AU454" s="17" t="s">
        <v>82</v>
      </c>
    </row>
    <row r="455" s="2" customFormat="1">
      <c r="A455" s="38"/>
      <c r="B455" s="39"/>
      <c r="C455" s="40"/>
      <c r="D455" s="230" t="s">
        <v>214</v>
      </c>
      <c r="E455" s="40"/>
      <c r="F455" s="231" t="s">
        <v>3621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214</v>
      </c>
      <c r="AU455" s="17" t="s">
        <v>82</v>
      </c>
    </row>
    <row r="456" s="2" customFormat="1" ht="16.5" customHeight="1">
      <c r="A456" s="38"/>
      <c r="B456" s="39"/>
      <c r="C456" s="212" t="s">
        <v>925</v>
      </c>
      <c r="D456" s="212" t="s">
        <v>205</v>
      </c>
      <c r="E456" s="213" t="s">
        <v>3622</v>
      </c>
      <c r="F456" s="214" t="s">
        <v>3623</v>
      </c>
      <c r="G456" s="215" t="s">
        <v>289</v>
      </c>
      <c r="H456" s="216">
        <v>1</v>
      </c>
      <c r="I456" s="217"/>
      <c r="J456" s="218">
        <f>ROUND(I456*H456,2)</f>
        <v>0</v>
      </c>
      <c r="K456" s="214" t="s">
        <v>209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0.00051999999999999995</v>
      </c>
      <c r="R456" s="221">
        <f>Q456*H456</f>
        <v>0.00051999999999999995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239</v>
      </c>
      <c r="AT456" s="223" t="s">
        <v>205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239</v>
      </c>
      <c r="BM456" s="223" t="s">
        <v>3624</v>
      </c>
    </row>
    <row r="457" s="2" customFormat="1">
      <c r="A457" s="38"/>
      <c r="B457" s="39"/>
      <c r="C457" s="40"/>
      <c r="D457" s="225" t="s">
        <v>212</v>
      </c>
      <c r="E457" s="40"/>
      <c r="F457" s="226" t="s">
        <v>3625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212</v>
      </c>
      <c r="AU457" s="17" t="s">
        <v>82</v>
      </c>
    </row>
    <row r="458" s="2" customFormat="1">
      <c r="A458" s="38"/>
      <c r="B458" s="39"/>
      <c r="C458" s="40"/>
      <c r="D458" s="230" t="s">
        <v>214</v>
      </c>
      <c r="E458" s="40"/>
      <c r="F458" s="231" t="s">
        <v>3626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214</v>
      </c>
      <c r="AU458" s="17" t="s">
        <v>82</v>
      </c>
    </row>
    <row r="459" s="2" customFormat="1" ht="16.5" customHeight="1">
      <c r="A459" s="38"/>
      <c r="B459" s="39"/>
      <c r="C459" s="212" t="s">
        <v>741</v>
      </c>
      <c r="D459" s="212" t="s">
        <v>205</v>
      </c>
      <c r="E459" s="213" t="s">
        <v>3627</v>
      </c>
      <c r="F459" s="214" t="s">
        <v>3628</v>
      </c>
      <c r="G459" s="215" t="s">
        <v>289</v>
      </c>
      <c r="H459" s="216">
        <v>1</v>
      </c>
      <c r="I459" s="217"/>
      <c r="J459" s="218">
        <f>ROUND(I459*H459,2)</f>
        <v>0</v>
      </c>
      <c r="K459" s="214" t="s">
        <v>209</v>
      </c>
      <c r="L459" s="44"/>
      <c r="M459" s="219" t="s">
        <v>19</v>
      </c>
      <c r="N459" s="220" t="s">
        <v>44</v>
      </c>
      <c r="O459" s="84"/>
      <c r="P459" s="221">
        <f>O459*H459</f>
        <v>0</v>
      </c>
      <c r="Q459" s="221">
        <v>0.00081999999999999998</v>
      </c>
      <c r="R459" s="221">
        <f>Q459*H459</f>
        <v>0.00081999999999999998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239</v>
      </c>
      <c r="AT459" s="223" t="s">
        <v>205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239</v>
      </c>
      <c r="BM459" s="223" t="s">
        <v>3629</v>
      </c>
    </row>
    <row r="460" s="2" customFormat="1">
      <c r="A460" s="38"/>
      <c r="B460" s="39"/>
      <c r="C460" s="40"/>
      <c r="D460" s="225" t="s">
        <v>212</v>
      </c>
      <c r="E460" s="40"/>
      <c r="F460" s="226" t="s">
        <v>3630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212</v>
      </c>
      <c r="AU460" s="17" t="s">
        <v>82</v>
      </c>
    </row>
    <row r="461" s="2" customFormat="1">
      <c r="A461" s="38"/>
      <c r="B461" s="39"/>
      <c r="C461" s="40"/>
      <c r="D461" s="230" t="s">
        <v>214</v>
      </c>
      <c r="E461" s="40"/>
      <c r="F461" s="231" t="s">
        <v>3631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214</v>
      </c>
      <c r="AU461" s="17" t="s">
        <v>82</v>
      </c>
    </row>
    <row r="462" s="2" customFormat="1" ht="16.5" customHeight="1">
      <c r="A462" s="38"/>
      <c r="B462" s="39"/>
      <c r="C462" s="212" t="s">
        <v>934</v>
      </c>
      <c r="D462" s="212" t="s">
        <v>205</v>
      </c>
      <c r="E462" s="213" t="s">
        <v>3632</v>
      </c>
      <c r="F462" s="214" t="s">
        <v>3633</v>
      </c>
      <c r="G462" s="215" t="s">
        <v>289</v>
      </c>
      <c r="H462" s="216">
        <v>1</v>
      </c>
      <c r="I462" s="217"/>
      <c r="J462" s="218">
        <f>ROUND(I462*H462,2)</f>
        <v>0</v>
      </c>
      <c r="K462" s="214" t="s">
        <v>209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0.00050000000000000001</v>
      </c>
      <c r="R462" s="221">
        <f>Q462*H462</f>
        <v>0.00050000000000000001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239</v>
      </c>
      <c r="AT462" s="223" t="s">
        <v>205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239</v>
      </c>
      <c r="BM462" s="223" t="s">
        <v>3634</v>
      </c>
    </row>
    <row r="463" s="2" customFormat="1">
      <c r="A463" s="38"/>
      <c r="B463" s="39"/>
      <c r="C463" s="40"/>
      <c r="D463" s="225" t="s">
        <v>212</v>
      </c>
      <c r="E463" s="40"/>
      <c r="F463" s="226" t="s">
        <v>3635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212</v>
      </c>
      <c r="AU463" s="17" t="s">
        <v>82</v>
      </c>
    </row>
    <row r="464" s="2" customFormat="1">
      <c r="A464" s="38"/>
      <c r="B464" s="39"/>
      <c r="C464" s="40"/>
      <c r="D464" s="230" t="s">
        <v>214</v>
      </c>
      <c r="E464" s="40"/>
      <c r="F464" s="231" t="s">
        <v>3636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214</v>
      </c>
      <c r="AU464" s="17" t="s">
        <v>82</v>
      </c>
    </row>
    <row r="465" s="2" customFormat="1" ht="16.5" customHeight="1">
      <c r="A465" s="38"/>
      <c r="B465" s="39"/>
      <c r="C465" s="212" t="s">
        <v>939</v>
      </c>
      <c r="D465" s="212" t="s">
        <v>205</v>
      </c>
      <c r="E465" s="213" t="s">
        <v>3637</v>
      </c>
      <c r="F465" s="214" t="s">
        <v>3638</v>
      </c>
      <c r="G465" s="215" t="s">
        <v>289</v>
      </c>
      <c r="H465" s="216">
        <v>1</v>
      </c>
      <c r="I465" s="217"/>
      <c r="J465" s="218">
        <f>ROUND(I465*H465,2)</f>
        <v>0</v>
      </c>
      <c r="K465" s="214" t="s">
        <v>209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0.00076000000000000004</v>
      </c>
      <c r="R465" s="221">
        <f>Q465*H465</f>
        <v>0.00076000000000000004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239</v>
      </c>
      <c r="AT465" s="223" t="s">
        <v>205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239</v>
      </c>
      <c r="BM465" s="223" t="s">
        <v>3639</v>
      </c>
    </row>
    <row r="466" s="2" customFormat="1">
      <c r="A466" s="38"/>
      <c r="B466" s="39"/>
      <c r="C466" s="40"/>
      <c r="D466" s="225" t="s">
        <v>212</v>
      </c>
      <c r="E466" s="40"/>
      <c r="F466" s="226" t="s">
        <v>3640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212</v>
      </c>
      <c r="AU466" s="17" t="s">
        <v>82</v>
      </c>
    </row>
    <row r="467" s="2" customFormat="1">
      <c r="A467" s="38"/>
      <c r="B467" s="39"/>
      <c r="C467" s="40"/>
      <c r="D467" s="230" t="s">
        <v>214</v>
      </c>
      <c r="E467" s="40"/>
      <c r="F467" s="231" t="s">
        <v>3641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214</v>
      </c>
      <c r="AU467" s="17" t="s">
        <v>82</v>
      </c>
    </row>
    <row r="468" s="2" customFormat="1" ht="16.5" customHeight="1">
      <c r="A468" s="38"/>
      <c r="B468" s="39"/>
      <c r="C468" s="212" t="s">
        <v>945</v>
      </c>
      <c r="D468" s="212" t="s">
        <v>205</v>
      </c>
      <c r="E468" s="213" t="s">
        <v>3642</v>
      </c>
      <c r="F468" s="214" t="s">
        <v>3643</v>
      </c>
      <c r="G468" s="215" t="s">
        <v>289</v>
      </c>
      <c r="H468" s="216">
        <v>1</v>
      </c>
      <c r="I468" s="217"/>
      <c r="J468" s="218">
        <f>ROUND(I468*H468,2)</f>
        <v>0</v>
      </c>
      <c r="K468" s="214" t="s">
        <v>209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0.00132</v>
      </c>
      <c r="R468" s="221">
        <f>Q468*H468</f>
        <v>0.00132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239</v>
      </c>
      <c r="AT468" s="223" t="s">
        <v>205</v>
      </c>
      <c r="AU468" s="223" t="s">
        <v>82</v>
      </c>
      <c r="AY468" s="17" t="s">
        <v>202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239</v>
      </c>
      <c r="BM468" s="223" t="s">
        <v>3644</v>
      </c>
    </row>
    <row r="469" s="2" customFormat="1">
      <c r="A469" s="38"/>
      <c r="B469" s="39"/>
      <c r="C469" s="40"/>
      <c r="D469" s="225" t="s">
        <v>212</v>
      </c>
      <c r="E469" s="40"/>
      <c r="F469" s="226" t="s">
        <v>3645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212</v>
      </c>
      <c r="AU469" s="17" t="s">
        <v>82</v>
      </c>
    </row>
    <row r="470" s="2" customFormat="1">
      <c r="A470" s="38"/>
      <c r="B470" s="39"/>
      <c r="C470" s="40"/>
      <c r="D470" s="230" t="s">
        <v>214</v>
      </c>
      <c r="E470" s="40"/>
      <c r="F470" s="231" t="s">
        <v>3646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214</v>
      </c>
      <c r="AU470" s="17" t="s">
        <v>82</v>
      </c>
    </row>
    <row r="471" s="2" customFormat="1" ht="16.5" customHeight="1">
      <c r="A471" s="38"/>
      <c r="B471" s="39"/>
      <c r="C471" s="212" t="s">
        <v>951</v>
      </c>
      <c r="D471" s="212" t="s">
        <v>205</v>
      </c>
      <c r="E471" s="213" t="s">
        <v>3647</v>
      </c>
      <c r="F471" s="214" t="s">
        <v>3648</v>
      </c>
      <c r="G471" s="215" t="s">
        <v>289</v>
      </c>
      <c r="H471" s="216">
        <v>2</v>
      </c>
      <c r="I471" s="217"/>
      <c r="J471" s="218">
        <f>ROUND(I471*H471,2)</f>
        <v>0</v>
      </c>
      <c r="K471" s="214" t="s">
        <v>209</v>
      </c>
      <c r="L471" s="44"/>
      <c r="M471" s="219" t="s">
        <v>19</v>
      </c>
      <c r="N471" s="220" t="s">
        <v>44</v>
      </c>
      <c r="O471" s="84"/>
      <c r="P471" s="221">
        <f>O471*H471</f>
        <v>0</v>
      </c>
      <c r="Q471" s="221">
        <v>0.0032100000000000002</v>
      </c>
      <c r="R471" s="221">
        <f>Q471*H471</f>
        <v>0.0064200000000000004</v>
      </c>
      <c r="S471" s="221">
        <v>0</v>
      </c>
      <c r="T471" s="22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3" t="s">
        <v>239</v>
      </c>
      <c r="AT471" s="223" t="s">
        <v>205</v>
      </c>
      <c r="AU471" s="223" t="s">
        <v>82</v>
      </c>
      <c r="AY471" s="17" t="s">
        <v>202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80</v>
      </c>
      <c r="BK471" s="224">
        <f>ROUND(I471*H471,2)</f>
        <v>0</v>
      </c>
      <c r="BL471" s="17" t="s">
        <v>239</v>
      </c>
      <c r="BM471" s="223" t="s">
        <v>3649</v>
      </c>
    </row>
    <row r="472" s="2" customFormat="1">
      <c r="A472" s="38"/>
      <c r="B472" s="39"/>
      <c r="C472" s="40"/>
      <c r="D472" s="225" t="s">
        <v>212</v>
      </c>
      <c r="E472" s="40"/>
      <c r="F472" s="226" t="s">
        <v>3650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212</v>
      </c>
      <c r="AU472" s="17" t="s">
        <v>82</v>
      </c>
    </row>
    <row r="473" s="2" customFormat="1">
      <c r="A473" s="38"/>
      <c r="B473" s="39"/>
      <c r="C473" s="40"/>
      <c r="D473" s="230" t="s">
        <v>214</v>
      </c>
      <c r="E473" s="40"/>
      <c r="F473" s="231" t="s">
        <v>3651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214</v>
      </c>
      <c r="AU473" s="17" t="s">
        <v>82</v>
      </c>
    </row>
    <row r="474" s="2" customFormat="1" ht="16.5" customHeight="1">
      <c r="A474" s="38"/>
      <c r="B474" s="39"/>
      <c r="C474" s="212" t="s">
        <v>955</v>
      </c>
      <c r="D474" s="212" t="s">
        <v>205</v>
      </c>
      <c r="E474" s="213" t="s">
        <v>3652</v>
      </c>
      <c r="F474" s="214" t="s">
        <v>3653</v>
      </c>
      <c r="G474" s="215" t="s">
        <v>289</v>
      </c>
      <c r="H474" s="216">
        <v>1</v>
      </c>
      <c r="I474" s="217"/>
      <c r="J474" s="218">
        <f>ROUND(I474*H474,2)</f>
        <v>0</v>
      </c>
      <c r="K474" s="214" t="s">
        <v>209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0.00029</v>
      </c>
      <c r="R474" s="221">
        <f>Q474*H474</f>
        <v>0.00029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239</v>
      </c>
      <c r="AT474" s="223" t="s">
        <v>205</v>
      </c>
      <c r="AU474" s="223" t="s">
        <v>82</v>
      </c>
      <c r="AY474" s="17" t="s">
        <v>202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80</v>
      </c>
      <c r="BK474" s="224">
        <f>ROUND(I474*H474,2)</f>
        <v>0</v>
      </c>
      <c r="BL474" s="17" t="s">
        <v>239</v>
      </c>
      <c r="BM474" s="223" t="s">
        <v>3654</v>
      </c>
    </row>
    <row r="475" s="2" customFormat="1">
      <c r="A475" s="38"/>
      <c r="B475" s="39"/>
      <c r="C475" s="40"/>
      <c r="D475" s="225" t="s">
        <v>212</v>
      </c>
      <c r="E475" s="40"/>
      <c r="F475" s="226" t="s">
        <v>3655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212</v>
      </c>
      <c r="AU475" s="17" t="s">
        <v>82</v>
      </c>
    </row>
    <row r="476" s="2" customFormat="1">
      <c r="A476" s="38"/>
      <c r="B476" s="39"/>
      <c r="C476" s="40"/>
      <c r="D476" s="230" t="s">
        <v>214</v>
      </c>
      <c r="E476" s="40"/>
      <c r="F476" s="231" t="s">
        <v>3656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214</v>
      </c>
      <c r="AU476" s="17" t="s">
        <v>82</v>
      </c>
    </row>
    <row r="477" s="2" customFormat="1" ht="16.5" customHeight="1">
      <c r="A477" s="38"/>
      <c r="B477" s="39"/>
      <c r="C477" s="212" t="s">
        <v>961</v>
      </c>
      <c r="D477" s="212" t="s">
        <v>205</v>
      </c>
      <c r="E477" s="213" t="s">
        <v>3657</v>
      </c>
      <c r="F477" s="214" t="s">
        <v>3658</v>
      </c>
      <c r="G477" s="215" t="s">
        <v>289</v>
      </c>
      <c r="H477" s="216">
        <v>1</v>
      </c>
      <c r="I477" s="217"/>
      <c r="J477" s="218">
        <f>ROUND(I477*H477,2)</f>
        <v>0</v>
      </c>
      <c r="K477" s="214" t="s">
        <v>209</v>
      </c>
      <c r="L477" s="44"/>
      <c r="M477" s="219" t="s">
        <v>19</v>
      </c>
      <c r="N477" s="220" t="s">
        <v>44</v>
      </c>
      <c r="O477" s="84"/>
      <c r="P477" s="221">
        <f>O477*H477</f>
        <v>0</v>
      </c>
      <c r="Q477" s="221">
        <v>0.0010399999999999999</v>
      </c>
      <c r="R477" s="221">
        <f>Q477*H477</f>
        <v>0.0010399999999999999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239</v>
      </c>
      <c r="AT477" s="223" t="s">
        <v>205</v>
      </c>
      <c r="AU477" s="223" t="s">
        <v>82</v>
      </c>
      <c r="AY477" s="17" t="s">
        <v>202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239</v>
      </c>
      <c r="BM477" s="223" t="s">
        <v>3659</v>
      </c>
    </row>
    <row r="478" s="2" customFormat="1">
      <c r="A478" s="38"/>
      <c r="B478" s="39"/>
      <c r="C478" s="40"/>
      <c r="D478" s="225" t="s">
        <v>212</v>
      </c>
      <c r="E478" s="40"/>
      <c r="F478" s="226" t="s">
        <v>3660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212</v>
      </c>
      <c r="AU478" s="17" t="s">
        <v>82</v>
      </c>
    </row>
    <row r="479" s="2" customFormat="1">
      <c r="A479" s="38"/>
      <c r="B479" s="39"/>
      <c r="C479" s="40"/>
      <c r="D479" s="230" t="s">
        <v>214</v>
      </c>
      <c r="E479" s="40"/>
      <c r="F479" s="231" t="s">
        <v>3661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214</v>
      </c>
      <c r="AU479" s="17" t="s">
        <v>82</v>
      </c>
    </row>
    <row r="480" s="2" customFormat="1" ht="16.5" customHeight="1">
      <c r="A480" s="38"/>
      <c r="B480" s="39"/>
      <c r="C480" s="212" t="s">
        <v>967</v>
      </c>
      <c r="D480" s="212" t="s">
        <v>205</v>
      </c>
      <c r="E480" s="213" t="s">
        <v>3662</v>
      </c>
      <c r="F480" s="214" t="s">
        <v>3663</v>
      </c>
      <c r="G480" s="215" t="s">
        <v>289</v>
      </c>
      <c r="H480" s="216">
        <v>5</v>
      </c>
      <c r="I480" s="217"/>
      <c r="J480" s="218">
        <f>ROUND(I480*H480,2)</f>
        <v>0</v>
      </c>
      <c r="K480" s="214" t="s">
        <v>19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0.0010399999999999999</v>
      </c>
      <c r="R480" s="221">
        <f>Q480*H480</f>
        <v>0.0051999999999999998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239</v>
      </c>
      <c r="AT480" s="223" t="s">
        <v>205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239</v>
      </c>
      <c r="BM480" s="223" t="s">
        <v>3664</v>
      </c>
    </row>
    <row r="481" s="2" customFormat="1">
      <c r="A481" s="38"/>
      <c r="B481" s="39"/>
      <c r="C481" s="40"/>
      <c r="D481" s="225" t="s">
        <v>212</v>
      </c>
      <c r="E481" s="40"/>
      <c r="F481" s="226" t="s">
        <v>3663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212</v>
      </c>
      <c r="AU481" s="17" t="s">
        <v>82</v>
      </c>
    </row>
    <row r="482" s="2" customFormat="1" ht="16.5" customHeight="1">
      <c r="A482" s="38"/>
      <c r="B482" s="39"/>
      <c r="C482" s="212" t="s">
        <v>971</v>
      </c>
      <c r="D482" s="212" t="s">
        <v>205</v>
      </c>
      <c r="E482" s="213" t="s">
        <v>3665</v>
      </c>
      <c r="F482" s="214" t="s">
        <v>3666</v>
      </c>
      <c r="G482" s="215" t="s">
        <v>289</v>
      </c>
      <c r="H482" s="216">
        <v>56</v>
      </c>
      <c r="I482" s="217"/>
      <c r="J482" s="218">
        <f>ROUND(I482*H482,2)</f>
        <v>0</v>
      </c>
      <c r="K482" s="214" t="s">
        <v>209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0.00034000000000000002</v>
      </c>
      <c r="R482" s="221">
        <f>Q482*H482</f>
        <v>0.019040000000000001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239</v>
      </c>
      <c r="AT482" s="223" t="s">
        <v>205</v>
      </c>
      <c r="AU482" s="223" t="s">
        <v>82</v>
      </c>
      <c r="AY482" s="17" t="s">
        <v>202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239</v>
      </c>
      <c r="BM482" s="223" t="s">
        <v>3667</v>
      </c>
    </row>
    <row r="483" s="2" customFormat="1">
      <c r="A483" s="38"/>
      <c r="B483" s="39"/>
      <c r="C483" s="40"/>
      <c r="D483" s="225" t="s">
        <v>212</v>
      </c>
      <c r="E483" s="40"/>
      <c r="F483" s="226" t="s">
        <v>3668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212</v>
      </c>
      <c r="AU483" s="17" t="s">
        <v>82</v>
      </c>
    </row>
    <row r="484" s="2" customFormat="1">
      <c r="A484" s="38"/>
      <c r="B484" s="39"/>
      <c r="C484" s="40"/>
      <c r="D484" s="230" t="s">
        <v>214</v>
      </c>
      <c r="E484" s="40"/>
      <c r="F484" s="231" t="s">
        <v>3669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214</v>
      </c>
      <c r="AU484" s="17" t="s">
        <v>82</v>
      </c>
    </row>
    <row r="485" s="2" customFormat="1">
      <c r="A485" s="38"/>
      <c r="B485" s="39"/>
      <c r="C485" s="40"/>
      <c r="D485" s="225" t="s">
        <v>525</v>
      </c>
      <c r="E485" s="40"/>
      <c r="F485" s="253" t="s">
        <v>3670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525</v>
      </c>
      <c r="AU485" s="17" t="s">
        <v>82</v>
      </c>
    </row>
    <row r="486" s="2" customFormat="1" ht="16.5" customHeight="1">
      <c r="A486" s="38"/>
      <c r="B486" s="39"/>
      <c r="C486" s="212" t="s">
        <v>976</v>
      </c>
      <c r="D486" s="212" t="s">
        <v>205</v>
      </c>
      <c r="E486" s="213" t="s">
        <v>3671</v>
      </c>
      <c r="F486" s="214" t="s">
        <v>3672</v>
      </c>
      <c r="G486" s="215" t="s">
        <v>289</v>
      </c>
      <c r="H486" s="216">
        <v>48</v>
      </c>
      <c r="I486" s="217"/>
      <c r="J486" s="218">
        <f>ROUND(I486*H486,2)</f>
        <v>0</v>
      </c>
      <c r="K486" s="214" t="s">
        <v>209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0.00050000000000000001</v>
      </c>
      <c r="R486" s="221">
        <f>Q486*H486</f>
        <v>0.024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239</v>
      </c>
      <c r="AT486" s="223" t="s">
        <v>205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239</v>
      </c>
      <c r="BM486" s="223" t="s">
        <v>3673</v>
      </c>
    </row>
    <row r="487" s="2" customFormat="1">
      <c r="A487" s="38"/>
      <c r="B487" s="39"/>
      <c r="C487" s="40"/>
      <c r="D487" s="225" t="s">
        <v>212</v>
      </c>
      <c r="E487" s="40"/>
      <c r="F487" s="226" t="s">
        <v>3674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212</v>
      </c>
      <c r="AU487" s="17" t="s">
        <v>82</v>
      </c>
    </row>
    <row r="488" s="2" customFormat="1">
      <c r="A488" s="38"/>
      <c r="B488" s="39"/>
      <c r="C488" s="40"/>
      <c r="D488" s="230" t="s">
        <v>214</v>
      </c>
      <c r="E488" s="40"/>
      <c r="F488" s="231" t="s">
        <v>3675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214</v>
      </c>
      <c r="AU488" s="17" t="s">
        <v>82</v>
      </c>
    </row>
    <row r="489" s="2" customFormat="1">
      <c r="A489" s="38"/>
      <c r="B489" s="39"/>
      <c r="C489" s="40"/>
      <c r="D489" s="225" t="s">
        <v>525</v>
      </c>
      <c r="E489" s="40"/>
      <c r="F489" s="253" t="s">
        <v>3670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525</v>
      </c>
      <c r="AU489" s="17" t="s">
        <v>82</v>
      </c>
    </row>
    <row r="490" s="2" customFormat="1" ht="16.5" customHeight="1">
      <c r="A490" s="38"/>
      <c r="B490" s="39"/>
      <c r="C490" s="212" t="s">
        <v>982</v>
      </c>
      <c r="D490" s="212" t="s">
        <v>205</v>
      </c>
      <c r="E490" s="213" t="s">
        <v>3676</v>
      </c>
      <c r="F490" s="214" t="s">
        <v>3677</v>
      </c>
      <c r="G490" s="215" t="s">
        <v>289</v>
      </c>
      <c r="H490" s="216">
        <v>12</v>
      </c>
      <c r="I490" s="217"/>
      <c r="J490" s="218">
        <f>ROUND(I490*H490,2)</f>
        <v>0</v>
      </c>
      <c r="K490" s="214" t="s">
        <v>209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0.00069999999999999999</v>
      </c>
      <c r="R490" s="221">
        <f>Q490*H490</f>
        <v>0.0083999999999999995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239</v>
      </c>
      <c r="AT490" s="223" t="s">
        <v>205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239</v>
      </c>
      <c r="BM490" s="223" t="s">
        <v>3678</v>
      </c>
    </row>
    <row r="491" s="2" customFormat="1">
      <c r="A491" s="38"/>
      <c r="B491" s="39"/>
      <c r="C491" s="40"/>
      <c r="D491" s="225" t="s">
        <v>212</v>
      </c>
      <c r="E491" s="40"/>
      <c r="F491" s="226" t="s">
        <v>3679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212</v>
      </c>
      <c r="AU491" s="17" t="s">
        <v>82</v>
      </c>
    </row>
    <row r="492" s="2" customFormat="1">
      <c r="A492" s="38"/>
      <c r="B492" s="39"/>
      <c r="C492" s="40"/>
      <c r="D492" s="230" t="s">
        <v>214</v>
      </c>
      <c r="E492" s="40"/>
      <c r="F492" s="231" t="s">
        <v>3680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214</v>
      </c>
      <c r="AU492" s="17" t="s">
        <v>82</v>
      </c>
    </row>
    <row r="493" s="2" customFormat="1">
      <c r="A493" s="38"/>
      <c r="B493" s="39"/>
      <c r="C493" s="40"/>
      <c r="D493" s="225" t="s">
        <v>525</v>
      </c>
      <c r="E493" s="40"/>
      <c r="F493" s="253" t="s">
        <v>3670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525</v>
      </c>
      <c r="AU493" s="17" t="s">
        <v>82</v>
      </c>
    </row>
    <row r="494" s="2" customFormat="1" ht="16.5" customHeight="1">
      <c r="A494" s="38"/>
      <c r="B494" s="39"/>
      <c r="C494" s="212" t="s">
        <v>988</v>
      </c>
      <c r="D494" s="212" t="s">
        <v>205</v>
      </c>
      <c r="E494" s="213" t="s">
        <v>3681</v>
      </c>
      <c r="F494" s="214" t="s">
        <v>3682</v>
      </c>
      <c r="G494" s="215" t="s">
        <v>289</v>
      </c>
      <c r="H494" s="216">
        <v>9</v>
      </c>
      <c r="I494" s="217"/>
      <c r="J494" s="218">
        <f>ROUND(I494*H494,2)</f>
        <v>0</v>
      </c>
      <c r="K494" s="214" t="s">
        <v>209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0.00107</v>
      </c>
      <c r="R494" s="221">
        <f>Q494*H494</f>
        <v>0.0096299999999999997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239</v>
      </c>
      <c r="AT494" s="223" t="s">
        <v>205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239</v>
      </c>
      <c r="BM494" s="223" t="s">
        <v>3683</v>
      </c>
    </row>
    <row r="495" s="2" customFormat="1">
      <c r="A495" s="38"/>
      <c r="B495" s="39"/>
      <c r="C495" s="40"/>
      <c r="D495" s="225" t="s">
        <v>212</v>
      </c>
      <c r="E495" s="40"/>
      <c r="F495" s="226" t="s">
        <v>3684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212</v>
      </c>
      <c r="AU495" s="17" t="s">
        <v>82</v>
      </c>
    </row>
    <row r="496" s="2" customFormat="1">
      <c r="A496" s="38"/>
      <c r="B496" s="39"/>
      <c r="C496" s="40"/>
      <c r="D496" s="230" t="s">
        <v>214</v>
      </c>
      <c r="E496" s="40"/>
      <c r="F496" s="231" t="s">
        <v>3685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214</v>
      </c>
      <c r="AU496" s="17" t="s">
        <v>82</v>
      </c>
    </row>
    <row r="497" s="2" customFormat="1">
      <c r="A497" s="38"/>
      <c r="B497" s="39"/>
      <c r="C497" s="40"/>
      <c r="D497" s="225" t="s">
        <v>525</v>
      </c>
      <c r="E497" s="40"/>
      <c r="F497" s="253" t="s">
        <v>3670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525</v>
      </c>
      <c r="AU497" s="17" t="s">
        <v>82</v>
      </c>
    </row>
    <row r="498" s="2" customFormat="1" ht="16.5" customHeight="1">
      <c r="A498" s="38"/>
      <c r="B498" s="39"/>
      <c r="C498" s="212" t="s">
        <v>993</v>
      </c>
      <c r="D498" s="212" t="s">
        <v>205</v>
      </c>
      <c r="E498" s="213" t="s">
        <v>3686</v>
      </c>
      <c r="F498" s="214" t="s">
        <v>3687</v>
      </c>
      <c r="G498" s="215" t="s">
        <v>289</v>
      </c>
      <c r="H498" s="216">
        <v>16</v>
      </c>
      <c r="I498" s="217"/>
      <c r="J498" s="218">
        <f>ROUND(I498*H498,2)</f>
        <v>0</v>
      </c>
      <c r="K498" s="214" t="s">
        <v>209</v>
      </c>
      <c r="L498" s="44"/>
      <c r="M498" s="219" t="s">
        <v>19</v>
      </c>
      <c r="N498" s="220" t="s">
        <v>44</v>
      </c>
      <c r="O498" s="84"/>
      <c r="P498" s="221">
        <f>O498*H498</f>
        <v>0</v>
      </c>
      <c r="Q498" s="221">
        <v>0.0016800000000000001</v>
      </c>
      <c r="R498" s="221">
        <f>Q498*H498</f>
        <v>0.026880000000000001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239</v>
      </c>
      <c r="AT498" s="223" t="s">
        <v>205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239</v>
      </c>
      <c r="BM498" s="223" t="s">
        <v>3688</v>
      </c>
    </row>
    <row r="499" s="2" customFormat="1">
      <c r="A499" s="38"/>
      <c r="B499" s="39"/>
      <c r="C499" s="40"/>
      <c r="D499" s="225" t="s">
        <v>212</v>
      </c>
      <c r="E499" s="40"/>
      <c r="F499" s="226" t="s">
        <v>3689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212</v>
      </c>
      <c r="AU499" s="17" t="s">
        <v>82</v>
      </c>
    </row>
    <row r="500" s="2" customFormat="1">
      <c r="A500" s="38"/>
      <c r="B500" s="39"/>
      <c r="C500" s="40"/>
      <c r="D500" s="230" t="s">
        <v>214</v>
      </c>
      <c r="E500" s="40"/>
      <c r="F500" s="231" t="s">
        <v>3690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214</v>
      </c>
      <c r="AU500" s="17" t="s">
        <v>82</v>
      </c>
    </row>
    <row r="501" s="2" customFormat="1">
      <c r="A501" s="38"/>
      <c r="B501" s="39"/>
      <c r="C501" s="40"/>
      <c r="D501" s="225" t="s">
        <v>525</v>
      </c>
      <c r="E501" s="40"/>
      <c r="F501" s="253" t="s">
        <v>3670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525</v>
      </c>
      <c r="AU501" s="17" t="s">
        <v>82</v>
      </c>
    </row>
    <row r="502" s="2" customFormat="1" ht="16.5" customHeight="1">
      <c r="A502" s="38"/>
      <c r="B502" s="39"/>
      <c r="C502" s="212" t="s">
        <v>999</v>
      </c>
      <c r="D502" s="212" t="s">
        <v>205</v>
      </c>
      <c r="E502" s="213" t="s">
        <v>3691</v>
      </c>
      <c r="F502" s="214" t="s">
        <v>3692</v>
      </c>
      <c r="G502" s="215" t="s">
        <v>289</v>
      </c>
      <c r="H502" s="216">
        <v>9</v>
      </c>
      <c r="I502" s="217"/>
      <c r="J502" s="218">
        <f>ROUND(I502*H502,2)</f>
        <v>0</v>
      </c>
      <c r="K502" s="214" t="s">
        <v>209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0.00315</v>
      </c>
      <c r="R502" s="221">
        <f>Q502*H502</f>
        <v>0.02835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239</v>
      </c>
      <c r="AT502" s="223" t="s">
        <v>205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239</v>
      </c>
      <c r="BM502" s="223" t="s">
        <v>3693</v>
      </c>
    </row>
    <row r="503" s="2" customFormat="1">
      <c r="A503" s="38"/>
      <c r="B503" s="39"/>
      <c r="C503" s="40"/>
      <c r="D503" s="225" t="s">
        <v>212</v>
      </c>
      <c r="E503" s="40"/>
      <c r="F503" s="226" t="s">
        <v>3694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212</v>
      </c>
      <c r="AU503" s="17" t="s">
        <v>82</v>
      </c>
    </row>
    <row r="504" s="2" customFormat="1">
      <c r="A504" s="38"/>
      <c r="B504" s="39"/>
      <c r="C504" s="40"/>
      <c r="D504" s="230" t="s">
        <v>214</v>
      </c>
      <c r="E504" s="40"/>
      <c r="F504" s="231" t="s">
        <v>3695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214</v>
      </c>
      <c r="AU504" s="17" t="s">
        <v>82</v>
      </c>
    </row>
    <row r="505" s="2" customFormat="1">
      <c r="A505" s="38"/>
      <c r="B505" s="39"/>
      <c r="C505" s="40"/>
      <c r="D505" s="225" t="s">
        <v>525</v>
      </c>
      <c r="E505" s="40"/>
      <c r="F505" s="253" t="s">
        <v>3670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525</v>
      </c>
      <c r="AU505" s="17" t="s">
        <v>82</v>
      </c>
    </row>
    <row r="506" s="2" customFormat="1" ht="16.5" customHeight="1">
      <c r="A506" s="38"/>
      <c r="B506" s="39"/>
      <c r="C506" s="212" t="s">
        <v>1006</v>
      </c>
      <c r="D506" s="212" t="s">
        <v>205</v>
      </c>
      <c r="E506" s="213" t="s">
        <v>3696</v>
      </c>
      <c r="F506" s="214" t="s">
        <v>3697</v>
      </c>
      <c r="G506" s="215" t="s">
        <v>289</v>
      </c>
      <c r="H506" s="216">
        <v>12</v>
      </c>
      <c r="I506" s="217"/>
      <c r="J506" s="218">
        <f>ROUND(I506*H506,2)</f>
        <v>0</v>
      </c>
      <c r="K506" s="214" t="s">
        <v>209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0.0043200000000000001</v>
      </c>
      <c r="R506" s="221">
        <f>Q506*H506</f>
        <v>0.051839999999999997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239</v>
      </c>
      <c r="AT506" s="223" t="s">
        <v>205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239</v>
      </c>
      <c r="BM506" s="223" t="s">
        <v>3698</v>
      </c>
    </row>
    <row r="507" s="2" customFormat="1">
      <c r="A507" s="38"/>
      <c r="B507" s="39"/>
      <c r="C507" s="40"/>
      <c r="D507" s="225" t="s">
        <v>212</v>
      </c>
      <c r="E507" s="40"/>
      <c r="F507" s="226" t="s">
        <v>3699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212</v>
      </c>
      <c r="AU507" s="17" t="s">
        <v>82</v>
      </c>
    </row>
    <row r="508" s="2" customFormat="1">
      <c r="A508" s="38"/>
      <c r="B508" s="39"/>
      <c r="C508" s="40"/>
      <c r="D508" s="230" t="s">
        <v>214</v>
      </c>
      <c r="E508" s="40"/>
      <c r="F508" s="231" t="s">
        <v>3700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214</v>
      </c>
      <c r="AU508" s="17" t="s">
        <v>82</v>
      </c>
    </row>
    <row r="509" s="2" customFormat="1">
      <c r="A509" s="38"/>
      <c r="B509" s="39"/>
      <c r="C509" s="40"/>
      <c r="D509" s="225" t="s">
        <v>525</v>
      </c>
      <c r="E509" s="40"/>
      <c r="F509" s="253" t="s">
        <v>3670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525</v>
      </c>
      <c r="AU509" s="17" t="s">
        <v>82</v>
      </c>
    </row>
    <row r="510" s="2" customFormat="1" ht="16.5" customHeight="1">
      <c r="A510" s="38"/>
      <c r="B510" s="39"/>
      <c r="C510" s="212" t="s">
        <v>1010</v>
      </c>
      <c r="D510" s="212" t="s">
        <v>205</v>
      </c>
      <c r="E510" s="213" t="s">
        <v>3701</v>
      </c>
      <c r="F510" s="214" t="s">
        <v>3702</v>
      </c>
      <c r="G510" s="215" t="s">
        <v>289</v>
      </c>
      <c r="H510" s="216">
        <v>4</v>
      </c>
      <c r="I510" s="217"/>
      <c r="J510" s="218">
        <f>ROUND(I510*H510,2)</f>
        <v>0</v>
      </c>
      <c r="K510" s="214" t="s">
        <v>209</v>
      </c>
      <c r="L510" s="44"/>
      <c r="M510" s="219" t="s">
        <v>19</v>
      </c>
      <c r="N510" s="220" t="s">
        <v>44</v>
      </c>
      <c r="O510" s="84"/>
      <c r="P510" s="221">
        <f>O510*H510</f>
        <v>0</v>
      </c>
      <c r="Q510" s="221">
        <v>0.0066699999999999997</v>
      </c>
      <c r="R510" s="221">
        <f>Q510*H510</f>
        <v>0.026679999999999999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239</v>
      </c>
      <c r="AT510" s="223" t="s">
        <v>205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239</v>
      </c>
      <c r="BM510" s="223" t="s">
        <v>3703</v>
      </c>
    </row>
    <row r="511" s="2" customFormat="1">
      <c r="A511" s="38"/>
      <c r="B511" s="39"/>
      <c r="C511" s="40"/>
      <c r="D511" s="225" t="s">
        <v>212</v>
      </c>
      <c r="E511" s="40"/>
      <c r="F511" s="226" t="s">
        <v>3704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212</v>
      </c>
      <c r="AU511" s="17" t="s">
        <v>82</v>
      </c>
    </row>
    <row r="512" s="2" customFormat="1">
      <c r="A512" s="38"/>
      <c r="B512" s="39"/>
      <c r="C512" s="40"/>
      <c r="D512" s="230" t="s">
        <v>214</v>
      </c>
      <c r="E512" s="40"/>
      <c r="F512" s="231" t="s">
        <v>3705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214</v>
      </c>
      <c r="AU512" s="17" t="s">
        <v>82</v>
      </c>
    </row>
    <row r="513" s="2" customFormat="1">
      <c r="A513" s="38"/>
      <c r="B513" s="39"/>
      <c r="C513" s="40"/>
      <c r="D513" s="225" t="s">
        <v>525</v>
      </c>
      <c r="E513" s="40"/>
      <c r="F513" s="253" t="s">
        <v>3670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525</v>
      </c>
      <c r="AU513" s="17" t="s">
        <v>82</v>
      </c>
    </row>
    <row r="514" s="2" customFormat="1" ht="16.5" customHeight="1">
      <c r="A514" s="38"/>
      <c r="B514" s="39"/>
      <c r="C514" s="212" t="s">
        <v>1014</v>
      </c>
      <c r="D514" s="212" t="s">
        <v>205</v>
      </c>
      <c r="E514" s="213" t="s">
        <v>3706</v>
      </c>
      <c r="F514" s="214" t="s">
        <v>3707</v>
      </c>
      <c r="G514" s="215" t="s">
        <v>289</v>
      </c>
      <c r="H514" s="216">
        <v>2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0.00022000000000000001</v>
      </c>
      <c r="R514" s="221">
        <f>Q514*H514</f>
        <v>0.00044000000000000002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239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239</v>
      </c>
      <c r="BM514" s="223" t="s">
        <v>3708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3709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>
      <c r="A516" s="38"/>
      <c r="B516" s="39"/>
      <c r="C516" s="40"/>
      <c r="D516" s="230" t="s">
        <v>214</v>
      </c>
      <c r="E516" s="40"/>
      <c r="F516" s="231" t="s">
        <v>3710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214</v>
      </c>
      <c r="AU516" s="17" t="s">
        <v>82</v>
      </c>
    </row>
    <row r="517" s="2" customFormat="1" ht="16.5" customHeight="1">
      <c r="A517" s="38"/>
      <c r="B517" s="39"/>
      <c r="C517" s="212" t="s">
        <v>1018</v>
      </c>
      <c r="D517" s="212" t="s">
        <v>205</v>
      </c>
      <c r="E517" s="213" t="s">
        <v>3711</v>
      </c>
      <c r="F517" s="214" t="s">
        <v>3712</v>
      </c>
      <c r="G517" s="215" t="s">
        <v>289</v>
      </c>
      <c r="H517" s="216">
        <v>1</v>
      </c>
      <c r="I517" s="217"/>
      <c r="J517" s="218">
        <f>ROUND(I517*H517,2)</f>
        <v>0</v>
      </c>
      <c r="K517" s="214" t="s">
        <v>209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0.00042999999999999999</v>
      </c>
      <c r="R517" s="221">
        <f>Q517*H517</f>
        <v>0.00042999999999999999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239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239</v>
      </c>
      <c r="BM517" s="223" t="s">
        <v>3713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3714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>
      <c r="A519" s="38"/>
      <c r="B519" s="39"/>
      <c r="C519" s="40"/>
      <c r="D519" s="230" t="s">
        <v>214</v>
      </c>
      <c r="E519" s="40"/>
      <c r="F519" s="231" t="s">
        <v>3715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214</v>
      </c>
      <c r="AU519" s="17" t="s">
        <v>82</v>
      </c>
    </row>
    <row r="520" s="2" customFormat="1" ht="16.5" customHeight="1">
      <c r="A520" s="38"/>
      <c r="B520" s="39"/>
      <c r="C520" s="212" t="s">
        <v>1024</v>
      </c>
      <c r="D520" s="212" t="s">
        <v>205</v>
      </c>
      <c r="E520" s="213" t="s">
        <v>3716</v>
      </c>
      <c r="F520" s="214" t="s">
        <v>3717</v>
      </c>
      <c r="G520" s="215" t="s">
        <v>289</v>
      </c>
      <c r="H520" s="216">
        <v>3</v>
      </c>
      <c r="I520" s="217"/>
      <c r="J520" s="218">
        <f>ROUND(I520*H520,2)</f>
        <v>0</v>
      </c>
      <c r="K520" s="214" t="s">
        <v>19</v>
      </c>
      <c r="L520" s="44"/>
      <c r="M520" s="219" t="s">
        <v>19</v>
      </c>
      <c r="N520" s="220" t="s">
        <v>44</v>
      </c>
      <c r="O520" s="84"/>
      <c r="P520" s="221">
        <f>O520*H520</f>
        <v>0</v>
      </c>
      <c r="Q520" s="221">
        <v>0.00108</v>
      </c>
      <c r="R520" s="221">
        <f>Q520*H520</f>
        <v>0.0032399999999999998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239</v>
      </c>
      <c r="AT520" s="223" t="s">
        <v>205</v>
      </c>
      <c r="AU520" s="223" t="s">
        <v>82</v>
      </c>
      <c r="AY520" s="17" t="s">
        <v>202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80</v>
      </c>
      <c r="BK520" s="224">
        <f>ROUND(I520*H520,2)</f>
        <v>0</v>
      </c>
      <c r="BL520" s="17" t="s">
        <v>239</v>
      </c>
      <c r="BM520" s="223" t="s">
        <v>3718</v>
      </c>
    </row>
    <row r="521" s="2" customFormat="1">
      <c r="A521" s="38"/>
      <c r="B521" s="39"/>
      <c r="C521" s="40"/>
      <c r="D521" s="225" t="s">
        <v>212</v>
      </c>
      <c r="E521" s="40"/>
      <c r="F521" s="226" t="s">
        <v>3719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212</v>
      </c>
      <c r="AU521" s="17" t="s">
        <v>82</v>
      </c>
    </row>
    <row r="522" s="2" customFormat="1" ht="16.5" customHeight="1">
      <c r="A522" s="38"/>
      <c r="B522" s="39"/>
      <c r="C522" s="212" t="s">
        <v>1030</v>
      </c>
      <c r="D522" s="212" t="s">
        <v>205</v>
      </c>
      <c r="E522" s="213" t="s">
        <v>3720</v>
      </c>
      <c r="F522" s="214" t="s">
        <v>3721</v>
      </c>
      <c r="G522" s="215" t="s">
        <v>289</v>
      </c>
      <c r="H522" s="216">
        <v>1</v>
      </c>
      <c r="I522" s="217"/>
      <c r="J522" s="218">
        <f>ROUND(I522*H522,2)</f>
        <v>0</v>
      </c>
      <c r="K522" s="214" t="s">
        <v>19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0.00108</v>
      </c>
      <c r="R522" s="221">
        <f>Q522*H522</f>
        <v>0.00108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239</v>
      </c>
      <c r="AT522" s="223" t="s">
        <v>205</v>
      </c>
      <c r="AU522" s="223" t="s">
        <v>82</v>
      </c>
      <c r="AY522" s="17" t="s">
        <v>202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80</v>
      </c>
      <c r="BK522" s="224">
        <f>ROUND(I522*H522,2)</f>
        <v>0</v>
      </c>
      <c r="BL522" s="17" t="s">
        <v>239</v>
      </c>
      <c r="BM522" s="223" t="s">
        <v>3722</v>
      </c>
    </row>
    <row r="523" s="2" customFormat="1">
      <c r="A523" s="38"/>
      <c r="B523" s="39"/>
      <c r="C523" s="40"/>
      <c r="D523" s="225" t="s">
        <v>212</v>
      </c>
      <c r="E523" s="40"/>
      <c r="F523" s="226" t="s">
        <v>3719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212</v>
      </c>
      <c r="AU523" s="17" t="s">
        <v>82</v>
      </c>
    </row>
    <row r="524" s="2" customFormat="1" ht="16.5" customHeight="1">
      <c r="A524" s="38"/>
      <c r="B524" s="39"/>
      <c r="C524" s="212" t="s">
        <v>1034</v>
      </c>
      <c r="D524" s="212" t="s">
        <v>205</v>
      </c>
      <c r="E524" s="213" t="s">
        <v>3723</v>
      </c>
      <c r="F524" s="214" t="s">
        <v>3724</v>
      </c>
      <c r="G524" s="215" t="s">
        <v>289</v>
      </c>
      <c r="H524" s="216">
        <v>3</v>
      </c>
      <c r="I524" s="217"/>
      <c r="J524" s="218">
        <f>ROUND(I524*H524,2)</f>
        <v>0</v>
      </c>
      <c r="K524" s="214" t="s">
        <v>209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0.0045199999999999997</v>
      </c>
      <c r="R524" s="221">
        <f>Q524*H524</f>
        <v>0.013559999999999999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239</v>
      </c>
      <c r="AT524" s="223" t="s">
        <v>205</v>
      </c>
      <c r="AU524" s="223" t="s">
        <v>82</v>
      </c>
      <c r="AY524" s="17" t="s">
        <v>202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80</v>
      </c>
      <c r="BK524" s="224">
        <f>ROUND(I524*H524,2)</f>
        <v>0</v>
      </c>
      <c r="BL524" s="17" t="s">
        <v>239</v>
      </c>
      <c r="BM524" s="223" t="s">
        <v>3725</v>
      </c>
    </row>
    <row r="525" s="2" customFormat="1">
      <c r="A525" s="38"/>
      <c r="B525" s="39"/>
      <c r="C525" s="40"/>
      <c r="D525" s="225" t="s">
        <v>212</v>
      </c>
      <c r="E525" s="40"/>
      <c r="F525" s="226" t="s">
        <v>3726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212</v>
      </c>
      <c r="AU525" s="17" t="s">
        <v>82</v>
      </c>
    </row>
    <row r="526" s="2" customFormat="1">
      <c r="A526" s="38"/>
      <c r="B526" s="39"/>
      <c r="C526" s="40"/>
      <c r="D526" s="230" t="s">
        <v>214</v>
      </c>
      <c r="E526" s="40"/>
      <c r="F526" s="231" t="s">
        <v>3727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214</v>
      </c>
      <c r="AU526" s="17" t="s">
        <v>82</v>
      </c>
    </row>
    <row r="527" s="2" customFormat="1" ht="21.75" customHeight="1">
      <c r="A527" s="38"/>
      <c r="B527" s="39"/>
      <c r="C527" s="212" t="s">
        <v>1040</v>
      </c>
      <c r="D527" s="212" t="s">
        <v>205</v>
      </c>
      <c r="E527" s="213" t="s">
        <v>3728</v>
      </c>
      <c r="F527" s="214" t="s">
        <v>3729</v>
      </c>
      <c r="G527" s="215" t="s">
        <v>289</v>
      </c>
      <c r="H527" s="216">
        <v>7</v>
      </c>
      <c r="I527" s="217"/>
      <c r="J527" s="218">
        <f>ROUND(I527*H527,2)</f>
        <v>0</v>
      </c>
      <c r="K527" s="214" t="s">
        <v>209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0.00189</v>
      </c>
      <c r="R527" s="221">
        <f>Q527*H527</f>
        <v>0.01323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239</v>
      </c>
      <c r="AT527" s="223" t="s">
        <v>205</v>
      </c>
      <c r="AU527" s="223" t="s">
        <v>82</v>
      </c>
      <c r="AY527" s="17" t="s">
        <v>202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239</v>
      </c>
      <c r="BM527" s="223" t="s">
        <v>3730</v>
      </c>
    </row>
    <row r="528" s="2" customFormat="1">
      <c r="A528" s="38"/>
      <c r="B528" s="39"/>
      <c r="C528" s="40"/>
      <c r="D528" s="225" t="s">
        <v>212</v>
      </c>
      <c r="E528" s="40"/>
      <c r="F528" s="226" t="s">
        <v>3731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212</v>
      </c>
      <c r="AU528" s="17" t="s">
        <v>82</v>
      </c>
    </row>
    <row r="529" s="2" customFormat="1">
      <c r="A529" s="38"/>
      <c r="B529" s="39"/>
      <c r="C529" s="40"/>
      <c r="D529" s="230" t="s">
        <v>214</v>
      </c>
      <c r="E529" s="40"/>
      <c r="F529" s="231" t="s">
        <v>3732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214</v>
      </c>
      <c r="AU529" s="17" t="s">
        <v>82</v>
      </c>
    </row>
    <row r="530" s="2" customFormat="1" ht="21.75" customHeight="1">
      <c r="A530" s="38"/>
      <c r="B530" s="39"/>
      <c r="C530" s="212" t="s">
        <v>1044</v>
      </c>
      <c r="D530" s="212" t="s">
        <v>205</v>
      </c>
      <c r="E530" s="213" t="s">
        <v>3733</v>
      </c>
      <c r="F530" s="214" t="s">
        <v>3734</v>
      </c>
      <c r="G530" s="215" t="s">
        <v>289</v>
      </c>
      <c r="H530" s="216">
        <v>3</v>
      </c>
      <c r="I530" s="217"/>
      <c r="J530" s="218">
        <f>ROUND(I530*H530,2)</f>
        <v>0</v>
      </c>
      <c r="K530" s="214" t="s">
        <v>209</v>
      </c>
      <c r="L530" s="44"/>
      <c r="M530" s="219" t="s">
        <v>19</v>
      </c>
      <c r="N530" s="220" t="s">
        <v>44</v>
      </c>
      <c r="O530" s="84"/>
      <c r="P530" s="221">
        <f>O530*H530</f>
        <v>0</v>
      </c>
      <c r="Q530" s="221">
        <v>0.00189</v>
      </c>
      <c r="R530" s="221">
        <f>Q530*H530</f>
        <v>0.0056699999999999997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239</v>
      </c>
      <c r="AT530" s="223" t="s">
        <v>205</v>
      </c>
      <c r="AU530" s="223" t="s">
        <v>82</v>
      </c>
      <c r="AY530" s="17" t="s">
        <v>202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80</v>
      </c>
      <c r="BK530" s="224">
        <f>ROUND(I530*H530,2)</f>
        <v>0</v>
      </c>
      <c r="BL530" s="17" t="s">
        <v>239</v>
      </c>
      <c r="BM530" s="223" t="s">
        <v>3735</v>
      </c>
    </row>
    <row r="531" s="2" customFormat="1">
      <c r="A531" s="38"/>
      <c r="B531" s="39"/>
      <c r="C531" s="40"/>
      <c r="D531" s="225" t="s">
        <v>212</v>
      </c>
      <c r="E531" s="40"/>
      <c r="F531" s="226" t="s">
        <v>3736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212</v>
      </c>
      <c r="AU531" s="17" t="s">
        <v>82</v>
      </c>
    </row>
    <row r="532" s="2" customFormat="1">
      <c r="A532" s="38"/>
      <c r="B532" s="39"/>
      <c r="C532" s="40"/>
      <c r="D532" s="230" t="s">
        <v>214</v>
      </c>
      <c r="E532" s="40"/>
      <c r="F532" s="231" t="s">
        <v>3737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214</v>
      </c>
      <c r="AU532" s="17" t="s">
        <v>82</v>
      </c>
    </row>
    <row r="533" s="2" customFormat="1" ht="16.5" customHeight="1">
      <c r="A533" s="38"/>
      <c r="B533" s="39"/>
      <c r="C533" s="212" t="s">
        <v>1048</v>
      </c>
      <c r="D533" s="212" t="s">
        <v>205</v>
      </c>
      <c r="E533" s="213" t="s">
        <v>3738</v>
      </c>
      <c r="F533" s="214" t="s">
        <v>3739</v>
      </c>
      <c r="G533" s="215" t="s">
        <v>289</v>
      </c>
      <c r="H533" s="216">
        <v>1</v>
      </c>
      <c r="I533" s="217"/>
      <c r="J533" s="218">
        <f>ROUND(I533*H533,2)</f>
        <v>0</v>
      </c>
      <c r="K533" s="214" t="s">
        <v>209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0.0082900000000000005</v>
      </c>
      <c r="R533" s="221">
        <f>Q533*H533</f>
        <v>0.0082900000000000005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239</v>
      </c>
      <c r="AT533" s="223" t="s">
        <v>205</v>
      </c>
      <c r="AU533" s="223" t="s">
        <v>82</v>
      </c>
      <c r="AY533" s="17" t="s">
        <v>202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239</v>
      </c>
      <c r="BM533" s="223" t="s">
        <v>3740</v>
      </c>
    </row>
    <row r="534" s="2" customFormat="1">
      <c r="A534" s="38"/>
      <c r="B534" s="39"/>
      <c r="C534" s="40"/>
      <c r="D534" s="225" t="s">
        <v>212</v>
      </c>
      <c r="E534" s="40"/>
      <c r="F534" s="226" t="s">
        <v>3741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212</v>
      </c>
      <c r="AU534" s="17" t="s">
        <v>82</v>
      </c>
    </row>
    <row r="535" s="2" customFormat="1">
      <c r="A535" s="38"/>
      <c r="B535" s="39"/>
      <c r="C535" s="40"/>
      <c r="D535" s="230" t="s">
        <v>214</v>
      </c>
      <c r="E535" s="40"/>
      <c r="F535" s="231" t="s">
        <v>3742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214</v>
      </c>
      <c r="AU535" s="17" t="s">
        <v>82</v>
      </c>
    </row>
    <row r="536" s="2" customFormat="1" ht="16.5" customHeight="1">
      <c r="A536" s="38"/>
      <c r="B536" s="39"/>
      <c r="C536" s="212" t="s">
        <v>1053</v>
      </c>
      <c r="D536" s="212" t="s">
        <v>205</v>
      </c>
      <c r="E536" s="213" t="s">
        <v>3743</v>
      </c>
      <c r="F536" s="214" t="s">
        <v>3744</v>
      </c>
      <c r="G536" s="215" t="s">
        <v>289</v>
      </c>
      <c r="H536" s="216">
        <v>1</v>
      </c>
      <c r="I536" s="217"/>
      <c r="J536" s="218">
        <f>ROUND(I536*H536,2)</f>
        <v>0</v>
      </c>
      <c r="K536" s="214" t="s">
        <v>19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0.024060000000000002</v>
      </c>
      <c r="R536" s="221">
        <f>Q536*H536</f>
        <v>0.024060000000000002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239</v>
      </c>
      <c r="AT536" s="223" t="s">
        <v>205</v>
      </c>
      <c r="AU536" s="223" t="s">
        <v>82</v>
      </c>
      <c r="AY536" s="17" t="s">
        <v>202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239</v>
      </c>
      <c r="BM536" s="223" t="s">
        <v>3745</v>
      </c>
    </row>
    <row r="537" s="2" customFormat="1">
      <c r="A537" s="38"/>
      <c r="B537" s="39"/>
      <c r="C537" s="40"/>
      <c r="D537" s="225" t="s">
        <v>212</v>
      </c>
      <c r="E537" s="40"/>
      <c r="F537" s="226" t="s">
        <v>3746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212</v>
      </c>
      <c r="AU537" s="17" t="s">
        <v>82</v>
      </c>
    </row>
    <row r="538" s="2" customFormat="1" ht="16.5" customHeight="1">
      <c r="A538" s="38"/>
      <c r="B538" s="39"/>
      <c r="C538" s="212" t="s">
        <v>1057</v>
      </c>
      <c r="D538" s="212" t="s">
        <v>205</v>
      </c>
      <c r="E538" s="213" t="s">
        <v>3747</v>
      </c>
      <c r="F538" s="214" t="s">
        <v>3748</v>
      </c>
      <c r="G538" s="215" t="s">
        <v>289</v>
      </c>
      <c r="H538" s="216">
        <v>1</v>
      </c>
      <c r="I538" s="217"/>
      <c r="J538" s="218">
        <f>ROUND(I538*H538,2)</f>
        <v>0</v>
      </c>
      <c r="K538" s="214" t="s">
        <v>19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0.031960000000000002</v>
      </c>
      <c r="R538" s="221">
        <f>Q538*H538</f>
        <v>0.031960000000000002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239</v>
      </c>
      <c r="AT538" s="223" t="s">
        <v>205</v>
      </c>
      <c r="AU538" s="223" t="s">
        <v>82</v>
      </c>
      <c r="AY538" s="17" t="s">
        <v>202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80</v>
      </c>
      <c r="BK538" s="224">
        <f>ROUND(I538*H538,2)</f>
        <v>0</v>
      </c>
      <c r="BL538" s="17" t="s">
        <v>239</v>
      </c>
      <c r="BM538" s="223" t="s">
        <v>3749</v>
      </c>
    </row>
    <row r="539" s="2" customFormat="1">
      <c r="A539" s="38"/>
      <c r="B539" s="39"/>
      <c r="C539" s="40"/>
      <c r="D539" s="225" t="s">
        <v>212</v>
      </c>
      <c r="E539" s="40"/>
      <c r="F539" s="226" t="s">
        <v>3750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212</v>
      </c>
      <c r="AU539" s="17" t="s">
        <v>82</v>
      </c>
    </row>
    <row r="540" s="2" customFormat="1" ht="21.75" customHeight="1">
      <c r="A540" s="38"/>
      <c r="B540" s="39"/>
      <c r="C540" s="243" t="s">
        <v>1061</v>
      </c>
      <c r="D540" s="243" t="s">
        <v>248</v>
      </c>
      <c r="E540" s="244" t="s">
        <v>3751</v>
      </c>
      <c r="F540" s="245" t="s">
        <v>3752</v>
      </c>
      <c r="G540" s="246" t="s">
        <v>289</v>
      </c>
      <c r="H540" s="247">
        <v>1</v>
      </c>
      <c r="I540" s="248"/>
      <c r="J540" s="249">
        <f>ROUND(I540*H540,2)</f>
        <v>0</v>
      </c>
      <c r="K540" s="245" t="s">
        <v>19</v>
      </c>
      <c r="L540" s="250"/>
      <c r="M540" s="251" t="s">
        <v>19</v>
      </c>
      <c r="N540" s="252" t="s">
        <v>44</v>
      </c>
      <c r="O540" s="84"/>
      <c r="P540" s="221">
        <f>O540*H540</f>
        <v>0</v>
      </c>
      <c r="Q540" s="221">
        <v>0.0046100000000000004</v>
      </c>
      <c r="R540" s="221">
        <f>Q540*H540</f>
        <v>0.0046100000000000004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251</v>
      </c>
      <c r="AT540" s="223" t="s">
        <v>248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239</v>
      </c>
      <c r="BM540" s="223" t="s">
        <v>3753</v>
      </c>
    </row>
    <row r="541" s="2" customFormat="1">
      <c r="A541" s="38"/>
      <c r="B541" s="39"/>
      <c r="C541" s="40"/>
      <c r="D541" s="225" t="s">
        <v>212</v>
      </c>
      <c r="E541" s="40"/>
      <c r="F541" s="226" t="s">
        <v>3752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212</v>
      </c>
      <c r="AU541" s="17" t="s">
        <v>82</v>
      </c>
    </row>
    <row r="542" s="2" customFormat="1" ht="16.5" customHeight="1">
      <c r="A542" s="38"/>
      <c r="B542" s="39"/>
      <c r="C542" s="243" t="s">
        <v>1065</v>
      </c>
      <c r="D542" s="243" t="s">
        <v>248</v>
      </c>
      <c r="E542" s="244" t="s">
        <v>3754</v>
      </c>
      <c r="F542" s="245" t="s">
        <v>3755</v>
      </c>
      <c r="G542" s="246" t="s">
        <v>289</v>
      </c>
      <c r="H542" s="247">
        <v>40</v>
      </c>
      <c r="I542" s="248"/>
      <c r="J542" s="249">
        <f>ROUND(I542*H542,2)</f>
        <v>0</v>
      </c>
      <c r="K542" s="245" t="s">
        <v>209</v>
      </c>
      <c r="L542" s="250"/>
      <c r="M542" s="251" t="s">
        <v>19</v>
      </c>
      <c r="N542" s="252" t="s">
        <v>44</v>
      </c>
      <c r="O542" s="84"/>
      <c r="P542" s="221">
        <f>O542*H542</f>
        <v>0</v>
      </c>
      <c r="Q542" s="221">
        <v>3.0000000000000001E-05</v>
      </c>
      <c r="R542" s="221">
        <f>Q542*H542</f>
        <v>0.0012000000000000001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251</v>
      </c>
      <c r="AT542" s="223" t="s">
        <v>248</v>
      </c>
      <c r="AU542" s="223" t="s">
        <v>82</v>
      </c>
      <c r="AY542" s="17" t="s">
        <v>202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239</v>
      </c>
      <c r="BM542" s="223" t="s">
        <v>3756</v>
      </c>
    </row>
    <row r="543" s="2" customFormat="1">
      <c r="A543" s="38"/>
      <c r="B543" s="39"/>
      <c r="C543" s="40"/>
      <c r="D543" s="225" t="s">
        <v>212</v>
      </c>
      <c r="E543" s="40"/>
      <c r="F543" s="226" t="s">
        <v>3755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212</v>
      </c>
      <c r="AU543" s="17" t="s">
        <v>82</v>
      </c>
    </row>
    <row r="544" s="2" customFormat="1" ht="16.5" customHeight="1">
      <c r="A544" s="38"/>
      <c r="B544" s="39"/>
      <c r="C544" s="243" t="s">
        <v>1069</v>
      </c>
      <c r="D544" s="243" t="s">
        <v>248</v>
      </c>
      <c r="E544" s="244" t="s">
        <v>3757</v>
      </c>
      <c r="F544" s="245" t="s">
        <v>3758</v>
      </c>
      <c r="G544" s="246" t="s">
        <v>289</v>
      </c>
      <c r="H544" s="247">
        <v>21</v>
      </c>
      <c r="I544" s="248"/>
      <c r="J544" s="249">
        <f>ROUND(I544*H544,2)</f>
        <v>0</v>
      </c>
      <c r="K544" s="245" t="s">
        <v>209</v>
      </c>
      <c r="L544" s="250"/>
      <c r="M544" s="251" t="s">
        <v>19</v>
      </c>
      <c r="N544" s="252" t="s">
        <v>44</v>
      </c>
      <c r="O544" s="84"/>
      <c r="P544" s="221">
        <f>O544*H544</f>
        <v>0</v>
      </c>
      <c r="Q544" s="221">
        <v>5.0000000000000002E-05</v>
      </c>
      <c r="R544" s="221">
        <f>Q544*H544</f>
        <v>0.0010500000000000002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251</v>
      </c>
      <c r="AT544" s="223" t="s">
        <v>248</v>
      </c>
      <c r="AU544" s="223" t="s">
        <v>82</v>
      </c>
      <c r="AY544" s="17" t="s">
        <v>202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80</v>
      </c>
      <c r="BK544" s="224">
        <f>ROUND(I544*H544,2)</f>
        <v>0</v>
      </c>
      <c r="BL544" s="17" t="s">
        <v>239</v>
      </c>
      <c r="BM544" s="223" t="s">
        <v>3759</v>
      </c>
    </row>
    <row r="545" s="2" customFormat="1">
      <c r="A545" s="38"/>
      <c r="B545" s="39"/>
      <c r="C545" s="40"/>
      <c r="D545" s="225" t="s">
        <v>212</v>
      </c>
      <c r="E545" s="40"/>
      <c r="F545" s="226" t="s">
        <v>3758</v>
      </c>
      <c r="G545" s="40"/>
      <c r="H545" s="40"/>
      <c r="I545" s="227"/>
      <c r="J545" s="40"/>
      <c r="K545" s="40"/>
      <c r="L545" s="44"/>
      <c r="M545" s="228"/>
      <c r="N545" s="229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212</v>
      </c>
      <c r="AU545" s="17" t="s">
        <v>82</v>
      </c>
    </row>
    <row r="546" s="2" customFormat="1" ht="16.5" customHeight="1">
      <c r="A546" s="38"/>
      <c r="B546" s="39"/>
      <c r="C546" s="243" t="s">
        <v>1073</v>
      </c>
      <c r="D546" s="243" t="s">
        <v>248</v>
      </c>
      <c r="E546" s="244" t="s">
        <v>3760</v>
      </c>
      <c r="F546" s="245" t="s">
        <v>3761</v>
      </c>
      <c r="G546" s="246" t="s">
        <v>289</v>
      </c>
      <c r="H546" s="247">
        <v>29</v>
      </c>
      <c r="I546" s="248"/>
      <c r="J546" s="249">
        <f>ROUND(I546*H546,2)</f>
        <v>0</v>
      </c>
      <c r="K546" s="245" t="s">
        <v>209</v>
      </c>
      <c r="L546" s="250"/>
      <c r="M546" s="251" t="s">
        <v>19</v>
      </c>
      <c r="N546" s="252" t="s">
        <v>44</v>
      </c>
      <c r="O546" s="84"/>
      <c r="P546" s="221">
        <f>O546*H546</f>
        <v>0</v>
      </c>
      <c r="Q546" s="221">
        <v>0.00010000000000000001</v>
      </c>
      <c r="R546" s="221">
        <f>Q546*H546</f>
        <v>0.0029000000000000002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251</v>
      </c>
      <c r="AT546" s="223" t="s">
        <v>248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239</v>
      </c>
      <c r="BM546" s="223" t="s">
        <v>3762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3761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2" customFormat="1" ht="16.5" customHeight="1">
      <c r="A548" s="38"/>
      <c r="B548" s="39"/>
      <c r="C548" s="243" t="s">
        <v>1079</v>
      </c>
      <c r="D548" s="243" t="s">
        <v>248</v>
      </c>
      <c r="E548" s="244" t="s">
        <v>3763</v>
      </c>
      <c r="F548" s="245" t="s">
        <v>3764</v>
      </c>
      <c r="G548" s="246" t="s">
        <v>289</v>
      </c>
      <c r="H548" s="247">
        <v>23</v>
      </c>
      <c r="I548" s="248"/>
      <c r="J548" s="249">
        <f>ROUND(I548*H548,2)</f>
        <v>0</v>
      </c>
      <c r="K548" s="245" t="s">
        <v>209</v>
      </c>
      <c r="L548" s="250"/>
      <c r="M548" s="251" t="s">
        <v>19</v>
      </c>
      <c r="N548" s="252" t="s">
        <v>44</v>
      </c>
      <c r="O548" s="84"/>
      <c r="P548" s="221">
        <f>O548*H548</f>
        <v>0</v>
      </c>
      <c r="Q548" s="221">
        <v>0.00036000000000000002</v>
      </c>
      <c r="R548" s="221">
        <f>Q548*H548</f>
        <v>0.0082800000000000009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251</v>
      </c>
      <c r="AT548" s="223" t="s">
        <v>248</v>
      </c>
      <c r="AU548" s="223" t="s">
        <v>82</v>
      </c>
      <c r="AY548" s="17" t="s">
        <v>202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239</v>
      </c>
      <c r="BM548" s="223" t="s">
        <v>3765</v>
      </c>
    </row>
    <row r="549" s="2" customFormat="1">
      <c r="A549" s="38"/>
      <c r="B549" s="39"/>
      <c r="C549" s="40"/>
      <c r="D549" s="225" t="s">
        <v>212</v>
      </c>
      <c r="E549" s="40"/>
      <c r="F549" s="226" t="s">
        <v>3764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212</v>
      </c>
      <c r="AU549" s="17" t="s">
        <v>82</v>
      </c>
    </row>
    <row r="550" s="2" customFormat="1" ht="16.5" customHeight="1">
      <c r="A550" s="38"/>
      <c r="B550" s="39"/>
      <c r="C550" s="243" t="s">
        <v>1083</v>
      </c>
      <c r="D550" s="243" t="s">
        <v>248</v>
      </c>
      <c r="E550" s="244" t="s">
        <v>3766</v>
      </c>
      <c r="F550" s="245" t="s">
        <v>3767</v>
      </c>
      <c r="G550" s="246" t="s">
        <v>289</v>
      </c>
      <c r="H550" s="247">
        <v>18</v>
      </c>
      <c r="I550" s="248"/>
      <c r="J550" s="249">
        <f>ROUND(I550*H550,2)</f>
        <v>0</v>
      </c>
      <c r="K550" s="245" t="s">
        <v>209</v>
      </c>
      <c r="L550" s="250"/>
      <c r="M550" s="251" t="s">
        <v>19</v>
      </c>
      <c r="N550" s="252" t="s">
        <v>44</v>
      </c>
      <c r="O550" s="84"/>
      <c r="P550" s="221">
        <f>O550*H550</f>
        <v>0</v>
      </c>
      <c r="Q550" s="221">
        <v>0.00054000000000000001</v>
      </c>
      <c r="R550" s="221">
        <f>Q550*H550</f>
        <v>0.0097199999999999995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251</v>
      </c>
      <c r="AT550" s="223" t="s">
        <v>248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239</v>
      </c>
      <c r="BM550" s="223" t="s">
        <v>3768</v>
      </c>
    </row>
    <row r="551" s="2" customFormat="1">
      <c r="A551" s="38"/>
      <c r="B551" s="39"/>
      <c r="C551" s="40"/>
      <c r="D551" s="225" t="s">
        <v>212</v>
      </c>
      <c r="E551" s="40"/>
      <c r="F551" s="226" t="s">
        <v>3767</v>
      </c>
      <c r="G551" s="40"/>
      <c r="H551" s="40"/>
      <c r="I551" s="227"/>
      <c r="J551" s="40"/>
      <c r="K551" s="40"/>
      <c r="L551" s="44"/>
      <c r="M551" s="228"/>
      <c r="N551" s="229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212</v>
      </c>
      <c r="AU551" s="17" t="s">
        <v>82</v>
      </c>
    </row>
    <row r="552" s="2" customFormat="1" ht="16.5" customHeight="1">
      <c r="A552" s="38"/>
      <c r="B552" s="39"/>
      <c r="C552" s="243" t="s">
        <v>1087</v>
      </c>
      <c r="D552" s="243" t="s">
        <v>248</v>
      </c>
      <c r="E552" s="244" t="s">
        <v>3769</v>
      </c>
      <c r="F552" s="245" t="s">
        <v>3770</v>
      </c>
      <c r="G552" s="246" t="s">
        <v>289</v>
      </c>
      <c r="H552" s="247">
        <v>3</v>
      </c>
      <c r="I552" s="248"/>
      <c r="J552" s="249">
        <f>ROUND(I552*H552,2)</f>
        <v>0</v>
      </c>
      <c r="K552" s="245" t="s">
        <v>209</v>
      </c>
      <c r="L552" s="250"/>
      <c r="M552" s="251" t="s">
        <v>19</v>
      </c>
      <c r="N552" s="252" t="s">
        <v>44</v>
      </c>
      <c r="O552" s="84"/>
      <c r="P552" s="221">
        <f>O552*H552</f>
        <v>0</v>
      </c>
      <c r="Q552" s="221">
        <v>0.00012</v>
      </c>
      <c r="R552" s="221">
        <f>Q552*H552</f>
        <v>0.00036000000000000002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251</v>
      </c>
      <c r="AT552" s="223" t="s">
        <v>248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239</v>
      </c>
      <c r="BM552" s="223" t="s">
        <v>3771</v>
      </c>
    </row>
    <row r="553" s="2" customFormat="1">
      <c r="A553" s="38"/>
      <c r="B553" s="39"/>
      <c r="C553" s="40"/>
      <c r="D553" s="225" t="s">
        <v>212</v>
      </c>
      <c r="E553" s="40"/>
      <c r="F553" s="226" t="s">
        <v>3770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212</v>
      </c>
      <c r="AU553" s="17" t="s">
        <v>82</v>
      </c>
    </row>
    <row r="554" s="2" customFormat="1" ht="16.5" customHeight="1">
      <c r="A554" s="38"/>
      <c r="B554" s="39"/>
      <c r="C554" s="243" t="s">
        <v>1091</v>
      </c>
      <c r="D554" s="243" t="s">
        <v>248</v>
      </c>
      <c r="E554" s="244" t="s">
        <v>3772</v>
      </c>
      <c r="F554" s="245" t="s">
        <v>3773</v>
      </c>
      <c r="G554" s="246" t="s">
        <v>289</v>
      </c>
      <c r="H554" s="247">
        <v>1</v>
      </c>
      <c r="I554" s="248"/>
      <c r="J554" s="249">
        <f>ROUND(I554*H554,2)</f>
        <v>0</v>
      </c>
      <c r="K554" s="245" t="s">
        <v>209</v>
      </c>
      <c r="L554" s="250"/>
      <c r="M554" s="251" t="s">
        <v>19</v>
      </c>
      <c r="N554" s="252" t="s">
        <v>44</v>
      </c>
      <c r="O554" s="84"/>
      <c r="P554" s="221">
        <f>O554*H554</f>
        <v>0</v>
      </c>
      <c r="Q554" s="221">
        <v>6.9999999999999994E-05</v>
      </c>
      <c r="R554" s="221">
        <f>Q554*H554</f>
        <v>6.9999999999999994E-05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251</v>
      </c>
      <c r="AT554" s="223" t="s">
        <v>248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239</v>
      </c>
      <c r="BM554" s="223" t="s">
        <v>3774</v>
      </c>
    </row>
    <row r="555" s="2" customFormat="1">
      <c r="A555" s="38"/>
      <c r="B555" s="39"/>
      <c r="C555" s="40"/>
      <c r="D555" s="225" t="s">
        <v>212</v>
      </c>
      <c r="E555" s="40"/>
      <c r="F555" s="226" t="s">
        <v>3773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212</v>
      </c>
      <c r="AU555" s="17" t="s">
        <v>82</v>
      </c>
    </row>
    <row r="556" s="2" customFormat="1" ht="16.5" customHeight="1">
      <c r="A556" s="38"/>
      <c r="B556" s="39"/>
      <c r="C556" s="243" t="s">
        <v>1095</v>
      </c>
      <c r="D556" s="243" t="s">
        <v>248</v>
      </c>
      <c r="E556" s="244" t="s">
        <v>3775</v>
      </c>
      <c r="F556" s="245" t="s">
        <v>3776</v>
      </c>
      <c r="G556" s="246" t="s">
        <v>289</v>
      </c>
      <c r="H556" s="247">
        <v>1</v>
      </c>
      <c r="I556" s="248"/>
      <c r="J556" s="249">
        <f>ROUND(I556*H556,2)</f>
        <v>0</v>
      </c>
      <c r="K556" s="245" t="s">
        <v>209</v>
      </c>
      <c r="L556" s="250"/>
      <c r="M556" s="251" t="s">
        <v>19</v>
      </c>
      <c r="N556" s="252" t="s">
        <v>44</v>
      </c>
      <c r="O556" s="84"/>
      <c r="P556" s="221">
        <f>O556*H556</f>
        <v>0</v>
      </c>
      <c r="Q556" s="221">
        <v>3.0000000000000001E-05</v>
      </c>
      <c r="R556" s="221">
        <f>Q556*H556</f>
        <v>3.0000000000000001E-05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251</v>
      </c>
      <c r="AT556" s="223" t="s">
        <v>248</v>
      </c>
      <c r="AU556" s="223" t="s">
        <v>82</v>
      </c>
      <c r="AY556" s="17" t="s">
        <v>202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239</v>
      </c>
      <c r="BM556" s="223" t="s">
        <v>3777</v>
      </c>
    </row>
    <row r="557" s="2" customFormat="1">
      <c r="A557" s="38"/>
      <c r="B557" s="39"/>
      <c r="C557" s="40"/>
      <c r="D557" s="225" t="s">
        <v>212</v>
      </c>
      <c r="E557" s="40"/>
      <c r="F557" s="226" t="s">
        <v>3776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212</v>
      </c>
      <c r="AU557" s="17" t="s">
        <v>82</v>
      </c>
    </row>
    <row r="558" s="2" customFormat="1" ht="16.5" customHeight="1">
      <c r="A558" s="38"/>
      <c r="B558" s="39"/>
      <c r="C558" s="243" t="s">
        <v>1099</v>
      </c>
      <c r="D558" s="243" t="s">
        <v>248</v>
      </c>
      <c r="E558" s="244" t="s">
        <v>3778</v>
      </c>
      <c r="F558" s="245" t="s">
        <v>3779</v>
      </c>
      <c r="G558" s="246" t="s">
        <v>289</v>
      </c>
      <c r="H558" s="247">
        <v>1</v>
      </c>
      <c r="I558" s="248"/>
      <c r="J558" s="249">
        <f>ROUND(I558*H558,2)</f>
        <v>0</v>
      </c>
      <c r="K558" s="245" t="s">
        <v>209</v>
      </c>
      <c r="L558" s="250"/>
      <c r="M558" s="251" t="s">
        <v>19</v>
      </c>
      <c r="N558" s="252" t="s">
        <v>44</v>
      </c>
      <c r="O558" s="84"/>
      <c r="P558" s="221">
        <f>O558*H558</f>
        <v>0</v>
      </c>
      <c r="Q558" s="221">
        <v>0.00020000000000000001</v>
      </c>
      <c r="R558" s="221">
        <f>Q558*H558</f>
        <v>0.00020000000000000001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251</v>
      </c>
      <c r="AT558" s="223" t="s">
        <v>248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239</v>
      </c>
      <c r="BM558" s="223" t="s">
        <v>3780</v>
      </c>
    </row>
    <row r="559" s="2" customFormat="1">
      <c r="A559" s="38"/>
      <c r="B559" s="39"/>
      <c r="C559" s="40"/>
      <c r="D559" s="225" t="s">
        <v>212</v>
      </c>
      <c r="E559" s="40"/>
      <c r="F559" s="226" t="s">
        <v>3779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212</v>
      </c>
      <c r="AU559" s="17" t="s">
        <v>82</v>
      </c>
    </row>
    <row r="560" s="2" customFormat="1" ht="16.5" customHeight="1">
      <c r="A560" s="38"/>
      <c r="B560" s="39"/>
      <c r="C560" s="243" t="s">
        <v>1103</v>
      </c>
      <c r="D560" s="243" t="s">
        <v>248</v>
      </c>
      <c r="E560" s="244" t="s">
        <v>3781</v>
      </c>
      <c r="F560" s="245" t="s">
        <v>3782</v>
      </c>
      <c r="G560" s="246" t="s">
        <v>289</v>
      </c>
      <c r="H560" s="247">
        <v>3</v>
      </c>
      <c r="I560" s="248"/>
      <c r="J560" s="249">
        <f>ROUND(I560*H560,2)</f>
        <v>0</v>
      </c>
      <c r="K560" s="245" t="s">
        <v>209</v>
      </c>
      <c r="L560" s="250"/>
      <c r="M560" s="251" t="s">
        <v>19</v>
      </c>
      <c r="N560" s="252" t="s">
        <v>44</v>
      </c>
      <c r="O560" s="84"/>
      <c r="P560" s="221">
        <f>O560*H560</f>
        <v>0</v>
      </c>
      <c r="Q560" s="221">
        <v>0.00040000000000000002</v>
      </c>
      <c r="R560" s="221">
        <f>Q560*H560</f>
        <v>0.0012000000000000001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251</v>
      </c>
      <c r="AT560" s="223" t="s">
        <v>248</v>
      </c>
      <c r="AU560" s="223" t="s">
        <v>82</v>
      </c>
      <c r="AY560" s="17" t="s">
        <v>202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80</v>
      </c>
      <c r="BK560" s="224">
        <f>ROUND(I560*H560,2)</f>
        <v>0</v>
      </c>
      <c r="BL560" s="17" t="s">
        <v>239</v>
      </c>
      <c r="BM560" s="223" t="s">
        <v>3783</v>
      </c>
    </row>
    <row r="561" s="2" customFormat="1">
      <c r="A561" s="38"/>
      <c r="B561" s="39"/>
      <c r="C561" s="40"/>
      <c r="D561" s="225" t="s">
        <v>212</v>
      </c>
      <c r="E561" s="40"/>
      <c r="F561" s="226" t="s">
        <v>3782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212</v>
      </c>
      <c r="AU561" s="17" t="s">
        <v>82</v>
      </c>
    </row>
    <row r="562" s="2" customFormat="1" ht="16.5" customHeight="1">
      <c r="A562" s="38"/>
      <c r="B562" s="39"/>
      <c r="C562" s="243" t="s">
        <v>1107</v>
      </c>
      <c r="D562" s="243" t="s">
        <v>248</v>
      </c>
      <c r="E562" s="244" t="s">
        <v>3784</v>
      </c>
      <c r="F562" s="245" t="s">
        <v>3785</v>
      </c>
      <c r="G562" s="246" t="s">
        <v>289</v>
      </c>
      <c r="H562" s="247">
        <v>1</v>
      </c>
      <c r="I562" s="248"/>
      <c r="J562" s="249">
        <f>ROUND(I562*H562,2)</f>
        <v>0</v>
      </c>
      <c r="K562" s="245" t="s">
        <v>209</v>
      </c>
      <c r="L562" s="250"/>
      <c r="M562" s="251" t="s">
        <v>19</v>
      </c>
      <c r="N562" s="252" t="s">
        <v>44</v>
      </c>
      <c r="O562" s="84"/>
      <c r="P562" s="221">
        <f>O562*H562</f>
        <v>0</v>
      </c>
      <c r="Q562" s="221">
        <v>0.00064000000000000005</v>
      </c>
      <c r="R562" s="221">
        <f>Q562*H562</f>
        <v>0.00064000000000000005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251</v>
      </c>
      <c r="AT562" s="223" t="s">
        <v>248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239</v>
      </c>
      <c r="BM562" s="223" t="s">
        <v>3786</v>
      </c>
    </row>
    <row r="563" s="2" customFormat="1">
      <c r="A563" s="38"/>
      <c r="B563" s="39"/>
      <c r="C563" s="40"/>
      <c r="D563" s="225" t="s">
        <v>212</v>
      </c>
      <c r="E563" s="40"/>
      <c r="F563" s="226" t="s">
        <v>3785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212</v>
      </c>
      <c r="AU563" s="17" t="s">
        <v>82</v>
      </c>
    </row>
    <row r="564" s="2" customFormat="1" ht="16.5" customHeight="1">
      <c r="A564" s="38"/>
      <c r="B564" s="39"/>
      <c r="C564" s="243" t="s">
        <v>1111</v>
      </c>
      <c r="D564" s="243" t="s">
        <v>248</v>
      </c>
      <c r="E564" s="244" t="s">
        <v>3787</v>
      </c>
      <c r="F564" s="245" t="s">
        <v>3788</v>
      </c>
      <c r="G564" s="246" t="s">
        <v>289</v>
      </c>
      <c r="H564" s="247">
        <v>4</v>
      </c>
      <c r="I564" s="248"/>
      <c r="J564" s="249">
        <f>ROUND(I564*H564,2)</f>
        <v>0</v>
      </c>
      <c r="K564" s="245" t="s">
        <v>209</v>
      </c>
      <c r="L564" s="250"/>
      <c r="M564" s="251" t="s">
        <v>19</v>
      </c>
      <c r="N564" s="252" t="s">
        <v>44</v>
      </c>
      <c r="O564" s="84"/>
      <c r="P564" s="221">
        <f>O564*H564</f>
        <v>0</v>
      </c>
      <c r="Q564" s="221">
        <v>4.0000000000000003E-05</v>
      </c>
      <c r="R564" s="221">
        <f>Q564*H564</f>
        <v>0.00016000000000000001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251</v>
      </c>
      <c r="AT564" s="223" t="s">
        <v>248</v>
      </c>
      <c r="AU564" s="223" t="s">
        <v>82</v>
      </c>
      <c r="AY564" s="17" t="s">
        <v>202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239</v>
      </c>
      <c r="BM564" s="223" t="s">
        <v>3789</v>
      </c>
    </row>
    <row r="565" s="2" customFormat="1">
      <c r="A565" s="38"/>
      <c r="B565" s="39"/>
      <c r="C565" s="40"/>
      <c r="D565" s="225" t="s">
        <v>212</v>
      </c>
      <c r="E565" s="40"/>
      <c r="F565" s="226" t="s">
        <v>3788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212</v>
      </c>
      <c r="AU565" s="17" t="s">
        <v>82</v>
      </c>
    </row>
    <row r="566" s="2" customFormat="1" ht="16.5" customHeight="1">
      <c r="A566" s="38"/>
      <c r="B566" s="39"/>
      <c r="C566" s="243" t="s">
        <v>1117</v>
      </c>
      <c r="D566" s="243" t="s">
        <v>248</v>
      </c>
      <c r="E566" s="244" t="s">
        <v>3790</v>
      </c>
      <c r="F566" s="245" t="s">
        <v>3791</v>
      </c>
      <c r="G566" s="246" t="s">
        <v>289</v>
      </c>
      <c r="H566" s="247">
        <v>1</v>
      </c>
      <c r="I566" s="248"/>
      <c r="J566" s="249">
        <f>ROUND(I566*H566,2)</f>
        <v>0</v>
      </c>
      <c r="K566" s="245" t="s">
        <v>209</v>
      </c>
      <c r="L566" s="250"/>
      <c r="M566" s="251" t="s">
        <v>19</v>
      </c>
      <c r="N566" s="252" t="s">
        <v>44</v>
      </c>
      <c r="O566" s="84"/>
      <c r="P566" s="221">
        <f>O566*H566</f>
        <v>0</v>
      </c>
      <c r="Q566" s="221">
        <v>0.00011</v>
      </c>
      <c r="R566" s="221">
        <f>Q566*H566</f>
        <v>0.00011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251</v>
      </c>
      <c r="AT566" s="223" t="s">
        <v>248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239</v>
      </c>
      <c r="BM566" s="223" t="s">
        <v>3792</v>
      </c>
    </row>
    <row r="567" s="2" customFormat="1">
      <c r="A567" s="38"/>
      <c r="B567" s="39"/>
      <c r="C567" s="40"/>
      <c r="D567" s="225" t="s">
        <v>212</v>
      </c>
      <c r="E567" s="40"/>
      <c r="F567" s="226" t="s">
        <v>3791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212</v>
      </c>
      <c r="AU567" s="17" t="s">
        <v>82</v>
      </c>
    </row>
    <row r="568" s="2" customFormat="1" ht="16.5" customHeight="1">
      <c r="A568" s="38"/>
      <c r="B568" s="39"/>
      <c r="C568" s="243" t="s">
        <v>1121</v>
      </c>
      <c r="D568" s="243" t="s">
        <v>248</v>
      </c>
      <c r="E568" s="244" t="s">
        <v>3793</v>
      </c>
      <c r="F568" s="245" t="s">
        <v>3794</v>
      </c>
      <c r="G568" s="246" t="s">
        <v>289</v>
      </c>
      <c r="H568" s="247">
        <v>1</v>
      </c>
      <c r="I568" s="248"/>
      <c r="J568" s="249">
        <f>ROUND(I568*H568,2)</f>
        <v>0</v>
      </c>
      <c r="K568" s="245" t="s">
        <v>209</v>
      </c>
      <c r="L568" s="250"/>
      <c r="M568" s="251" t="s">
        <v>19</v>
      </c>
      <c r="N568" s="252" t="s">
        <v>44</v>
      </c>
      <c r="O568" s="84"/>
      <c r="P568" s="221">
        <f>O568*H568</f>
        <v>0</v>
      </c>
      <c r="Q568" s="221">
        <v>0.00011</v>
      </c>
      <c r="R568" s="221">
        <f>Q568*H568</f>
        <v>0.00011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251</v>
      </c>
      <c r="AT568" s="223" t="s">
        <v>248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239</v>
      </c>
      <c r="BM568" s="223" t="s">
        <v>3795</v>
      </c>
    </row>
    <row r="569" s="2" customFormat="1">
      <c r="A569" s="38"/>
      <c r="B569" s="39"/>
      <c r="C569" s="40"/>
      <c r="D569" s="225" t="s">
        <v>212</v>
      </c>
      <c r="E569" s="40"/>
      <c r="F569" s="226" t="s">
        <v>3794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212</v>
      </c>
      <c r="AU569" s="17" t="s">
        <v>82</v>
      </c>
    </row>
    <row r="570" s="2" customFormat="1" ht="16.5" customHeight="1">
      <c r="A570" s="38"/>
      <c r="B570" s="39"/>
      <c r="C570" s="212" t="s">
        <v>1125</v>
      </c>
      <c r="D570" s="212" t="s">
        <v>205</v>
      </c>
      <c r="E570" s="213" t="s">
        <v>3796</v>
      </c>
      <c r="F570" s="214" t="s">
        <v>3797</v>
      </c>
      <c r="G570" s="215" t="s">
        <v>437</v>
      </c>
      <c r="H570" s="216">
        <v>1</v>
      </c>
      <c r="I570" s="217"/>
      <c r="J570" s="218">
        <f>ROUND(I570*H570,2)</f>
        <v>0</v>
      </c>
      <c r="K570" s="214" t="s">
        <v>209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0.040930000000000001</v>
      </c>
      <c r="R570" s="221">
        <f>Q570*H570</f>
        <v>0.040930000000000001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239</v>
      </c>
      <c r="AT570" s="223" t="s">
        <v>205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239</v>
      </c>
      <c r="BM570" s="223" t="s">
        <v>3798</v>
      </c>
    </row>
    <row r="571" s="2" customFormat="1">
      <c r="A571" s="38"/>
      <c r="B571" s="39"/>
      <c r="C571" s="40"/>
      <c r="D571" s="225" t="s">
        <v>212</v>
      </c>
      <c r="E571" s="40"/>
      <c r="F571" s="226" t="s">
        <v>3799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212</v>
      </c>
      <c r="AU571" s="17" t="s">
        <v>82</v>
      </c>
    </row>
    <row r="572" s="2" customFormat="1">
      <c r="A572" s="38"/>
      <c r="B572" s="39"/>
      <c r="C572" s="40"/>
      <c r="D572" s="230" t="s">
        <v>214</v>
      </c>
      <c r="E572" s="40"/>
      <c r="F572" s="231" t="s">
        <v>3800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214</v>
      </c>
      <c r="AU572" s="17" t="s">
        <v>82</v>
      </c>
    </row>
    <row r="573" s="2" customFormat="1" ht="16.5" customHeight="1">
      <c r="A573" s="38"/>
      <c r="B573" s="39"/>
      <c r="C573" s="212" t="s">
        <v>1131</v>
      </c>
      <c r="D573" s="212" t="s">
        <v>205</v>
      </c>
      <c r="E573" s="213" t="s">
        <v>3801</v>
      </c>
      <c r="F573" s="214" t="s">
        <v>3802</v>
      </c>
      <c r="G573" s="215" t="s">
        <v>437</v>
      </c>
      <c r="H573" s="216">
        <v>1</v>
      </c>
      <c r="I573" s="217"/>
      <c r="J573" s="218">
        <f>ROUND(I573*H573,2)</f>
        <v>0</v>
      </c>
      <c r="K573" s="214" t="s">
        <v>209</v>
      </c>
      <c r="L573" s="44"/>
      <c r="M573" s="219" t="s">
        <v>19</v>
      </c>
      <c r="N573" s="220" t="s">
        <v>44</v>
      </c>
      <c r="O573" s="84"/>
      <c r="P573" s="221">
        <f>O573*H573</f>
        <v>0</v>
      </c>
      <c r="Q573" s="221">
        <v>0.057889999999999997</v>
      </c>
      <c r="R573" s="221">
        <f>Q573*H573</f>
        <v>0.057889999999999997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239</v>
      </c>
      <c r="AT573" s="223" t="s">
        <v>205</v>
      </c>
      <c r="AU573" s="223" t="s">
        <v>82</v>
      </c>
      <c r="AY573" s="17" t="s">
        <v>202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239</v>
      </c>
      <c r="BM573" s="223" t="s">
        <v>3803</v>
      </c>
    </row>
    <row r="574" s="2" customFormat="1">
      <c r="A574" s="38"/>
      <c r="B574" s="39"/>
      <c r="C574" s="40"/>
      <c r="D574" s="225" t="s">
        <v>212</v>
      </c>
      <c r="E574" s="40"/>
      <c r="F574" s="226" t="s">
        <v>3804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212</v>
      </c>
      <c r="AU574" s="17" t="s">
        <v>82</v>
      </c>
    </row>
    <row r="575" s="2" customFormat="1">
      <c r="A575" s="38"/>
      <c r="B575" s="39"/>
      <c r="C575" s="40"/>
      <c r="D575" s="230" t="s">
        <v>214</v>
      </c>
      <c r="E575" s="40"/>
      <c r="F575" s="231" t="s">
        <v>3805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214</v>
      </c>
      <c r="AU575" s="17" t="s">
        <v>82</v>
      </c>
    </row>
    <row r="576" s="2" customFormat="1" ht="16.5" customHeight="1">
      <c r="A576" s="38"/>
      <c r="B576" s="39"/>
      <c r="C576" s="212" t="s">
        <v>1135</v>
      </c>
      <c r="D576" s="212" t="s">
        <v>205</v>
      </c>
      <c r="E576" s="213" t="s">
        <v>3806</v>
      </c>
      <c r="F576" s="214" t="s">
        <v>3807</v>
      </c>
      <c r="G576" s="215" t="s">
        <v>220</v>
      </c>
      <c r="H576" s="216">
        <v>0.94099999999999995</v>
      </c>
      <c r="I576" s="217"/>
      <c r="J576" s="218">
        <f>ROUND(I576*H576,2)</f>
        <v>0</v>
      </c>
      <c r="K576" s="214" t="s">
        <v>209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</v>
      </c>
      <c r="R576" s="221">
        <f>Q576*H576</f>
        <v>0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239</v>
      </c>
      <c r="AT576" s="223" t="s">
        <v>205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239</v>
      </c>
      <c r="BM576" s="223" t="s">
        <v>3808</v>
      </c>
    </row>
    <row r="577" s="2" customFormat="1">
      <c r="A577" s="38"/>
      <c r="B577" s="39"/>
      <c r="C577" s="40"/>
      <c r="D577" s="225" t="s">
        <v>212</v>
      </c>
      <c r="E577" s="40"/>
      <c r="F577" s="226" t="s">
        <v>3809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212</v>
      </c>
      <c r="AU577" s="17" t="s">
        <v>82</v>
      </c>
    </row>
    <row r="578" s="2" customFormat="1">
      <c r="A578" s="38"/>
      <c r="B578" s="39"/>
      <c r="C578" s="40"/>
      <c r="D578" s="230" t="s">
        <v>214</v>
      </c>
      <c r="E578" s="40"/>
      <c r="F578" s="231" t="s">
        <v>3810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214</v>
      </c>
      <c r="AU578" s="17" t="s">
        <v>82</v>
      </c>
    </row>
    <row r="579" s="2" customFormat="1" ht="16.5" customHeight="1">
      <c r="A579" s="38"/>
      <c r="B579" s="39"/>
      <c r="C579" s="212" t="s">
        <v>1139</v>
      </c>
      <c r="D579" s="212" t="s">
        <v>205</v>
      </c>
      <c r="E579" s="213" t="s">
        <v>3811</v>
      </c>
      <c r="F579" s="214" t="s">
        <v>3812</v>
      </c>
      <c r="G579" s="215" t="s">
        <v>289</v>
      </c>
      <c r="H579" s="216">
        <v>1</v>
      </c>
      <c r="I579" s="217"/>
      <c r="J579" s="218">
        <f>ROUND(I579*H579,2)</f>
        <v>0</v>
      </c>
      <c r="K579" s="214" t="s">
        <v>19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0.0010399999999999999</v>
      </c>
      <c r="R579" s="221">
        <f>Q579*H579</f>
        <v>0.0010399999999999999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239</v>
      </c>
      <c r="AT579" s="223" t="s">
        <v>205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239</v>
      </c>
      <c r="BM579" s="223" t="s">
        <v>3813</v>
      </c>
    </row>
    <row r="580" s="2" customFormat="1">
      <c r="A580" s="38"/>
      <c r="B580" s="39"/>
      <c r="C580" s="40"/>
      <c r="D580" s="225" t="s">
        <v>212</v>
      </c>
      <c r="E580" s="40"/>
      <c r="F580" s="226" t="s">
        <v>3814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212</v>
      </c>
      <c r="AU580" s="17" t="s">
        <v>82</v>
      </c>
    </row>
    <row r="581" s="2" customFormat="1" ht="16.5" customHeight="1">
      <c r="A581" s="38"/>
      <c r="B581" s="39"/>
      <c r="C581" s="212" t="s">
        <v>1145</v>
      </c>
      <c r="D581" s="212" t="s">
        <v>205</v>
      </c>
      <c r="E581" s="213" t="s">
        <v>3815</v>
      </c>
      <c r="F581" s="214" t="s">
        <v>3816</v>
      </c>
      <c r="G581" s="215" t="s">
        <v>289</v>
      </c>
      <c r="H581" s="216">
        <v>5</v>
      </c>
      <c r="I581" s="217"/>
      <c r="J581" s="218">
        <f>ROUND(I581*H581,2)</f>
        <v>0</v>
      </c>
      <c r="K581" s="214" t="s">
        <v>19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0.0010399999999999999</v>
      </c>
      <c r="R581" s="221">
        <f>Q581*H581</f>
        <v>0.0051999999999999998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239</v>
      </c>
      <c r="AT581" s="223" t="s">
        <v>205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239</v>
      </c>
      <c r="BM581" s="223" t="s">
        <v>3817</v>
      </c>
    </row>
    <row r="582" s="2" customFormat="1">
      <c r="A582" s="38"/>
      <c r="B582" s="39"/>
      <c r="C582" s="40"/>
      <c r="D582" s="225" t="s">
        <v>212</v>
      </c>
      <c r="E582" s="40"/>
      <c r="F582" s="226" t="s">
        <v>3818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212</v>
      </c>
      <c r="AU582" s="17" t="s">
        <v>82</v>
      </c>
    </row>
    <row r="583" s="12" customFormat="1" ht="22.8" customHeight="1">
      <c r="A583" s="12"/>
      <c r="B583" s="196"/>
      <c r="C583" s="197"/>
      <c r="D583" s="198" t="s">
        <v>72</v>
      </c>
      <c r="E583" s="210" t="s">
        <v>3819</v>
      </c>
      <c r="F583" s="210" t="s">
        <v>3820</v>
      </c>
      <c r="G583" s="197"/>
      <c r="H583" s="197"/>
      <c r="I583" s="200"/>
      <c r="J583" s="211">
        <f>BK583</f>
        <v>0</v>
      </c>
      <c r="K583" s="197"/>
      <c r="L583" s="202"/>
      <c r="M583" s="203"/>
      <c r="N583" s="204"/>
      <c r="O583" s="204"/>
      <c r="P583" s="205">
        <f>SUM(P584:P586)</f>
        <v>0</v>
      </c>
      <c r="Q583" s="204"/>
      <c r="R583" s="205">
        <f>SUM(R584:R586)</f>
        <v>0.047730000000000002</v>
      </c>
      <c r="S583" s="204"/>
      <c r="T583" s="206">
        <f>SUM(T584:T586)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7" t="s">
        <v>82</v>
      </c>
      <c r="AT583" s="208" t="s">
        <v>72</v>
      </c>
      <c r="AU583" s="208" t="s">
        <v>80</v>
      </c>
      <c r="AY583" s="207" t="s">
        <v>202</v>
      </c>
      <c r="BK583" s="209">
        <f>SUM(BK584:BK586)</f>
        <v>0</v>
      </c>
    </row>
    <row r="584" s="2" customFormat="1" ht="16.5" customHeight="1">
      <c r="A584" s="38"/>
      <c r="B584" s="39"/>
      <c r="C584" s="212" t="s">
        <v>1149</v>
      </c>
      <c r="D584" s="212" t="s">
        <v>205</v>
      </c>
      <c r="E584" s="213" t="s">
        <v>3821</v>
      </c>
      <c r="F584" s="214" t="s">
        <v>3822</v>
      </c>
      <c r="G584" s="215" t="s">
        <v>437</v>
      </c>
      <c r="H584" s="216">
        <v>3</v>
      </c>
      <c r="I584" s="217"/>
      <c r="J584" s="218">
        <f>ROUND(I584*H584,2)</f>
        <v>0</v>
      </c>
      <c r="K584" s="214" t="s">
        <v>209</v>
      </c>
      <c r="L584" s="44"/>
      <c r="M584" s="219" t="s">
        <v>19</v>
      </c>
      <c r="N584" s="220" t="s">
        <v>44</v>
      </c>
      <c r="O584" s="84"/>
      <c r="P584" s="221">
        <f>O584*H584</f>
        <v>0</v>
      </c>
      <c r="Q584" s="221">
        <v>0.015910000000000001</v>
      </c>
      <c r="R584" s="221">
        <f>Q584*H584</f>
        <v>0.047730000000000002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239</v>
      </c>
      <c r="AT584" s="223" t="s">
        <v>205</v>
      </c>
      <c r="AU584" s="223" t="s">
        <v>82</v>
      </c>
      <c r="AY584" s="17" t="s">
        <v>202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80</v>
      </c>
      <c r="BK584" s="224">
        <f>ROUND(I584*H584,2)</f>
        <v>0</v>
      </c>
      <c r="BL584" s="17" t="s">
        <v>239</v>
      </c>
      <c r="BM584" s="223" t="s">
        <v>3823</v>
      </c>
    </row>
    <row r="585" s="2" customFormat="1">
      <c r="A585" s="38"/>
      <c r="B585" s="39"/>
      <c r="C585" s="40"/>
      <c r="D585" s="225" t="s">
        <v>212</v>
      </c>
      <c r="E585" s="40"/>
      <c r="F585" s="226" t="s">
        <v>3824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212</v>
      </c>
      <c r="AU585" s="17" t="s">
        <v>82</v>
      </c>
    </row>
    <row r="586" s="2" customFormat="1">
      <c r="A586" s="38"/>
      <c r="B586" s="39"/>
      <c r="C586" s="40"/>
      <c r="D586" s="230" t="s">
        <v>214</v>
      </c>
      <c r="E586" s="40"/>
      <c r="F586" s="231" t="s">
        <v>3825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214</v>
      </c>
      <c r="AU586" s="17" t="s">
        <v>82</v>
      </c>
    </row>
    <row r="587" s="12" customFormat="1" ht="22.8" customHeight="1">
      <c r="A587" s="12"/>
      <c r="B587" s="196"/>
      <c r="C587" s="197"/>
      <c r="D587" s="198" t="s">
        <v>72</v>
      </c>
      <c r="E587" s="210" t="s">
        <v>3826</v>
      </c>
      <c r="F587" s="210" t="s">
        <v>3827</v>
      </c>
      <c r="G587" s="197"/>
      <c r="H587" s="197"/>
      <c r="I587" s="200"/>
      <c r="J587" s="211">
        <f>BK587</f>
        <v>0</v>
      </c>
      <c r="K587" s="197"/>
      <c r="L587" s="202"/>
      <c r="M587" s="203"/>
      <c r="N587" s="204"/>
      <c r="O587" s="204"/>
      <c r="P587" s="205">
        <f>SUM(P588:P756)</f>
        <v>0</v>
      </c>
      <c r="Q587" s="204"/>
      <c r="R587" s="205">
        <f>SUM(R588:R756)</f>
        <v>5.4950599999999996</v>
      </c>
      <c r="S587" s="204"/>
      <c r="T587" s="206">
        <f>SUM(T588:T756)</f>
        <v>34.001599999999996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07" t="s">
        <v>82</v>
      </c>
      <c r="AT587" s="208" t="s">
        <v>72</v>
      </c>
      <c r="AU587" s="208" t="s">
        <v>80</v>
      </c>
      <c r="AY587" s="207" t="s">
        <v>202</v>
      </c>
      <c r="BK587" s="209">
        <f>SUM(BK588:BK756)</f>
        <v>0</v>
      </c>
    </row>
    <row r="588" s="2" customFormat="1" ht="16.5" customHeight="1">
      <c r="A588" s="38"/>
      <c r="B588" s="39"/>
      <c r="C588" s="212" t="s">
        <v>1153</v>
      </c>
      <c r="D588" s="212" t="s">
        <v>205</v>
      </c>
      <c r="E588" s="213" t="s">
        <v>3828</v>
      </c>
      <c r="F588" s="214" t="s">
        <v>3829</v>
      </c>
      <c r="G588" s="215" t="s">
        <v>437</v>
      </c>
      <c r="H588" s="216">
        <v>1</v>
      </c>
      <c r="I588" s="217"/>
      <c r="J588" s="218">
        <f>ROUND(I588*H588,2)</f>
        <v>0</v>
      </c>
      <c r="K588" s="214" t="s">
        <v>209</v>
      </c>
      <c r="L588" s="44"/>
      <c r="M588" s="219" t="s">
        <v>19</v>
      </c>
      <c r="N588" s="220" t="s">
        <v>44</v>
      </c>
      <c r="O588" s="84"/>
      <c r="P588" s="221">
        <f>O588*H588</f>
        <v>0</v>
      </c>
      <c r="Q588" s="221">
        <v>0.011979999999999999</v>
      </c>
      <c r="R588" s="221">
        <f>Q588*H588</f>
        <v>0.011979999999999999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239</v>
      </c>
      <c r="AT588" s="223" t="s">
        <v>205</v>
      </c>
      <c r="AU588" s="223" t="s">
        <v>82</v>
      </c>
      <c r="AY588" s="17" t="s">
        <v>202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80</v>
      </c>
      <c r="BK588" s="224">
        <f>ROUND(I588*H588,2)</f>
        <v>0</v>
      </c>
      <c r="BL588" s="17" t="s">
        <v>239</v>
      </c>
      <c r="BM588" s="223" t="s">
        <v>3830</v>
      </c>
    </row>
    <row r="589" s="2" customFormat="1">
      <c r="A589" s="38"/>
      <c r="B589" s="39"/>
      <c r="C589" s="40"/>
      <c r="D589" s="225" t="s">
        <v>212</v>
      </c>
      <c r="E589" s="40"/>
      <c r="F589" s="226" t="s">
        <v>3831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212</v>
      </c>
      <c r="AU589" s="17" t="s">
        <v>82</v>
      </c>
    </row>
    <row r="590" s="2" customFormat="1">
      <c r="A590" s="38"/>
      <c r="B590" s="39"/>
      <c r="C590" s="40"/>
      <c r="D590" s="230" t="s">
        <v>214</v>
      </c>
      <c r="E590" s="40"/>
      <c r="F590" s="231" t="s">
        <v>3832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214</v>
      </c>
      <c r="AU590" s="17" t="s">
        <v>82</v>
      </c>
    </row>
    <row r="591" s="2" customFormat="1" ht="16.5" customHeight="1">
      <c r="A591" s="38"/>
      <c r="B591" s="39"/>
      <c r="C591" s="212" t="s">
        <v>1157</v>
      </c>
      <c r="D591" s="212" t="s">
        <v>205</v>
      </c>
      <c r="E591" s="213" t="s">
        <v>3833</v>
      </c>
      <c r="F591" s="214" t="s">
        <v>3834</v>
      </c>
      <c r="G591" s="215" t="s">
        <v>437</v>
      </c>
      <c r="H591" s="216">
        <v>3</v>
      </c>
      <c r="I591" s="217"/>
      <c r="J591" s="218">
        <f>ROUND(I591*H591,2)</f>
        <v>0</v>
      </c>
      <c r="K591" s="214" t="s">
        <v>209</v>
      </c>
      <c r="L591" s="44"/>
      <c r="M591" s="219" t="s">
        <v>19</v>
      </c>
      <c r="N591" s="220" t="s">
        <v>44</v>
      </c>
      <c r="O591" s="84"/>
      <c r="P591" s="221">
        <f>O591*H591</f>
        <v>0</v>
      </c>
      <c r="Q591" s="221">
        <v>0.01686</v>
      </c>
      <c r="R591" s="221">
        <f>Q591*H591</f>
        <v>0.05058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239</v>
      </c>
      <c r="AT591" s="223" t="s">
        <v>205</v>
      </c>
      <c r="AU591" s="223" t="s">
        <v>82</v>
      </c>
      <c r="AY591" s="17" t="s">
        <v>202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239</v>
      </c>
      <c r="BM591" s="223" t="s">
        <v>3835</v>
      </c>
    </row>
    <row r="592" s="2" customFormat="1">
      <c r="A592" s="38"/>
      <c r="B592" s="39"/>
      <c r="C592" s="40"/>
      <c r="D592" s="225" t="s">
        <v>212</v>
      </c>
      <c r="E592" s="40"/>
      <c r="F592" s="226" t="s">
        <v>3836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212</v>
      </c>
      <c r="AU592" s="17" t="s">
        <v>82</v>
      </c>
    </row>
    <row r="593" s="2" customFormat="1">
      <c r="A593" s="38"/>
      <c r="B593" s="39"/>
      <c r="C593" s="40"/>
      <c r="D593" s="230" t="s">
        <v>214</v>
      </c>
      <c r="E593" s="40"/>
      <c r="F593" s="231" t="s">
        <v>3837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214</v>
      </c>
      <c r="AU593" s="17" t="s">
        <v>82</v>
      </c>
    </row>
    <row r="594" s="2" customFormat="1" ht="16.5" customHeight="1">
      <c r="A594" s="38"/>
      <c r="B594" s="39"/>
      <c r="C594" s="212" t="s">
        <v>1161</v>
      </c>
      <c r="D594" s="212" t="s">
        <v>205</v>
      </c>
      <c r="E594" s="213" t="s">
        <v>3838</v>
      </c>
      <c r="F594" s="214" t="s">
        <v>3839</v>
      </c>
      <c r="G594" s="215" t="s">
        <v>289</v>
      </c>
      <c r="H594" s="216">
        <v>25</v>
      </c>
      <c r="I594" s="217"/>
      <c r="J594" s="218">
        <f>ROUND(I594*H594,2)</f>
        <v>0</v>
      </c>
      <c r="K594" s="214" t="s">
        <v>209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</v>
      </c>
      <c r="R594" s="221">
        <f>Q594*H594</f>
        <v>0</v>
      </c>
      <c r="S594" s="221">
        <v>0.624</v>
      </c>
      <c r="T594" s="222">
        <f>S594*H594</f>
        <v>15.6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239</v>
      </c>
      <c r="AT594" s="223" t="s">
        <v>205</v>
      </c>
      <c r="AU594" s="223" t="s">
        <v>82</v>
      </c>
      <c r="AY594" s="17" t="s">
        <v>202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239</v>
      </c>
      <c r="BM594" s="223" t="s">
        <v>3840</v>
      </c>
    </row>
    <row r="595" s="2" customFormat="1">
      <c r="A595" s="38"/>
      <c r="B595" s="39"/>
      <c r="C595" s="40"/>
      <c r="D595" s="225" t="s">
        <v>212</v>
      </c>
      <c r="E595" s="40"/>
      <c r="F595" s="226" t="s">
        <v>3841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212</v>
      </c>
      <c r="AU595" s="17" t="s">
        <v>82</v>
      </c>
    </row>
    <row r="596" s="2" customFormat="1">
      <c r="A596" s="38"/>
      <c r="B596" s="39"/>
      <c r="C596" s="40"/>
      <c r="D596" s="230" t="s">
        <v>214</v>
      </c>
      <c r="E596" s="40"/>
      <c r="F596" s="231" t="s">
        <v>3842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214</v>
      </c>
      <c r="AU596" s="17" t="s">
        <v>82</v>
      </c>
    </row>
    <row r="597" s="2" customFormat="1" ht="16.5" customHeight="1">
      <c r="A597" s="38"/>
      <c r="B597" s="39"/>
      <c r="C597" s="212" t="s">
        <v>1167</v>
      </c>
      <c r="D597" s="212" t="s">
        <v>205</v>
      </c>
      <c r="E597" s="213" t="s">
        <v>3843</v>
      </c>
      <c r="F597" s="214" t="s">
        <v>3844</v>
      </c>
      <c r="G597" s="215" t="s">
        <v>437</v>
      </c>
      <c r="H597" s="216">
        <v>1</v>
      </c>
      <c r="I597" s="217"/>
      <c r="J597" s="218">
        <f>ROUND(I597*H597,2)</f>
        <v>0</v>
      </c>
      <c r="K597" s="214" t="s">
        <v>209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0.071279999999999996</v>
      </c>
      <c r="R597" s="221">
        <f>Q597*H597</f>
        <v>0.071279999999999996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239</v>
      </c>
      <c r="AT597" s="223" t="s">
        <v>205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239</v>
      </c>
      <c r="BM597" s="223" t="s">
        <v>3845</v>
      </c>
    </row>
    <row r="598" s="2" customFormat="1">
      <c r="A598" s="38"/>
      <c r="B598" s="39"/>
      <c r="C598" s="40"/>
      <c r="D598" s="225" t="s">
        <v>212</v>
      </c>
      <c r="E598" s="40"/>
      <c r="F598" s="226" t="s">
        <v>3844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212</v>
      </c>
      <c r="AU598" s="17" t="s">
        <v>82</v>
      </c>
    </row>
    <row r="599" s="2" customFormat="1">
      <c r="A599" s="38"/>
      <c r="B599" s="39"/>
      <c r="C599" s="40"/>
      <c r="D599" s="230" t="s">
        <v>214</v>
      </c>
      <c r="E599" s="40"/>
      <c r="F599" s="231" t="s">
        <v>3846</v>
      </c>
      <c r="G599" s="40"/>
      <c r="H599" s="40"/>
      <c r="I599" s="227"/>
      <c r="J599" s="40"/>
      <c r="K599" s="40"/>
      <c r="L599" s="44"/>
      <c r="M599" s="228"/>
      <c r="N599" s="229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214</v>
      </c>
      <c r="AU599" s="17" t="s">
        <v>82</v>
      </c>
    </row>
    <row r="600" s="2" customFormat="1" ht="16.5" customHeight="1">
      <c r="A600" s="38"/>
      <c r="B600" s="39"/>
      <c r="C600" s="212" t="s">
        <v>1171</v>
      </c>
      <c r="D600" s="212" t="s">
        <v>205</v>
      </c>
      <c r="E600" s="213" t="s">
        <v>3847</v>
      </c>
      <c r="F600" s="214" t="s">
        <v>3848</v>
      </c>
      <c r="G600" s="215" t="s">
        <v>289</v>
      </c>
      <c r="H600" s="216">
        <v>8</v>
      </c>
      <c r="I600" s="217"/>
      <c r="J600" s="218">
        <f>ROUND(I600*H600,2)</f>
        <v>0</v>
      </c>
      <c r="K600" s="214" t="s">
        <v>209</v>
      </c>
      <c r="L600" s="44"/>
      <c r="M600" s="219" t="s">
        <v>19</v>
      </c>
      <c r="N600" s="220" t="s">
        <v>44</v>
      </c>
      <c r="O600" s="84"/>
      <c r="P600" s="221">
        <f>O600*H600</f>
        <v>0</v>
      </c>
      <c r="Q600" s="221">
        <v>0</v>
      </c>
      <c r="R600" s="221">
        <f>Q600*H600</f>
        <v>0</v>
      </c>
      <c r="S600" s="221">
        <v>0.059999999999999998</v>
      </c>
      <c r="T600" s="222">
        <f>S600*H600</f>
        <v>0.47999999999999998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239</v>
      </c>
      <c r="AT600" s="223" t="s">
        <v>205</v>
      </c>
      <c r="AU600" s="223" t="s">
        <v>82</v>
      </c>
      <c r="AY600" s="17" t="s">
        <v>202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239</v>
      </c>
      <c r="BM600" s="223" t="s">
        <v>3849</v>
      </c>
    </row>
    <row r="601" s="2" customFormat="1">
      <c r="A601" s="38"/>
      <c r="B601" s="39"/>
      <c r="C601" s="40"/>
      <c r="D601" s="225" t="s">
        <v>212</v>
      </c>
      <c r="E601" s="40"/>
      <c r="F601" s="226" t="s">
        <v>3850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212</v>
      </c>
      <c r="AU601" s="17" t="s">
        <v>82</v>
      </c>
    </row>
    <row r="602" s="2" customFormat="1">
      <c r="A602" s="38"/>
      <c r="B602" s="39"/>
      <c r="C602" s="40"/>
      <c r="D602" s="230" t="s">
        <v>214</v>
      </c>
      <c r="E602" s="40"/>
      <c r="F602" s="231" t="s">
        <v>3851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214</v>
      </c>
      <c r="AU602" s="17" t="s">
        <v>82</v>
      </c>
    </row>
    <row r="603" s="2" customFormat="1" ht="16.5" customHeight="1">
      <c r="A603" s="38"/>
      <c r="B603" s="39"/>
      <c r="C603" s="212" t="s">
        <v>1175</v>
      </c>
      <c r="D603" s="212" t="s">
        <v>205</v>
      </c>
      <c r="E603" s="213" t="s">
        <v>3852</v>
      </c>
      <c r="F603" s="214" t="s">
        <v>3853</v>
      </c>
      <c r="G603" s="215" t="s">
        <v>289</v>
      </c>
      <c r="H603" s="216">
        <v>0</v>
      </c>
      <c r="I603" s="217"/>
      <c r="J603" s="218">
        <f>ROUND(I603*H603,2)</f>
        <v>0</v>
      </c>
      <c r="K603" s="214" t="s">
        <v>209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</v>
      </c>
      <c r="R603" s="221">
        <f>Q603*H603</f>
        <v>0</v>
      </c>
      <c r="S603" s="221">
        <v>0.126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239</v>
      </c>
      <c r="AT603" s="223" t="s">
        <v>205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239</v>
      </c>
      <c r="BM603" s="223" t="s">
        <v>3854</v>
      </c>
    </row>
    <row r="604" s="2" customFormat="1">
      <c r="A604" s="38"/>
      <c r="B604" s="39"/>
      <c r="C604" s="40"/>
      <c r="D604" s="225" t="s">
        <v>212</v>
      </c>
      <c r="E604" s="40"/>
      <c r="F604" s="226" t="s">
        <v>3855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212</v>
      </c>
      <c r="AU604" s="17" t="s">
        <v>82</v>
      </c>
    </row>
    <row r="605" s="2" customFormat="1">
      <c r="A605" s="38"/>
      <c r="B605" s="39"/>
      <c r="C605" s="40"/>
      <c r="D605" s="230" t="s">
        <v>214</v>
      </c>
      <c r="E605" s="40"/>
      <c r="F605" s="231" t="s">
        <v>3856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214</v>
      </c>
      <c r="AU605" s="17" t="s">
        <v>82</v>
      </c>
    </row>
    <row r="606" s="2" customFormat="1" ht="21.75" customHeight="1">
      <c r="A606" s="38"/>
      <c r="B606" s="39"/>
      <c r="C606" s="212" t="s">
        <v>1179</v>
      </c>
      <c r="D606" s="212" t="s">
        <v>205</v>
      </c>
      <c r="E606" s="213" t="s">
        <v>3857</v>
      </c>
      <c r="F606" s="214" t="s">
        <v>3858</v>
      </c>
      <c r="G606" s="215" t="s">
        <v>289</v>
      </c>
      <c r="H606" s="216">
        <v>2</v>
      </c>
      <c r="I606" s="217"/>
      <c r="J606" s="218">
        <f>ROUND(I606*H606,2)</f>
        <v>0</v>
      </c>
      <c r="K606" s="214" t="s">
        <v>209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0</v>
      </c>
      <c r="R606" s="221">
        <f>Q606*H606</f>
        <v>0</v>
      </c>
      <c r="S606" s="221">
        <v>0.64000000000000001</v>
      </c>
      <c r="T606" s="222">
        <f>S606*H606</f>
        <v>1.28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239</v>
      </c>
      <c r="AT606" s="223" t="s">
        <v>205</v>
      </c>
      <c r="AU606" s="223" t="s">
        <v>82</v>
      </c>
      <c r="AY606" s="17" t="s">
        <v>202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239</v>
      </c>
      <c r="BM606" s="223" t="s">
        <v>3859</v>
      </c>
    </row>
    <row r="607" s="2" customFormat="1">
      <c r="A607" s="38"/>
      <c r="B607" s="39"/>
      <c r="C607" s="40"/>
      <c r="D607" s="225" t="s">
        <v>212</v>
      </c>
      <c r="E607" s="40"/>
      <c r="F607" s="226" t="s">
        <v>3860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212</v>
      </c>
      <c r="AU607" s="17" t="s">
        <v>82</v>
      </c>
    </row>
    <row r="608" s="2" customFormat="1">
      <c r="A608" s="38"/>
      <c r="B608" s="39"/>
      <c r="C608" s="40"/>
      <c r="D608" s="230" t="s">
        <v>214</v>
      </c>
      <c r="E608" s="40"/>
      <c r="F608" s="231" t="s">
        <v>3861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214</v>
      </c>
      <c r="AU608" s="17" t="s">
        <v>82</v>
      </c>
    </row>
    <row r="609" s="2" customFormat="1" ht="21.75" customHeight="1">
      <c r="A609" s="38"/>
      <c r="B609" s="39"/>
      <c r="C609" s="212" t="s">
        <v>1183</v>
      </c>
      <c r="D609" s="212" t="s">
        <v>205</v>
      </c>
      <c r="E609" s="213" t="s">
        <v>3862</v>
      </c>
      <c r="F609" s="214" t="s">
        <v>3863</v>
      </c>
      <c r="G609" s="215" t="s">
        <v>289</v>
      </c>
      <c r="H609" s="216">
        <v>4</v>
      </c>
      <c r="I609" s="217"/>
      <c r="J609" s="218">
        <f>ROUND(I609*H609,2)</f>
        <v>0</v>
      </c>
      <c r="K609" s="214" t="s">
        <v>209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</v>
      </c>
      <c r="R609" s="221">
        <f>Q609*H609</f>
        <v>0</v>
      </c>
      <c r="S609" s="221">
        <v>0.90500000000000003</v>
      </c>
      <c r="T609" s="222">
        <f>S609*H609</f>
        <v>3.6200000000000001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239</v>
      </c>
      <c r="AT609" s="223" t="s">
        <v>205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239</v>
      </c>
      <c r="BM609" s="223" t="s">
        <v>3864</v>
      </c>
    </row>
    <row r="610" s="2" customFormat="1">
      <c r="A610" s="38"/>
      <c r="B610" s="39"/>
      <c r="C610" s="40"/>
      <c r="D610" s="225" t="s">
        <v>212</v>
      </c>
      <c r="E610" s="40"/>
      <c r="F610" s="226" t="s">
        <v>3865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212</v>
      </c>
      <c r="AU610" s="17" t="s">
        <v>82</v>
      </c>
    </row>
    <row r="611" s="2" customFormat="1">
      <c r="A611" s="38"/>
      <c r="B611" s="39"/>
      <c r="C611" s="40"/>
      <c r="D611" s="230" t="s">
        <v>214</v>
      </c>
      <c r="E611" s="40"/>
      <c r="F611" s="231" t="s">
        <v>3866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214</v>
      </c>
      <c r="AU611" s="17" t="s">
        <v>82</v>
      </c>
    </row>
    <row r="612" s="2" customFormat="1" ht="21.75" customHeight="1">
      <c r="A612" s="38"/>
      <c r="B612" s="39"/>
      <c r="C612" s="212" t="s">
        <v>1187</v>
      </c>
      <c r="D612" s="212" t="s">
        <v>205</v>
      </c>
      <c r="E612" s="213" t="s">
        <v>3867</v>
      </c>
      <c r="F612" s="214" t="s">
        <v>3868</v>
      </c>
      <c r="G612" s="215" t="s">
        <v>289</v>
      </c>
      <c r="H612" s="216">
        <v>3</v>
      </c>
      <c r="I612" s="217"/>
      <c r="J612" s="218">
        <f>ROUND(I612*H612,2)</f>
        <v>0</v>
      </c>
      <c r="K612" s="214" t="s">
        <v>209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</v>
      </c>
      <c r="R612" s="221">
        <f>Q612*H612</f>
        <v>0</v>
      </c>
      <c r="S612" s="221">
        <v>1.2</v>
      </c>
      <c r="T612" s="222">
        <f>S612*H612</f>
        <v>3.5999999999999996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239</v>
      </c>
      <c r="AT612" s="223" t="s">
        <v>205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239</v>
      </c>
      <c r="BM612" s="223" t="s">
        <v>3869</v>
      </c>
    </row>
    <row r="613" s="2" customFormat="1">
      <c r="A613" s="38"/>
      <c r="B613" s="39"/>
      <c r="C613" s="40"/>
      <c r="D613" s="225" t="s">
        <v>212</v>
      </c>
      <c r="E613" s="40"/>
      <c r="F613" s="226" t="s">
        <v>3870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212</v>
      </c>
      <c r="AU613" s="17" t="s">
        <v>82</v>
      </c>
    </row>
    <row r="614" s="2" customFormat="1">
      <c r="A614" s="38"/>
      <c r="B614" s="39"/>
      <c r="C614" s="40"/>
      <c r="D614" s="230" t="s">
        <v>214</v>
      </c>
      <c r="E614" s="40"/>
      <c r="F614" s="231" t="s">
        <v>3871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214</v>
      </c>
      <c r="AU614" s="17" t="s">
        <v>82</v>
      </c>
    </row>
    <row r="615" s="2" customFormat="1" ht="21.75" customHeight="1">
      <c r="A615" s="38"/>
      <c r="B615" s="39"/>
      <c r="C615" s="212" t="s">
        <v>1192</v>
      </c>
      <c r="D615" s="212" t="s">
        <v>205</v>
      </c>
      <c r="E615" s="213" t="s">
        <v>3872</v>
      </c>
      <c r="F615" s="214" t="s">
        <v>3873</v>
      </c>
      <c r="G615" s="215" t="s">
        <v>289</v>
      </c>
      <c r="H615" s="216">
        <v>0</v>
      </c>
      <c r="I615" s="217"/>
      <c r="J615" s="218">
        <f>ROUND(I615*H615,2)</f>
        <v>0</v>
      </c>
      <c r="K615" s="214" t="s">
        <v>209</v>
      </c>
      <c r="L615" s="44"/>
      <c r="M615" s="219" t="s">
        <v>19</v>
      </c>
      <c r="N615" s="220" t="s">
        <v>44</v>
      </c>
      <c r="O615" s="84"/>
      <c r="P615" s="221">
        <f>O615*H615</f>
        <v>0</v>
      </c>
      <c r="Q615" s="221">
        <v>0</v>
      </c>
      <c r="R615" s="221">
        <f>Q615*H615</f>
        <v>0</v>
      </c>
      <c r="S615" s="221">
        <v>1.6000000000000001</v>
      </c>
      <c r="T615" s="22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3" t="s">
        <v>239</v>
      </c>
      <c r="AT615" s="223" t="s">
        <v>205</v>
      </c>
      <c r="AU615" s="223" t="s">
        <v>82</v>
      </c>
      <c r="AY615" s="17" t="s">
        <v>202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80</v>
      </c>
      <c r="BK615" s="224">
        <f>ROUND(I615*H615,2)</f>
        <v>0</v>
      </c>
      <c r="BL615" s="17" t="s">
        <v>239</v>
      </c>
      <c r="BM615" s="223" t="s">
        <v>3874</v>
      </c>
    </row>
    <row r="616" s="2" customFormat="1">
      <c r="A616" s="38"/>
      <c r="B616" s="39"/>
      <c r="C616" s="40"/>
      <c r="D616" s="225" t="s">
        <v>212</v>
      </c>
      <c r="E616" s="40"/>
      <c r="F616" s="226" t="s">
        <v>3875</v>
      </c>
      <c r="G616" s="40"/>
      <c r="H616" s="40"/>
      <c r="I616" s="227"/>
      <c r="J616" s="40"/>
      <c r="K616" s="40"/>
      <c r="L616" s="44"/>
      <c r="M616" s="228"/>
      <c r="N616" s="229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212</v>
      </c>
      <c r="AU616" s="17" t="s">
        <v>82</v>
      </c>
    </row>
    <row r="617" s="2" customFormat="1">
      <c r="A617" s="38"/>
      <c r="B617" s="39"/>
      <c r="C617" s="40"/>
      <c r="D617" s="230" t="s">
        <v>214</v>
      </c>
      <c r="E617" s="40"/>
      <c r="F617" s="231" t="s">
        <v>3876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214</v>
      </c>
      <c r="AU617" s="17" t="s">
        <v>82</v>
      </c>
    </row>
    <row r="618" s="2" customFormat="1" ht="16.5" customHeight="1">
      <c r="A618" s="38"/>
      <c r="B618" s="39"/>
      <c r="C618" s="212" t="s">
        <v>1196</v>
      </c>
      <c r="D618" s="212" t="s">
        <v>205</v>
      </c>
      <c r="E618" s="213" t="s">
        <v>3877</v>
      </c>
      <c r="F618" s="214" t="s">
        <v>3878</v>
      </c>
      <c r="G618" s="215" t="s">
        <v>289</v>
      </c>
      <c r="H618" s="216">
        <v>8</v>
      </c>
      <c r="I618" s="217"/>
      <c r="J618" s="218">
        <f>ROUND(I618*H618,2)</f>
        <v>0</v>
      </c>
      <c r="K618" s="214" t="s">
        <v>209</v>
      </c>
      <c r="L618" s="44"/>
      <c r="M618" s="219" t="s">
        <v>19</v>
      </c>
      <c r="N618" s="220" t="s">
        <v>44</v>
      </c>
      <c r="O618" s="84"/>
      <c r="P618" s="221">
        <f>O618*H618</f>
        <v>0</v>
      </c>
      <c r="Q618" s="221">
        <v>0</v>
      </c>
      <c r="R618" s="221">
        <f>Q618*H618</f>
        <v>0</v>
      </c>
      <c r="S618" s="221">
        <v>0.022200000000000001</v>
      </c>
      <c r="T618" s="222">
        <f>S618*H618</f>
        <v>0.17760000000000001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239</v>
      </c>
      <c r="AT618" s="223" t="s">
        <v>205</v>
      </c>
      <c r="AU618" s="223" t="s">
        <v>82</v>
      </c>
      <c r="AY618" s="17" t="s">
        <v>202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80</v>
      </c>
      <c r="BK618" s="224">
        <f>ROUND(I618*H618,2)</f>
        <v>0</v>
      </c>
      <c r="BL618" s="17" t="s">
        <v>239</v>
      </c>
      <c r="BM618" s="223" t="s">
        <v>3879</v>
      </c>
    </row>
    <row r="619" s="2" customFormat="1">
      <c r="A619" s="38"/>
      <c r="B619" s="39"/>
      <c r="C619" s="40"/>
      <c r="D619" s="225" t="s">
        <v>212</v>
      </c>
      <c r="E619" s="40"/>
      <c r="F619" s="226" t="s">
        <v>3880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212</v>
      </c>
      <c r="AU619" s="17" t="s">
        <v>82</v>
      </c>
    </row>
    <row r="620" s="2" customFormat="1">
      <c r="A620" s="38"/>
      <c r="B620" s="39"/>
      <c r="C620" s="40"/>
      <c r="D620" s="230" t="s">
        <v>214</v>
      </c>
      <c r="E620" s="40"/>
      <c r="F620" s="231" t="s">
        <v>3881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214</v>
      </c>
      <c r="AU620" s="17" t="s">
        <v>82</v>
      </c>
    </row>
    <row r="621" s="2" customFormat="1" ht="16.5" customHeight="1">
      <c r="A621" s="38"/>
      <c r="B621" s="39"/>
      <c r="C621" s="212" t="s">
        <v>1200</v>
      </c>
      <c r="D621" s="212" t="s">
        <v>205</v>
      </c>
      <c r="E621" s="213" t="s">
        <v>3882</v>
      </c>
      <c r="F621" s="214" t="s">
        <v>3883</v>
      </c>
      <c r="G621" s="215" t="s">
        <v>289</v>
      </c>
      <c r="H621" s="216">
        <v>0</v>
      </c>
      <c r="I621" s="217"/>
      <c r="J621" s="218">
        <f>ROUND(I621*H621,2)</f>
        <v>0</v>
      </c>
      <c r="K621" s="214" t="s">
        <v>209</v>
      </c>
      <c r="L621" s="44"/>
      <c r="M621" s="219" t="s">
        <v>19</v>
      </c>
      <c r="N621" s="220" t="s">
        <v>44</v>
      </c>
      <c r="O621" s="84"/>
      <c r="P621" s="221">
        <f>O621*H621</f>
        <v>0</v>
      </c>
      <c r="Q621" s="221">
        <v>0</v>
      </c>
      <c r="R621" s="221">
        <f>Q621*H621</f>
        <v>0</v>
      </c>
      <c r="S621" s="221">
        <v>0.126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239</v>
      </c>
      <c r="AT621" s="223" t="s">
        <v>205</v>
      </c>
      <c r="AU621" s="223" t="s">
        <v>82</v>
      </c>
      <c r="AY621" s="17" t="s">
        <v>202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239</v>
      </c>
      <c r="BM621" s="223" t="s">
        <v>3884</v>
      </c>
    </row>
    <row r="622" s="2" customFormat="1">
      <c r="A622" s="38"/>
      <c r="B622" s="39"/>
      <c r="C622" s="40"/>
      <c r="D622" s="225" t="s">
        <v>212</v>
      </c>
      <c r="E622" s="40"/>
      <c r="F622" s="226" t="s">
        <v>3885</v>
      </c>
      <c r="G622" s="40"/>
      <c r="H622" s="40"/>
      <c r="I622" s="227"/>
      <c r="J622" s="40"/>
      <c r="K622" s="40"/>
      <c r="L622" s="44"/>
      <c r="M622" s="228"/>
      <c r="N622" s="229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212</v>
      </c>
      <c r="AU622" s="17" t="s">
        <v>82</v>
      </c>
    </row>
    <row r="623" s="2" customFormat="1">
      <c r="A623" s="38"/>
      <c r="B623" s="39"/>
      <c r="C623" s="40"/>
      <c r="D623" s="230" t="s">
        <v>214</v>
      </c>
      <c r="E623" s="40"/>
      <c r="F623" s="231" t="s">
        <v>3886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214</v>
      </c>
      <c r="AU623" s="17" t="s">
        <v>82</v>
      </c>
    </row>
    <row r="624" s="2" customFormat="1" ht="16.5" customHeight="1">
      <c r="A624" s="38"/>
      <c r="B624" s="39"/>
      <c r="C624" s="212" t="s">
        <v>1206</v>
      </c>
      <c r="D624" s="212" t="s">
        <v>205</v>
      </c>
      <c r="E624" s="213" t="s">
        <v>3887</v>
      </c>
      <c r="F624" s="214" t="s">
        <v>3888</v>
      </c>
      <c r="G624" s="215" t="s">
        <v>289</v>
      </c>
      <c r="H624" s="216">
        <v>2</v>
      </c>
      <c r="I624" s="217"/>
      <c r="J624" s="218">
        <f>ROUND(I624*H624,2)</f>
        <v>0</v>
      </c>
      <c r="K624" s="214" t="s">
        <v>209</v>
      </c>
      <c r="L624" s="44"/>
      <c r="M624" s="219" t="s">
        <v>19</v>
      </c>
      <c r="N624" s="220" t="s">
        <v>44</v>
      </c>
      <c r="O624" s="84"/>
      <c r="P624" s="221">
        <f>O624*H624</f>
        <v>0</v>
      </c>
      <c r="Q624" s="221">
        <v>0</v>
      </c>
      <c r="R624" s="221">
        <f>Q624*H624</f>
        <v>0</v>
      </c>
      <c r="S624" s="221">
        <v>0.64000000000000001</v>
      </c>
      <c r="T624" s="222">
        <f>S624*H624</f>
        <v>1.28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239</v>
      </c>
      <c r="AT624" s="223" t="s">
        <v>205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239</v>
      </c>
      <c r="BM624" s="223" t="s">
        <v>3889</v>
      </c>
    </row>
    <row r="625" s="2" customFormat="1">
      <c r="A625" s="38"/>
      <c r="B625" s="39"/>
      <c r="C625" s="40"/>
      <c r="D625" s="225" t="s">
        <v>212</v>
      </c>
      <c r="E625" s="40"/>
      <c r="F625" s="226" t="s">
        <v>3890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212</v>
      </c>
      <c r="AU625" s="17" t="s">
        <v>82</v>
      </c>
    </row>
    <row r="626" s="2" customFormat="1">
      <c r="A626" s="38"/>
      <c r="B626" s="39"/>
      <c r="C626" s="40"/>
      <c r="D626" s="230" t="s">
        <v>214</v>
      </c>
      <c r="E626" s="40"/>
      <c r="F626" s="231" t="s">
        <v>3891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214</v>
      </c>
      <c r="AU626" s="17" t="s">
        <v>82</v>
      </c>
    </row>
    <row r="627" s="2" customFormat="1" ht="16.5" customHeight="1">
      <c r="A627" s="38"/>
      <c r="B627" s="39"/>
      <c r="C627" s="212" t="s">
        <v>1210</v>
      </c>
      <c r="D627" s="212" t="s">
        <v>205</v>
      </c>
      <c r="E627" s="213" t="s">
        <v>3892</v>
      </c>
      <c r="F627" s="214" t="s">
        <v>3893</v>
      </c>
      <c r="G627" s="215" t="s">
        <v>289</v>
      </c>
      <c r="H627" s="216">
        <v>4</v>
      </c>
      <c r="I627" s="217"/>
      <c r="J627" s="218">
        <f>ROUND(I627*H627,2)</f>
        <v>0</v>
      </c>
      <c r="K627" s="214" t="s">
        <v>209</v>
      </c>
      <c r="L627" s="44"/>
      <c r="M627" s="219" t="s">
        <v>19</v>
      </c>
      <c r="N627" s="220" t="s">
        <v>44</v>
      </c>
      <c r="O627" s="84"/>
      <c r="P627" s="221">
        <f>O627*H627</f>
        <v>0</v>
      </c>
      <c r="Q627" s="221">
        <v>0</v>
      </c>
      <c r="R627" s="221">
        <f>Q627*H627</f>
        <v>0</v>
      </c>
      <c r="S627" s="221">
        <v>0.90500000000000003</v>
      </c>
      <c r="T627" s="222">
        <f>S627*H627</f>
        <v>3.6200000000000001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239</v>
      </c>
      <c r="AT627" s="223" t="s">
        <v>205</v>
      </c>
      <c r="AU627" s="223" t="s">
        <v>82</v>
      </c>
      <c r="AY627" s="17" t="s">
        <v>202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239</v>
      </c>
      <c r="BM627" s="223" t="s">
        <v>3894</v>
      </c>
    </row>
    <row r="628" s="2" customFormat="1">
      <c r="A628" s="38"/>
      <c r="B628" s="39"/>
      <c r="C628" s="40"/>
      <c r="D628" s="225" t="s">
        <v>212</v>
      </c>
      <c r="E628" s="40"/>
      <c r="F628" s="226" t="s">
        <v>3895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212</v>
      </c>
      <c r="AU628" s="17" t="s">
        <v>82</v>
      </c>
    </row>
    <row r="629" s="2" customFormat="1">
      <c r="A629" s="38"/>
      <c r="B629" s="39"/>
      <c r="C629" s="40"/>
      <c r="D629" s="230" t="s">
        <v>214</v>
      </c>
      <c r="E629" s="40"/>
      <c r="F629" s="231" t="s">
        <v>3896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214</v>
      </c>
      <c r="AU629" s="17" t="s">
        <v>82</v>
      </c>
    </row>
    <row r="630" s="2" customFormat="1" ht="16.5" customHeight="1">
      <c r="A630" s="38"/>
      <c r="B630" s="39"/>
      <c r="C630" s="212" t="s">
        <v>1214</v>
      </c>
      <c r="D630" s="212" t="s">
        <v>205</v>
      </c>
      <c r="E630" s="213" t="s">
        <v>3897</v>
      </c>
      <c r="F630" s="214" t="s">
        <v>3898</v>
      </c>
      <c r="G630" s="215" t="s">
        <v>289</v>
      </c>
      <c r="H630" s="216">
        <v>3</v>
      </c>
      <c r="I630" s="217"/>
      <c r="J630" s="218">
        <f>ROUND(I630*H630,2)</f>
        <v>0</v>
      </c>
      <c r="K630" s="214" t="s">
        <v>209</v>
      </c>
      <c r="L630" s="44"/>
      <c r="M630" s="219" t="s">
        <v>19</v>
      </c>
      <c r="N630" s="220" t="s">
        <v>44</v>
      </c>
      <c r="O630" s="84"/>
      <c r="P630" s="221">
        <f>O630*H630</f>
        <v>0</v>
      </c>
      <c r="Q630" s="221">
        <v>0</v>
      </c>
      <c r="R630" s="221">
        <f>Q630*H630</f>
        <v>0</v>
      </c>
      <c r="S630" s="221">
        <v>1.2</v>
      </c>
      <c r="T630" s="222">
        <f>S630*H630</f>
        <v>3.5999999999999996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239</v>
      </c>
      <c r="AT630" s="223" t="s">
        <v>205</v>
      </c>
      <c r="AU630" s="223" t="s">
        <v>82</v>
      </c>
      <c r="AY630" s="17" t="s">
        <v>202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239</v>
      </c>
      <c r="BM630" s="223" t="s">
        <v>3899</v>
      </c>
    </row>
    <row r="631" s="2" customFormat="1">
      <c r="A631" s="38"/>
      <c r="B631" s="39"/>
      <c r="C631" s="40"/>
      <c r="D631" s="225" t="s">
        <v>212</v>
      </c>
      <c r="E631" s="40"/>
      <c r="F631" s="226" t="s">
        <v>3900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212</v>
      </c>
      <c r="AU631" s="17" t="s">
        <v>82</v>
      </c>
    </row>
    <row r="632" s="2" customFormat="1">
      <c r="A632" s="38"/>
      <c r="B632" s="39"/>
      <c r="C632" s="40"/>
      <c r="D632" s="230" t="s">
        <v>214</v>
      </c>
      <c r="E632" s="40"/>
      <c r="F632" s="231" t="s">
        <v>3901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214</v>
      </c>
      <c r="AU632" s="17" t="s">
        <v>82</v>
      </c>
    </row>
    <row r="633" s="2" customFormat="1" ht="16.5" customHeight="1">
      <c r="A633" s="38"/>
      <c r="B633" s="39"/>
      <c r="C633" s="212" t="s">
        <v>1218</v>
      </c>
      <c r="D633" s="212" t="s">
        <v>205</v>
      </c>
      <c r="E633" s="213" t="s">
        <v>3902</v>
      </c>
      <c r="F633" s="214" t="s">
        <v>3903</v>
      </c>
      <c r="G633" s="215" t="s">
        <v>289</v>
      </c>
      <c r="H633" s="216">
        <v>0</v>
      </c>
      <c r="I633" s="217"/>
      <c r="J633" s="218">
        <f>ROUND(I633*H633,2)</f>
        <v>0</v>
      </c>
      <c r="K633" s="214" t="s">
        <v>209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</v>
      </c>
      <c r="R633" s="221">
        <f>Q633*H633</f>
        <v>0</v>
      </c>
      <c r="S633" s="221">
        <v>1.6000000000000001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239</v>
      </c>
      <c r="AT633" s="223" t="s">
        <v>205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239</v>
      </c>
      <c r="BM633" s="223" t="s">
        <v>3904</v>
      </c>
    </row>
    <row r="634" s="2" customFormat="1">
      <c r="A634" s="38"/>
      <c r="B634" s="39"/>
      <c r="C634" s="40"/>
      <c r="D634" s="225" t="s">
        <v>212</v>
      </c>
      <c r="E634" s="40"/>
      <c r="F634" s="226" t="s">
        <v>3905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212</v>
      </c>
      <c r="AU634" s="17" t="s">
        <v>82</v>
      </c>
    </row>
    <row r="635" s="2" customFormat="1">
      <c r="A635" s="38"/>
      <c r="B635" s="39"/>
      <c r="C635" s="40"/>
      <c r="D635" s="230" t="s">
        <v>214</v>
      </c>
      <c r="E635" s="40"/>
      <c r="F635" s="231" t="s">
        <v>3906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214</v>
      </c>
      <c r="AU635" s="17" t="s">
        <v>82</v>
      </c>
    </row>
    <row r="636" s="2" customFormat="1" ht="16.5" customHeight="1">
      <c r="A636" s="38"/>
      <c r="B636" s="39"/>
      <c r="C636" s="212" t="s">
        <v>1222</v>
      </c>
      <c r="D636" s="212" t="s">
        <v>205</v>
      </c>
      <c r="E636" s="213" t="s">
        <v>3907</v>
      </c>
      <c r="F636" s="214" t="s">
        <v>3908</v>
      </c>
      <c r="G636" s="215" t="s">
        <v>289</v>
      </c>
      <c r="H636" s="216">
        <v>8</v>
      </c>
      <c r="I636" s="217"/>
      <c r="J636" s="218">
        <f>ROUND(I636*H636,2)</f>
        <v>0</v>
      </c>
      <c r="K636" s="214" t="s">
        <v>209</v>
      </c>
      <c r="L636" s="44"/>
      <c r="M636" s="219" t="s">
        <v>19</v>
      </c>
      <c r="N636" s="220" t="s">
        <v>44</v>
      </c>
      <c r="O636" s="84"/>
      <c r="P636" s="221">
        <f>O636*H636</f>
        <v>0</v>
      </c>
      <c r="Q636" s="221">
        <v>6.9999999999999994E-05</v>
      </c>
      <c r="R636" s="221">
        <f>Q636*H636</f>
        <v>0.00055999999999999995</v>
      </c>
      <c r="S636" s="221">
        <v>0.021999999999999999</v>
      </c>
      <c r="T636" s="222">
        <f>S636*H636</f>
        <v>0.17599999999999999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239</v>
      </c>
      <c r="AT636" s="223" t="s">
        <v>205</v>
      </c>
      <c r="AU636" s="223" t="s">
        <v>82</v>
      </c>
      <c r="AY636" s="17" t="s">
        <v>202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239</v>
      </c>
      <c r="BM636" s="223" t="s">
        <v>3909</v>
      </c>
    </row>
    <row r="637" s="2" customFormat="1">
      <c r="A637" s="38"/>
      <c r="B637" s="39"/>
      <c r="C637" s="40"/>
      <c r="D637" s="225" t="s">
        <v>212</v>
      </c>
      <c r="E637" s="40"/>
      <c r="F637" s="226" t="s">
        <v>3910</v>
      </c>
      <c r="G637" s="40"/>
      <c r="H637" s="40"/>
      <c r="I637" s="227"/>
      <c r="J637" s="40"/>
      <c r="K637" s="40"/>
      <c r="L637" s="44"/>
      <c r="M637" s="228"/>
      <c r="N637" s="229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212</v>
      </c>
      <c r="AU637" s="17" t="s">
        <v>82</v>
      </c>
    </row>
    <row r="638" s="2" customFormat="1">
      <c r="A638" s="38"/>
      <c r="B638" s="39"/>
      <c r="C638" s="40"/>
      <c r="D638" s="230" t="s">
        <v>214</v>
      </c>
      <c r="E638" s="40"/>
      <c r="F638" s="231" t="s">
        <v>3911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214</v>
      </c>
      <c r="AU638" s="17" t="s">
        <v>82</v>
      </c>
    </row>
    <row r="639" s="2" customFormat="1" ht="16.5" customHeight="1">
      <c r="A639" s="38"/>
      <c r="B639" s="39"/>
      <c r="C639" s="212" t="s">
        <v>1228</v>
      </c>
      <c r="D639" s="212" t="s">
        <v>205</v>
      </c>
      <c r="E639" s="213" t="s">
        <v>3912</v>
      </c>
      <c r="F639" s="214" t="s">
        <v>3913</v>
      </c>
      <c r="G639" s="215" t="s">
        <v>289</v>
      </c>
      <c r="H639" s="216">
        <v>19</v>
      </c>
      <c r="I639" s="217"/>
      <c r="J639" s="218">
        <f>ROUND(I639*H639,2)</f>
        <v>0</v>
      </c>
      <c r="K639" s="214" t="s">
        <v>209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6.9999999999999994E-05</v>
      </c>
      <c r="R639" s="221">
        <f>Q639*H639</f>
        <v>0.0013299999999999998</v>
      </c>
      <c r="S639" s="221">
        <v>0.024</v>
      </c>
      <c r="T639" s="222">
        <f>S639*H639</f>
        <v>0.45600000000000002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239</v>
      </c>
      <c r="AT639" s="223" t="s">
        <v>205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239</v>
      </c>
      <c r="BM639" s="223" t="s">
        <v>3914</v>
      </c>
    </row>
    <row r="640" s="2" customFormat="1">
      <c r="A640" s="38"/>
      <c r="B640" s="39"/>
      <c r="C640" s="40"/>
      <c r="D640" s="225" t="s">
        <v>212</v>
      </c>
      <c r="E640" s="40"/>
      <c r="F640" s="226" t="s">
        <v>3915</v>
      </c>
      <c r="G640" s="40"/>
      <c r="H640" s="40"/>
      <c r="I640" s="227"/>
      <c r="J640" s="40"/>
      <c r="K640" s="40"/>
      <c r="L640" s="44"/>
      <c r="M640" s="228"/>
      <c r="N640" s="229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212</v>
      </c>
      <c r="AU640" s="17" t="s">
        <v>82</v>
      </c>
    </row>
    <row r="641" s="2" customFormat="1">
      <c r="A641" s="38"/>
      <c r="B641" s="39"/>
      <c r="C641" s="40"/>
      <c r="D641" s="230" t="s">
        <v>214</v>
      </c>
      <c r="E641" s="40"/>
      <c r="F641" s="231" t="s">
        <v>3916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214</v>
      </c>
      <c r="AU641" s="17" t="s">
        <v>82</v>
      </c>
    </row>
    <row r="642" s="2" customFormat="1" ht="16.5" customHeight="1">
      <c r="A642" s="38"/>
      <c r="B642" s="39"/>
      <c r="C642" s="212" t="s">
        <v>1232</v>
      </c>
      <c r="D642" s="212" t="s">
        <v>205</v>
      </c>
      <c r="E642" s="213" t="s">
        <v>3917</v>
      </c>
      <c r="F642" s="214" t="s">
        <v>3918</v>
      </c>
      <c r="G642" s="215" t="s">
        <v>289</v>
      </c>
      <c r="H642" s="216">
        <v>4</v>
      </c>
      <c r="I642" s="217"/>
      <c r="J642" s="218">
        <f>ROUND(I642*H642,2)</f>
        <v>0</v>
      </c>
      <c r="K642" s="214" t="s">
        <v>209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1.0000000000000001E-05</v>
      </c>
      <c r="R642" s="221">
        <f>Q642*H642</f>
        <v>4.0000000000000003E-05</v>
      </c>
      <c r="S642" s="221">
        <v>0.028000000000000001</v>
      </c>
      <c r="T642" s="222">
        <f>S642*H642</f>
        <v>0.112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239</v>
      </c>
      <c r="AT642" s="223" t="s">
        <v>205</v>
      </c>
      <c r="AU642" s="223" t="s">
        <v>82</v>
      </c>
      <c r="AY642" s="17" t="s">
        <v>202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239</v>
      </c>
      <c r="BM642" s="223" t="s">
        <v>3919</v>
      </c>
    </row>
    <row r="643" s="2" customFormat="1">
      <c r="A643" s="38"/>
      <c r="B643" s="39"/>
      <c r="C643" s="40"/>
      <c r="D643" s="225" t="s">
        <v>212</v>
      </c>
      <c r="E643" s="40"/>
      <c r="F643" s="226" t="s">
        <v>3920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212</v>
      </c>
      <c r="AU643" s="17" t="s">
        <v>82</v>
      </c>
    </row>
    <row r="644" s="2" customFormat="1">
      <c r="A644" s="38"/>
      <c r="B644" s="39"/>
      <c r="C644" s="40"/>
      <c r="D644" s="230" t="s">
        <v>214</v>
      </c>
      <c r="E644" s="40"/>
      <c r="F644" s="231" t="s">
        <v>3921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214</v>
      </c>
      <c r="AU644" s="17" t="s">
        <v>82</v>
      </c>
    </row>
    <row r="645" s="2" customFormat="1" ht="16.5" customHeight="1">
      <c r="A645" s="38"/>
      <c r="B645" s="39"/>
      <c r="C645" s="212" t="s">
        <v>1236</v>
      </c>
      <c r="D645" s="212" t="s">
        <v>205</v>
      </c>
      <c r="E645" s="213" t="s">
        <v>3922</v>
      </c>
      <c r="F645" s="214" t="s">
        <v>3923</v>
      </c>
      <c r="G645" s="215" t="s">
        <v>289</v>
      </c>
      <c r="H645" s="216">
        <v>0</v>
      </c>
      <c r="I645" s="217"/>
      <c r="J645" s="218">
        <f>ROUND(I645*H645,2)</f>
        <v>0</v>
      </c>
      <c r="K645" s="214" t="s">
        <v>209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1.0000000000000001E-05</v>
      </c>
      <c r="R645" s="221">
        <f>Q645*H645</f>
        <v>0</v>
      </c>
      <c r="S645" s="221">
        <v>0.043999999999999997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239</v>
      </c>
      <c r="AT645" s="223" t="s">
        <v>205</v>
      </c>
      <c r="AU645" s="223" t="s">
        <v>82</v>
      </c>
      <c r="AY645" s="17" t="s">
        <v>202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239</v>
      </c>
      <c r="BM645" s="223" t="s">
        <v>3924</v>
      </c>
    </row>
    <row r="646" s="2" customFormat="1">
      <c r="A646" s="38"/>
      <c r="B646" s="39"/>
      <c r="C646" s="40"/>
      <c r="D646" s="225" t="s">
        <v>212</v>
      </c>
      <c r="E646" s="40"/>
      <c r="F646" s="226" t="s">
        <v>3925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212</v>
      </c>
      <c r="AU646" s="17" t="s">
        <v>82</v>
      </c>
    </row>
    <row r="647" s="2" customFormat="1">
      <c r="A647" s="38"/>
      <c r="B647" s="39"/>
      <c r="C647" s="40"/>
      <c r="D647" s="230" t="s">
        <v>214</v>
      </c>
      <c r="E647" s="40"/>
      <c r="F647" s="231" t="s">
        <v>3926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214</v>
      </c>
      <c r="AU647" s="17" t="s">
        <v>82</v>
      </c>
    </row>
    <row r="648" s="2" customFormat="1" ht="16.5" customHeight="1">
      <c r="A648" s="38"/>
      <c r="B648" s="39"/>
      <c r="C648" s="212" t="s">
        <v>1240</v>
      </c>
      <c r="D648" s="212" t="s">
        <v>205</v>
      </c>
      <c r="E648" s="213" t="s">
        <v>3927</v>
      </c>
      <c r="F648" s="214" t="s">
        <v>3928</v>
      </c>
      <c r="G648" s="215" t="s">
        <v>289</v>
      </c>
      <c r="H648" s="216">
        <v>0</v>
      </c>
      <c r="I648" s="217"/>
      <c r="J648" s="218">
        <f>ROUND(I648*H648,2)</f>
        <v>0</v>
      </c>
      <c r="K648" s="214" t="s">
        <v>209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1.0000000000000001E-05</v>
      </c>
      <c r="R648" s="221">
        <f>Q648*H648</f>
        <v>0</v>
      </c>
      <c r="S648" s="221">
        <v>0.048000000000000001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239</v>
      </c>
      <c r="AT648" s="223" t="s">
        <v>205</v>
      </c>
      <c r="AU648" s="223" t="s">
        <v>82</v>
      </c>
      <c r="AY648" s="17" t="s">
        <v>202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239</v>
      </c>
      <c r="BM648" s="223" t="s">
        <v>3929</v>
      </c>
    </row>
    <row r="649" s="2" customFormat="1">
      <c r="A649" s="38"/>
      <c r="B649" s="39"/>
      <c r="C649" s="40"/>
      <c r="D649" s="225" t="s">
        <v>212</v>
      </c>
      <c r="E649" s="40"/>
      <c r="F649" s="226" t="s">
        <v>3930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212</v>
      </c>
      <c r="AU649" s="17" t="s">
        <v>82</v>
      </c>
    </row>
    <row r="650" s="2" customFormat="1">
      <c r="A650" s="38"/>
      <c r="B650" s="39"/>
      <c r="C650" s="40"/>
      <c r="D650" s="230" t="s">
        <v>214</v>
      </c>
      <c r="E650" s="40"/>
      <c r="F650" s="231" t="s">
        <v>3931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214</v>
      </c>
      <c r="AU650" s="17" t="s">
        <v>82</v>
      </c>
    </row>
    <row r="651" s="2" customFormat="1" ht="16.5" customHeight="1">
      <c r="A651" s="38"/>
      <c r="B651" s="39"/>
      <c r="C651" s="212" t="s">
        <v>1246</v>
      </c>
      <c r="D651" s="212" t="s">
        <v>205</v>
      </c>
      <c r="E651" s="213" t="s">
        <v>3932</v>
      </c>
      <c r="F651" s="214" t="s">
        <v>3933</v>
      </c>
      <c r="G651" s="215" t="s">
        <v>437</v>
      </c>
      <c r="H651" s="216">
        <v>1</v>
      </c>
      <c r="I651" s="217"/>
      <c r="J651" s="218">
        <f>ROUND(I651*H651,2)</f>
        <v>0</v>
      </c>
      <c r="K651" s="214" t="s">
        <v>19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0.15254000000000001</v>
      </c>
      <c r="R651" s="221">
        <f>Q651*H651</f>
        <v>0.15254000000000001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239</v>
      </c>
      <c r="AT651" s="223" t="s">
        <v>205</v>
      </c>
      <c r="AU651" s="223" t="s">
        <v>82</v>
      </c>
      <c r="AY651" s="17" t="s">
        <v>202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239</v>
      </c>
      <c r="BM651" s="223" t="s">
        <v>3934</v>
      </c>
    </row>
    <row r="652" s="2" customFormat="1">
      <c r="A652" s="38"/>
      <c r="B652" s="39"/>
      <c r="C652" s="40"/>
      <c r="D652" s="225" t="s">
        <v>212</v>
      </c>
      <c r="E652" s="40"/>
      <c r="F652" s="226" t="s">
        <v>3933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212</v>
      </c>
      <c r="AU652" s="17" t="s">
        <v>82</v>
      </c>
    </row>
    <row r="653" s="2" customFormat="1" ht="16.5" customHeight="1">
      <c r="A653" s="38"/>
      <c r="B653" s="39"/>
      <c r="C653" s="212" t="s">
        <v>1250</v>
      </c>
      <c r="D653" s="212" t="s">
        <v>205</v>
      </c>
      <c r="E653" s="213" t="s">
        <v>3935</v>
      </c>
      <c r="F653" s="214" t="s">
        <v>3936</v>
      </c>
      <c r="G653" s="215" t="s">
        <v>437</v>
      </c>
      <c r="H653" s="216">
        <v>3</v>
      </c>
      <c r="I653" s="217"/>
      <c r="J653" s="218">
        <f>ROUND(I653*H653,2)</f>
        <v>0</v>
      </c>
      <c r="K653" s="214" t="s">
        <v>19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0.15254000000000001</v>
      </c>
      <c r="R653" s="221">
        <f>Q653*H653</f>
        <v>0.45762000000000003</v>
      </c>
      <c r="S653" s="221">
        <v>0</v>
      </c>
      <c r="T653" s="22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3" t="s">
        <v>239</v>
      </c>
      <c r="AT653" s="223" t="s">
        <v>205</v>
      </c>
      <c r="AU653" s="223" t="s">
        <v>82</v>
      </c>
      <c r="AY653" s="17" t="s">
        <v>202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80</v>
      </c>
      <c r="BK653" s="224">
        <f>ROUND(I653*H653,2)</f>
        <v>0</v>
      </c>
      <c r="BL653" s="17" t="s">
        <v>239</v>
      </c>
      <c r="BM653" s="223" t="s">
        <v>3937</v>
      </c>
    </row>
    <row r="654" s="2" customFormat="1">
      <c r="A654" s="38"/>
      <c r="B654" s="39"/>
      <c r="C654" s="40"/>
      <c r="D654" s="225" t="s">
        <v>212</v>
      </c>
      <c r="E654" s="40"/>
      <c r="F654" s="226" t="s">
        <v>3936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212</v>
      </c>
      <c r="AU654" s="17" t="s">
        <v>82</v>
      </c>
    </row>
    <row r="655" s="2" customFormat="1" ht="21.75" customHeight="1">
      <c r="A655" s="38"/>
      <c r="B655" s="39"/>
      <c r="C655" s="212" t="s">
        <v>1254</v>
      </c>
      <c r="D655" s="212" t="s">
        <v>205</v>
      </c>
      <c r="E655" s="213" t="s">
        <v>3938</v>
      </c>
      <c r="F655" s="214" t="s">
        <v>3939</v>
      </c>
      <c r="G655" s="215" t="s">
        <v>437</v>
      </c>
      <c r="H655" s="216">
        <v>2</v>
      </c>
      <c r="I655" s="217"/>
      <c r="J655" s="218">
        <f>ROUND(I655*H655,2)</f>
        <v>0</v>
      </c>
      <c r="K655" s="214" t="s">
        <v>209</v>
      </c>
      <c r="L655" s="44"/>
      <c r="M655" s="219" t="s">
        <v>19</v>
      </c>
      <c r="N655" s="220" t="s">
        <v>44</v>
      </c>
      <c r="O655" s="84"/>
      <c r="P655" s="221">
        <f>O655*H655</f>
        <v>0</v>
      </c>
      <c r="Q655" s="221">
        <v>0.0068300000000000001</v>
      </c>
      <c r="R655" s="221">
        <f>Q655*H655</f>
        <v>0.01366</v>
      </c>
      <c r="S655" s="221">
        <v>0</v>
      </c>
      <c r="T655" s="22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3" t="s">
        <v>239</v>
      </c>
      <c r="AT655" s="223" t="s">
        <v>205</v>
      </c>
      <c r="AU655" s="223" t="s">
        <v>82</v>
      </c>
      <c r="AY655" s="17" t="s">
        <v>202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80</v>
      </c>
      <c r="BK655" s="224">
        <f>ROUND(I655*H655,2)</f>
        <v>0</v>
      </c>
      <c r="BL655" s="17" t="s">
        <v>239</v>
      </c>
      <c r="BM655" s="223" t="s">
        <v>3940</v>
      </c>
    </row>
    <row r="656" s="2" customFormat="1">
      <c r="A656" s="38"/>
      <c r="B656" s="39"/>
      <c r="C656" s="40"/>
      <c r="D656" s="225" t="s">
        <v>212</v>
      </c>
      <c r="E656" s="40"/>
      <c r="F656" s="226" t="s">
        <v>3941</v>
      </c>
      <c r="G656" s="40"/>
      <c r="H656" s="40"/>
      <c r="I656" s="227"/>
      <c r="J656" s="40"/>
      <c r="K656" s="40"/>
      <c r="L656" s="44"/>
      <c r="M656" s="228"/>
      <c r="N656" s="229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212</v>
      </c>
      <c r="AU656" s="17" t="s">
        <v>82</v>
      </c>
    </row>
    <row r="657" s="2" customFormat="1">
      <c r="A657" s="38"/>
      <c r="B657" s="39"/>
      <c r="C657" s="40"/>
      <c r="D657" s="230" t="s">
        <v>214</v>
      </c>
      <c r="E657" s="40"/>
      <c r="F657" s="231" t="s">
        <v>3942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214</v>
      </c>
      <c r="AU657" s="17" t="s">
        <v>82</v>
      </c>
    </row>
    <row r="658" s="2" customFormat="1" ht="21.75" customHeight="1">
      <c r="A658" s="38"/>
      <c r="B658" s="39"/>
      <c r="C658" s="212" t="s">
        <v>1258</v>
      </c>
      <c r="D658" s="212" t="s">
        <v>205</v>
      </c>
      <c r="E658" s="213" t="s">
        <v>3943</v>
      </c>
      <c r="F658" s="214" t="s">
        <v>3944</v>
      </c>
      <c r="G658" s="215" t="s">
        <v>437</v>
      </c>
      <c r="H658" s="216">
        <v>2</v>
      </c>
      <c r="I658" s="217"/>
      <c r="J658" s="218">
        <f>ROUND(I658*H658,2)</f>
        <v>0</v>
      </c>
      <c r="K658" s="214" t="s">
        <v>209</v>
      </c>
      <c r="L658" s="44"/>
      <c r="M658" s="219" t="s">
        <v>19</v>
      </c>
      <c r="N658" s="220" t="s">
        <v>44</v>
      </c>
      <c r="O658" s="84"/>
      <c r="P658" s="221">
        <f>O658*H658</f>
        <v>0</v>
      </c>
      <c r="Q658" s="221">
        <v>0.01137</v>
      </c>
      <c r="R658" s="221">
        <f>Q658*H658</f>
        <v>0.02274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239</v>
      </c>
      <c r="AT658" s="223" t="s">
        <v>205</v>
      </c>
      <c r="AU658" s="223" t="s">
        <v>82</v>
      </c>
      <c r="AY658" s="17" t="s">
        <v>202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80</v>
      </c>
      <c r="BK658" s="224">
        <f>ROUND(I658*H658,2)</f>
        <v>0</v>
      </c>
      <c r="BL658" s="17" t="s">
        <v>239</v>
      </c>
      <c r="BM658" s="223" t="s">
        <v>3945</v>
      </c>
    </row>
    <row r="659" s="2" customFormat="1">
      <c r="A659" s="38"/>
      <c r="B659" s="39"/>
      <c r="C659" s="40"/>
      <c r="D659" s="225" t="s">
        <v>212</v>
      </c>
      <c r="E659" s="40"/>
      <c r="F659" s="226" t="s">
        <v>3946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212</v>
      </c>
      <c r="AU659" s="17" t="s">
        <v>82</v>
      </c>
    </row>
    <row r="660" s="2" customFormat="1">
      <c r="A660" s="38"/>
      <c r="B660" s="39"/>
      <c r="C660" s="40"/>
      <c r="D660" s="230" t="s">
        <v>214</v>
      </c>
      <c r="E660" s="40"/>
      <c r="F660" s="231" t="s">
        <v>3947</v>
      </c>
      <c r="G660" s="40"/>
      <c r="H660" s="40"/>
      <c r="I660" s="227"/>
      <c r="J660" s="40"/>
      <c r="K660" s="40"/>
      <c r="L660" s="44"/>
      <c r="M660" s="228"/>
      <c r="N660" s="229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214</v>
      </c>
      <c r="AU660" s="17" t="s">
        <v>82</v>
      </c>
    </row>
    <row r="661" s="2" customFormat="1" ht="24.15" customHeight="1">
      <c r="A661" s="38"/>
      <c r="B661" s="39"/>
      <c r="C661" s="212" t="s">
        <v>1262</v>
      </c>
      <c r="D661" s="212" t="s">
        <v>205</v>
      </c>
      <c r="E661" s="213" t="s">
        <v>3948</v>
      </c>
      <c r="F661" s="214" t="s">
        <v>3949</v>
      </c>
      <c r="G661" s="215" t="s">
        <v>437</v>
      </c>
      <c r="H661" s="216">
        <v>2</v>
      </c>
      <c r="I661" s="217"/>
      <c r="J661" s="218">
        <f>ROUND(I661*H661,2)</f>
        <v>0</v>
      </c>
      <c r="K661" s="214" t="s">
        <v>209</v>
      </c>
      <c r="L661" s="44"/>
      <c r="M661" s="219" t="s">
        <v>19</v>
      </c>
      <c r="N661" s="220" t="s">
        <v>44</v>
      </c>
      <c r="O661" s="84"/>
      <c r="P661" s="221">
        <f>O661*H661</f>
        <v>0</v>
      </c>
      <c r="Q661" s="221">
        <v>0.10387</v>
      </c>
      <c r="R661" s="221">
        <f>Q661*H661</f>
        <v>0.20774000000000001</v>
      </c>
      <c r="S661" s="221">
        <v>0</v>
      </c>
      <c r="T661" s="22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3" t="s">
        <v>239</v>
      </c>
      <c r="AT661" s="223" t="s">
        <v>205</v>
      </c>
      <c r="AU661" s="223" t="s">
        <v>82</v>
      </c>
      <c r="AY661" s="17" t="s">
        <v>202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80</v>
      </c>
      <c r="BK661" s="224">
        <f>ROUND(I661*H661,2)</f>
        <v>0</v>
      </c>
      <c r="BL661" s="17" t="s">
        <v>239</v>
      </c>
      <c r="BM661" s="223" t="s">
        <v>3950</v>
      </c>
    </row>
    <row r="662" s="2" customFormat="1">
      <c r="A662" s="38"/>
      <c r="B662" s="39"/>
      <c r="C662" s="40"/>
      <c r="D662" s="225" t="s">
        <v>212</v>
      </c>
      <c r="E662" s="40"/>
      <c r="F662" s="226" t="s">
        <v>3951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212</v>
      </c>
      <c r="AU662" s="17" t="s">
        <v>82</v>
      </c>
    </row>
    <row r="663" s="2" customFormat="1">
      <c r="A663" s="38"/>
      <c r="B663" s="39"/>
      <c r="C663" s="40"/>
      <c r="D663" s="230" t="s">
        <v>214</v>
      </c>
      <c r="E663" s="40"/>
      <c r="F663" s="231" t="s">
        <v>3952</v>
      </c>
      <c r="G663" s="40"/>
      <c r="H663" s="40"/>
      <c r="I663" s="227"/>
      <c r="J663" s="40"/>
      <c r="K663" s="40"/>
      <c r="L663" s="44"/>
      <c r="M663" s="228"/>
      <c r="N663" s="229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214</v>
      </c>
      <c r="AU663" s="17" t="s">
        <v>82</v>
      </c>
    </row>
    <row r="664" s="2" customFormat="1" ht="24.15" customHeight="1">
      <c r="A664" s="38"/>
      <c r="B664" s="39"/>
      <c r="C664" s="212" t="s">
        <v>1266</v>
      </c>
      <c r="D664" s="212" t="s">
        <v>205</v>
      </c>
      <c r="E664" s="213" t="s">
        <v>3953</v>
      </c>
      <c r="F664" s="214" t="s">
        <v>3954</v>
      </c>
      <c r="G664" s="215" t="s">
        <v>437</v>
      </c>
      <c r="H664" s="216">
        <v>1</v>
      </c>
      <c r="I664" s="217"/>
      <c r="J664" s="218">
        <f>ROUND(I664*H664,2)</f>
        <v>0</v>
      </c>
      <c r="K664" s="214" t="s">
        <v>209</v>
      </c>
      <c r="L664" s="44"/>
      <c r="M664" s="219" t="s">
        <v>19</v>
      </c>
      <c r="N664" s="220" t="s">
        <v>44</v>
      </c>
      <c r="O664" s="84"/>
      <c r="P664" s="221">
        <f>O664*H664</f>
        <v>0</v>
      </c>
      <c r="Q664" s="221">
        <v>0.12687000000000001</v>
      </c>
      <c r="R664" s="221">
        <f>Q664*H664</f>
        <v>0.12687000000000001</v>
      </c>
      <c r="S664" s="221">
        <v>0</v>
      </c>
      <c r="T664" s="222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23" t="s">
        <v>239</v>
      </c>
      <c r="AT664" s="223" t="s">
        <v>205</v>
      </c>
      <c r="AU664" s="223" t="s">
        <v>82</v>
      </c>
      <c r="AY664" s="17" t="s">
        <v>202</v>
      </c>
      <c r="BE664" s="224">
        <f>IF(N664="základní",J664,0)</f>
        <v>0</v>
      </c>
      <c r="BF664" s="224">
        <f>IF(N664="snížená",J664,0)</f>
        <v>0</v>
      </c>
      <c r="BG664" s="224">
        <f>IF(N664="zákl. přenesená",J664,0)</f>
        <v>0</v>
      </c>
      <c r="BH664" s="224">
        <f>IF(N664="sníž. přenesená",J664,0)</f>
        <v>0</v>
      </c>
      <c r="BI664" s="224">
        <f>IF(N664="nulová",J664,0)</f>
        <v>0</v>
      </c>
      <c r="BJ664" s="17" t="s">
        <v>80</v>
      </c>
      <c r="BK664" s="224">
        <f>ROUND(I664*H664,2)</f>
        <v>0</v>
      </c>
      <c r="BL664" s="17" t="s">
        <v>239</v>
      </c>
      <c r="BM664" s="223" t="s">
        <v>3955</v>
      </c>
    </row>
    <row r="665" s="2" customFormat="1">
      <c r="A665" s="38"/>
      <c r="B665" s="39"/>
      <c r="C665" s="40"/>
      <c r="D665" s="225" t="s">
        <v>212</v>
      </c>
      <c r="E665" s="40"/>
      <c r="F665" s="226" t="s">
        <v>3956</v>
      </c>
      <c r="G665" s="40"/>
      <c r="H665" s="40"/>
      <c r="I665" s="227"/>
      <c r="J665" s="40"/>
      <c r="K665" s="40"/>
      <c r="L665" s="44"/>
      <c r="M665" s="228"/>
      <c r="N665" s="229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212</v>
      </c>
      <c r="AU665" s="17" t="s">
        <v>82</v>
      </c>
    </row>
    <row r="666" s="2" customFormat="1">
      <c r="A666" s="38"/>
      <c r="B666" s="39"/>
      <c r="C666" s="40"/>
      <c r="D666" s="230" t="s">
        <v>214</v>
      </c>
      <c r="E666" s="40"/>
      <c r="F666" s="231" t="s">
        <v>3957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214</v>
      </c>
      <c r="AU666" s="17" t="s">
        <v>82</v>
      </c>
    </row>
    <row r="667" s="2" customFormat="1" ht="16.5" customHeight="1">
      <c r="A667" s="38"/>
      <c r="B667" s="39"/>
      <c r="C667" s="212" t="s">
        <v>1270</v>
      </c>
      <c r="D667" s="212" t="s">
        <v>205</v>
      </c>
      <c r="E667" s="213" t="s">
        <v>3958</v>
      </c>
      <c r="F667" s="214" t="s">
        <v>3959</v>
      </c>
      <c r="G667" s="215" t="s">
        <v>437</v>
      </c>
      <c r="H667" s="216">
        <v>1</v>
      </c>
      <c r="I667" s="217"/>
      <c r="J667" s="218">
        <f>ROUND(I667*H667,2)</f>
        <v>0</v>
      </c>
      <c r="K667" s="214" t="s">
        <v>209</v>
      </c>
      <c r="L667" s="44"/>
      <c r="M667" s="219" t="s">
        <v>19</v>
      </c>
      <c r="N667" s="220" t="s">
        <v>44</v>
      </c>
      <c r="O667" s="84"/>
      <c r="P667" s="221">
        <f>O667*H667</f>
        <v>0</v>
      </c>
      <c r="Q667" s="221">
        <v>0.052499999999999998</v>
      </c>
      <c r="R667" s="221">
        <f>Q667*H667</f>
        <v>0.052499999999999998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239</v>
      </c>
      <c r="AT667" s="223" t="s">
        <v>205</v>
      </c>
      <c r="AU667" s="223" t="s">
        <v>82</v>
      </c>
      <c r="AY667" s="17" t="s">
        <v>202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80</v>
      </c>
      <c r="BK667" s="224">
        <f>ROUND(I667*H667,2)</f>
        <v>0</v>
      </c>
      <c r="BL667" s="17" t="s">
        <v>239</v>
      </c>
      <c r="BM667" s="223" t="s">
        <v>3960</v>
      </c>
    </row>
    <row r="668" s="2" customFormat="1">
      <c r="A668" s="38"/>
      <c r="B668" s="39"/>
      <c r="C668" s="40"/>
      <c r="D668" s="225" t="s">
        <v>212</v>
      </c>
      <c r="E668" s="40"/>
      <c r="F668" s="226" t="s">
        <v>3961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212</v>
      </c>
      <c r="AU668" s="17" t="s">
        <v>82</v>
      </c>
    </row>
    <row r="669" s="2" customFormat="1">
      <c r="A669" s="38"/>
      <c r="B669" s="39"/>
      <c r="C669" s="40"/>
      <c r="D669" s="230" t="s">
        <v>214</v>
      </c>
      <c r="E669" s="40"/>
      <c r="F669" s="231" t="s">
        <v>3962</v>
      </c>
      <c r="G669" s="40"/>
      <c r="H669" s="40"/>
      <c r="I669" s="227"/>
      <c r="J669" s="40"/>
      <c r="K669" s="40"/>
      <c r="L669" s="44"/>
      <c r="M669" s="228"/>
      <c r="N669" s="229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214</v>
      </c>
      <c r="AU669" s="17" t="s">
        <v>82</v>
      </c>
    </row>
    <row r="670" s="2" customFormat="1" ht="16.5" customHeight="1">
      <c r="A670" s="38"/>
      <c r="B670" s="39"/>
      <c r="C670" s="212" t="s">
        <v>1274</v>
      </c>
      <c r="D670" s="212" t="s">
        <v>205</v>
      </c>
      <c r="E670" s="213" t="s">
        <v>3963</v>
      </c>
      <c r="F670" s="214" t="s">
        <v>3964</v>
      </c>
      <c r="G670" s="215" t="s">
        <v>437</v>
      </c>
      <c r="H670" s="216">
        <v>1</v>
      </c>
      <c r="I670" s="217"/>
      <c r="J670" s="218">
        <f>ROUND(I670*H670,2)</f>
        <v>0</v>
      </c>
      <c r="K670" s="214" t="s">
        <v>209</v>
      </c>
      <c r="L670" s="44"/>
      <c r="M670" s="219" t="s">
        <v>19</v>
      </c>
      <c r="N670" s="220" t="s">
        <v>44</v>
      </c>
      <c r="O670" s="84"/>
      <c r="P670" s="221">
        <f>O670*H670</f>
        <v>0</v>
      </c>
      <c r="Q670" s="221">
        <v>0.068500000000000005</v>
      </c>
      <c r="R670" s="221">
        <f>Q670*H670</f>
        <v>0.068500000000000005</v>
      </c>
      <c r="S670" s="221">
        <v>0</v>
      </c>
      <c r="T670" s="22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3" t="s">
        <v>239</v>
      </c>
      <c r="AT670" s="223" t="s">
        <v>205</v>
      </c>
      <c r="AU670" s="223" t="s">
        <v>82</v>
      </c>
      <c r="AY670" s="17" t="s">
        <v>202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80</v>
      </c>
      <c r="BK670" s="224">
        <f>ROUND(I670*H670,2)</f>
        <v>0</v>
      </c>
      <c r="BL670" s="17" t="s">
        <v>239</v>
      </c>
      <c r="BM670" s="223" t="s">
        <v>3965</v>
      </c>
    </row>
    <row r="671" s="2" customFormat="1">
      <c r="A671" s="38"/>
      <c r="B671" s="39"/>
      <c r="C671" s="40"/>
      <c r="D671" s="225" t="s">
        <v>212</v>
      </c>
      <c r="E671" s="40"/>
      <c r="F671" s="226" t="s">
        <v>3966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212</v>
      </c>
      <c r="AU671" s="17" t="s">
        <v>82</v>
      </c>
    </row>
    <row r="672" s="2" customFormat="1">
      <c r="A672" s="38"/>
      <c r="B672" s="39"/>
      <c r="C672" s="40"/>
      <c r="D672" s="230" t="s">
        <v>214</v>
      </c>
      <c r="E672" s="40"/>
      <c r="F672" s="231" t="s">
        <v>3967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214</v>
      </c>
      <c r="AU672" s="17" t="s">
        <v>82</v>
      </c>
    </row>
    <row r="673" s="2" customFormat="1" ht="16.5" customHeight="1">
      <c r="A673" s="38"/>
      <c r="B673" s="39"/>
      <c r="C673" s="212" t="s">
        <v>1278</v>
      </c>
      <c r="D673" s="212" t="s">
        <v>205</v>
      </c>
      <c r="E673" s="213" t="s">
        <v>3968</v>
      </c>
      <c r="F673" s="214" t="s">
        <v>3969</v>
      </c>
      <c r="G673" s="215" t="s">
        <v>437</v>
      </c>
      <c r="H673" s="216">
        <v>2</v>
      </c>
      <c r="I673" s="217"/>
      <c r="J673" s="218">
        <f>ROUND(I673*H673,2)</f>
        <v>0</v>
      </c>
      <c r="K673" s="214" t="s">
        <v>209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0.11650000000000001</v>
      </c>
      <c r="R673" s="221">
        <f>Q673*H673</f>
        <v>0.23300000000000001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239</v>
      </c>
      <c r="AT673" s="223" t="s">
        <v>205</v>
      </c>
      <c r="AU673" s="223" t="s">
        <v>82</v>
      </c>
      <c r="AY673" s="17" t="s">
        <v>202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80</v>
      </c>
      <c r="BK673" s="224">
        <f>ROUND(I673*H673,2)</f>
        <v>0</v>
      </c>
      <c r="BL673" s="17" t="s">
        <v>239</v>
      </c>
      <c r="BM673" s="223" t="s">
        <v>3970</v>
      </c>
    </row>
    <row r="674" s="2" customFormat="1">
      <c r="A674" s="38"/>
      <c r="B674" s="39"/>
      <c r="C674" s="40"/>
      <c r="D674" s="225" t="s">
        <v>212</v>
      </c>
      <c r="E674" s="40"/>
      <c r="F674" s="226" t="s">
        <v>3971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212</v>
      </c>
      <c r="AU674" s="17" t="s">
        <v>82</v>
      </c>
    </row>
    <row r="675" s="2" customFormat="1">
      <c r="A675" s="38"/>
      <c r="B675" s="39"/>
      <c r="C675" s="40"/>
      <c r="D675" s="230" t="s">
        <v>214</v>
      </c>
      <c r="E675" s="40"/>
      <c r="F675" s="231" t="s">
        <v>3972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214</v>
      </c>
      <c r="AU675" s="17" t="s">
        <v>82</v>
      </c>
    </row>
    <row r="676" s="2" customFormat="1" ht="16.5" customHeight="1">
      <c r="A676" s="38"/>
      <c r="B676" s="39"/>
      <c r="C676" s="212" t="s">
        <v>1282</v>
      </c>
      <c r="D676" s="212" t="s">
        <v>205</v>
      </c>
      <c r="E676" s="213" t="s">
        <v>3973</v>
      </c>
      <c r="F676" s="214" t="s">
        <v>3974</v>
      </c>
      <c r="G676" s="215" t="s">
        <v>437</v>
      </c>
      <c r="H676" s="216">
        <v>2</v>
      </c>
      <c r="I676" s="217"/>
      <c r="J676" s="218">
        <f>ROUND(I676*H676,2)</f>
        <v>0</v>
      </c>
      <c r="K676" s="214" t="s">
        <v>209</v>
      </c>
      <c r="L676" s="44"/>
      <c r="M676" s="219" t="s">
        <v>19</v>
      </c>
      <c r="N676" s="220" t="s">
        <v>44</v>
      </c>
      <c r="O676" s="84"/>
      <c r="P676" s="221">
        <f>O676*H676</f>
        <v>0</v>
      </c>
      <c r="Q676" s="221">
        <v>0.13850000000000001</v>
      </c>
      <c r="R676" s="221">
        <f>Q676*H676</f>
        <v>0.27700000000000002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239</v>
      </c>
      <c r="AT676" s="223" t="s">
        <v>205</v>
      </c>
      <c r="AU676" s="223" t="s">
        <v>82</v>
      </c>
      <c r="AY676" s="17" t="s">
        <v>202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80</v>
      </c>
      <c r="BK676" s="224">
        <f>ROUND(I676*H676,2)</f>
        <v>0</v>
      </c>
      <c r="BL676" s="17" t="s">
        <v>239</v>
      </c>
      <c r="BM676" s="223" t="s">
        <v>3975</v>
      </c>
    </row>
    <row r="677" s="2" customFormat="1">
      <c r="A677" s="38"/>
      <c r="B677" s="39"/>
      <c r="C677" s="40"/>
      <c r="D677" s="225" t="s">
        <v>212</v>
      </c>
      <c r="E677" s="40"/>
      <c r="F677" s="226" t="s">
        <v>3976</v>
      </c>
      <c r="G677" s="40"/>
      <c r="H677" s="40"/>
      <c r="I677" s="227"/>
      <c r="J677" s="40"/>
      <c r="K677" s="40"/>
      <c r="L677" s="44"/>
      <c r="M677" s="228"/>
      <c r="N677" s="229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212</v>
      </c>
      <c r="AU677" s="17" t="s">
        <v>82</v>
      </c>
    </row>
    <row r="678" s="2" customFormat="1">
      <c r="A678" s="38"/>
      <c r="B678" s="39"/>
      <c r="C678" s="40"/>
      <c r="D678" s="230" t="s">
        <v>214</v>
      </c>
      <c r="E678" s="40"/>
      <c r="F678" s="231" t="s">
        <v>3977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214</v>
      </c>
      <c r="AU678" s="17" t="s">
        <v>82</v>
      </c>
    </row>
    <row r="679" s="2" customFormat="1" ht="16.5" customHeight="1">
      <c r="A679" s="38"/>
      <c r="B679" s="39"/>
      <c r="C679" s="212" t="s">
        <v>1286</v>
      </c>
      <c r="D679" s="212" t="s">
        <v>205</v>
      </c>
      <c r="E679" s="213" t="s">
        <v>3978</v>
      </c>
      <c r="F679" s="214" t="s">
        <v>3979</v>
      </c>
      <c r="G679" s="215" t="s">
        <v>437</v>
      </c>
      <c r="H679" s="216">
        <v>2</v>
      </c>
      <c r="I679" s="217"/>
      <c r="J679" s="218">
        <f>ROUND(I679*H679,2)</f>
        <v>0</v>
      </c>
      <c r="K679" s="214" t="s">
        <v>209</v>
      </c>
      <c r="L679" s="44"/>
      <c r="M679" s="219" t="s">
        <v>19</v>
      </c>
      <c r="N679" s="220" t="s">
        <v>44</v>
      </c>
      <c r="O679" s="84"/>
      <c r="P679" s="221">
        <f>O679*H679</f>
        <v>0</v>
      </c>
      <c r="Q679" s="221">
        <v>0.32550000000000001</v>
      </c>
      <c r="R679" s="221">
        <f>Q679*H679</f>
        <v>0.65100000000000002</v>
      </c>
      <c r="S679" s="221">
        <v>0</v>
      </c>
      <c r="T679" s="222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3" t="s">
        <v>239</v>
      </c>
      <c r="AT679" s="223" t="s">
        <v>205</v>
      </c>
      <c r="AU679" s="223" t="s">
        <v>82</v>
      </c>
      <c r="AY679" s="17" t="s">
        <v>202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7" t="s">
        <v>80</v>
      </c>
      <c r="BK679" s="224">
        <f>ROUND(I679*H679,2)</f>
        <v>0</v>
      </c>
      <c r="BL679" s="17" t="s">
        <v>239</v>
      </c>
      <c r="BM679" s="223" t="s">
        <v>3980</v>
      </c>
    </row>
    <row r="680" s="2" customFormat="1">
      <c r="A680" s="38"/>
      <c r="B680" s="39"/>
      <c r="C680" s="40"/>
      <c r="D680" s="225" t="s">
        <v>212</v>
      </c>
      <c r="E680" s="40"/>
      <c r="F680" s="226" t="s">
        <v>3981</v>
      </c>
      <c r="G680" s="40"/>
      <c r="H680" s="40"/>
      <c r="I680" s="227"/>
      <c r="J680" s="40"/>
      <c r="K680" s="40"/>
      <c r="L680" s="44"/>
      <c r="M680" s="228"/>
      <c r="N680" s="229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212</v>
      </c>
      <c r="AU680" s="17" t="s">
        <v>82</v>
      </c>
    </row>
    <row r="681" s="2" customFormat="1">
      <c r="A681" s="38"/>
      <c r="B681" s="39"/>
      <c r="C681" s="40"/>
      <c r="D681" s="230" t="s">
        <v>214</v>
      </c>
      <c r="E681" s="40"/>
      <c r="F681" s="231" t="s">
        <v>3982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214</v>
      </c>
      <c r="AU681" s="17" t="s">
        <v>82</v>
      </c>
    </row>
    <row r="682" s="2" customFormat="1" ht="16.5" customHeight="1">
      <c r="A682" s="38"/>
      <c r="B682" s="39"/>
      <c r="C682" s="212" t="s">
        <v>1290</v>
      </c>
      <c r="D682" s="212" t="s">
        <v>205</v>
      </c>
      <c r="E682" s="213" t="s">
        <v>3983</v>
      </c>
      <c r="F682" s="214" t="s">
        <v>3984</v>
      </c>
      <c r="G682" s="215" t="s">
        <v>437</v>
      </c>
      <c r="H682" s="216">
        <v>6</v>
      </c>
      <c r="I682" s="217"/>
      <c r="J682" s="218">
        <f>ROUND(I682*H682,2)</f>
        <v>0</v>
      </c>
      <c r="K682" s="214" t="s">
        <v>209</v>
      </c>
      <c r="L682" s="44"/>
      <c r="M682" s="219" t="s">
        <v>19</v>
      </c>
      <c r="N682" s="220" t="s">
        <v>44</v>
      </c>
      <c r="O682" s="84"/>
      <c r="P682" s="221">
        <f>O682*H682</f>
        <v>0</v>
      </c>
      <c r="Q682" s="221">
        <v>0.044010000000000001</v>
      </c>
      <c r="R682" s="221">
        <f>Q682*H682</f>
        <v>0.26406000000000002</v>
      </c>
      <c r="S682" s="221">
        <v>0</v>
      </c>
      <c r="T682" s="22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3" t="s">
        <v>239</v>
      </c>
      <c r="AT682" s="223" t="s">
        <v>205</v>
      </c>
      <c r="AU682" s="223" t="s">
        <v>82</v>
      </c>
      <c r="AY682" s="17" t="s">
        <v>202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80</v>
      </c>
      <c r="BK682" s="224">
        <f>ROUND(I682*H682,2)</f>
        <v>0</v>
      </c>
      <c r="BL682" s="17" t="s">
        <v>239</v>
      </c>
      <c r="BM682" s="223" t="s">
        <v>3985</v>
      </c>
    </row>
    <row r="683" s="2" customFormat="1">
      <c r="A683" s="38"/>
      <c r="B683" s="39"/>
      <c r="C683" s="40"/>
      <c r="D683" s="225" t="s">
        <v>212</v>
      </c>
      <c r="E683" s="40"/>
      <c r="F683" s="226" t="s">
        <v>3986</v>
      </c>
      <c r="G683" s="40"/>
      <c r="H683" s="40"/>
      <c r="I683" s="227"/>
      <c r="J683" s="40"/>
      <c r="K683" s="40"/>
      <c r="L683" s="44"/>
      <c r="M683" s="228"/>
      <c r="N683" s="229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212</v>
      </c>
      <c r="AU683" s="17" t="s">
        <v>82</v>
      </c>
    </row>
    <row r="684" s="2" customFormat="1">
      <c r="A684" s="38"/>
      <c r="B684" s="39"/>
      <c r="C684" s="40"/>
      <c r="D684" s="230" t="s">
        <v>214</v>
      </c>
      <c r="E684" s="40"/>
      <c r="F684" s="231" t="s">
        <v>3987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214</v>
      </c>
      <c r="AU684" s="17" t="s">
        <v>82</v>
      </c>
    </row>
    <row r="685" s="2" customFormat="1" ht="24.15" customHeight="1">
      <c r="A685" s="38"/>
      <c r="B685" s="39"/>
      <c r="C685" s="212" t="s">
        <v>1294</v>
      </c>
      <c r="D685" s="212" t="s">
        <v>205</v>
      </c>
      <c r="E685" s="213" t="s">
        <v>3988</v>
      </c>
      <c r="F685" s="214" t="s">
        <v>3989</v>
      </c>
      <c r="G685" s="215" t="s">
        <v>437</v>
      </c>
      <c r="H685" s="216">
        <v>1</v>
      </c>
      <c r="I685" s="217"/>
      <c r="J685" s="218">
        <f>ROUND(I685*H685,2)</f>
        <v>0</v>
      </c>
      <c r="K685" s="214" t="s">
        <v>19</v>
      </c>
      <c r="L685" s="44"/>
      <c r="M685" s="219" t="s">
        <v>19</v>
      </c>
      <c r="N685" s="220" t="s">
        <v>44</v>
      </c>
      <c r="O685" s="84"/>
      <c r="P685" s="221">
        <f>O685*H685</f>
        <v>0</v>
      </c>
      <c r="Q685" s="221">
        <v>0.0032799999999999999</v>
      </c>
      <c r="R685" s="221">
        <f>Q685*H685</f>
        <v>0.0032799999999999999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239</v>
      </c>
      <c r="AT685" s="223" t="s">
        <v>205</v>
      </c>
      <c r="AU685" s="223" t="s">
        <v>82</v>
      </c>
      <c r="AY685" s="17" t="s">
        <v>202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80</v>
      </c>
      <c r="BK685" s="224">
        <f>ROUND(I685*H685,2)</f>
        <v>0</v>
      </c>
      <c r="BL685" s="17" t="s">
        <v>239</v>
      </c>
      <c r="BM685" s="223" t="s">
        <v>3990</v>
      </c>
    </row>
    <row r="686" s="2" customFormat="1">
      <c r="A686" s="38"/>
      <c r="B686" s="39"/>
      <c r="C686" s="40"/>
      <c r="D686" s="225" t="s">
        <v>212</v>
      </c>
      <c r="E686" s="40"/>
      <c r="F686" s="226" t="s">
        <v>3991</v>
      </c>
      <c r="G686" s="40"/>
      <c r="H686" s="40"/>
      <c r="I686" s="227"/>
      <c r="J686" s="40"/>
      <c r="K686" s="40"/>
      <c r="L686" s="44"/>
      <c r="M686" s="228"/>
      <c r="N686" s="229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212</v>
      </c>
      <c r="AU686" s="17" t="s">
        <v>82</v>
      </c>
    </row>
    <row r="687" s="2" customFormat="1" ht="24.15" customHeight="1">
      <c r="A687" s="38"/>
      <c r="B687" s="39"/>
      <c r="C687" s="212" t="s">
        <v>1298</v>
      </c>
      <c r="D687" s="212" t="s">
        <v>205</v>
      </c>
      <c r="E687" s="213" t="s">
        <v>3992</v>
      </c>
      <c r="F687" s="214" t="s">
        <v>3993</v>
      </c>
      <c r="G687" s="215" t="s">
        <v>437</v>
      </c>
      <c r="H687" s="216">
        <v>1</v>
      </c>
      <c r="I687" s="217"/>
      <c r="J687" s="218">
        <f>ROUND(I687*H687,2)</f>
        <v>0</v>
      </c>
      <c r="K687" s="214" t="s">
        <v>19</v>
      </c>
      <c r="L687" s="44"/>
      <c r="M687" s="219" t="s">
        <v>19</v>
      </c>
      <c r="N687" s="220" t="s">
        <v>44</v>
      </c>
      <c r="O687" s="84"/>
      <c r="P687" s="221">
        <f>O687*H687</f>
        <v>0</v>
      </c>
      <c r="Q687" s="221">
        <v>0.0032799999999999999</v>
      </c>
      <c r="R687" s="221">
        <f>Q687*H687</f>
        <v>0.0032799999999999999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239</v>
      </c>
      <c r="AT687" s="223" t="s">
        <v>205</v>
      </c>
      <c r="AU687" s="223" t="s">
        <v>82</v>
      </c>
      <c r="AY687" s="17" t="s">
        <v>202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80</v>
      </c>
      <c r="BK687" s="224">
        <f>ROUND(I687*H687,2)</f>
        <v>0</v>
      </c>
      <c r="BL687" s="17" t="s">
        <v>239</v>
      </c>
      <c r="BM687" s="223" t="s">
        <v>3994</v>
      </c>
    </row>
    <row r="688" s="2" customFormat="1">
      <c r="A688" s="38"/>
      <c r="B688" s="39"/>
      <c r="C688" s="40"/>
      <c r="D688" s="225" t="s">
        <v>212</v>
      </c>
      <c r="E688" s="40"/>
      <c r="F688" s="226" t="s">
        <v>3995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212</v>
      </c>
      <c r="AU688" s="17" t="s">
        <v>82</v>
      </c>
    </row>
    <row r="689" s="2" customFormat="1" ht="24.15" customHeight="1">
      <c r="A689" s="38"/>
      <c r="B689" s="39"/>
      <c r="C689" s="212" t="s">
        <v>1302</v>
      </c>
      <c r="D689" s="212" t="s">
        <v>205</v>
      </c>
      <c r="E689" s="213" t="s">
        <v>3996</v>
      </c>
      <c r="F689" s="214" t="s">
        <v>3997</v>
      </c>
      <c r="G689" s="215" t="s">
        <v>437</v>
      </c>
      <c r="H689" s="216">
        <v>0</v>
      </c>
      <c r="I689" s="217"/>
      <c r="J689" s="218">
        <f>ROUND(I689*H689,2)</f>
        <v>0</v>
      </c>
      <c r="K689" s="214" t="s">
        <v>19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0.020480000000000002</v>
      </c>
      <c r="R689" s="221">
        <f>Q689*H689</f>
        <v>0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239</v>
      </c>
      <c r="AT689" s="223" t="s">
        <v>205</v>
      </c>
      <c r="AU689" s="223" t="s">
        <v>82</v>
      </c>
      <c r="AY689" s="17" t="s">
        <v>202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80</v>
      </c>
      <c r="BK689" s="224">
        <f>ROUND(I689*H689,2)</f>
        <v>0</v>
      </c>
      <c r="BL689" s="17" t="s">
        <v>239</v>
      </c>
      <c r="BM689" s="223" t="s">
        <v>3998</v>
      </c>
    </row>
    <row r="690" s="2" customFormat="1">
      <c r="A690" s="38"/>
      <c r="B690" s="39"/>
      <c r="C690" s="40"/>
      <c r="D690" s="225" t="s">
        <v>212</v>
      </c>
      <c r="E690" s="40"/>
      <c r="F690" s="226" t="s">
        <v>3999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212</v>
      </c>
      <c r="AU690" s="17" t="s">
        <v>82</v>
      </c>
    </row>
    <row r="691" s="2" customFormat="1" ht="24.15" customHeight="1">
      <c r="A691" s="38"/>
      <c r="B691" s="39"/>
      <c r="C691" s="212" t="s">
        <v>1306</v>
      </c>
      <c r="D691" s="212" t="s">
        <v>205</v>
      </c>
      <c r="E691" s="213" t="s">
        <v>4000</v>
      </c>
      <c r="F691" s="214" t="s">
        <v>4001</v>
      </c>
      <c r="G691" s="215" t="s">
        <v>437</v>
      </c>
      <c r="H691" s="216">
        <v>2</v>
      </c>
      <c r="I691" s="217"/>
      <c r="J691" s="218">
        <f>ROUND(I691*H691,2)</f>
        <v>0</v>
      </c>
      <c r="K691" s="214" t="s">
        <v>19</v>
      </c>
      <c r="L691" s="44"/>
      <c r="M691" s="219" t="s">
        <v>19</v>
      </c>
      <c r="N691" s="220" t="s">
        <v>44</v>
      </c>
      <c r="O691" s="84"/>
      <c r="P691" s="221">
        <f>O691*H691</f>
        <v>0</v>
      </c>
      <c r="Q691" s="221">
        <v>0.02154</v>
      </c>
      <c r="R691" s="221">
        <f>Q691*H691</f>
        <v>0.04308</v>
      </c>
      <c r="S691" s="221">
        <v>0</v>
      </c>
      <c r="T691" s="22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3" t="s">
        <v>239</v>
      </c>
      <c r="AT691" s="223" t="s">
        <v>205</v>
      </c>
      <c r="AU691" s="223" t="s">
        <v>82</v>
      </c>
      <c r="AY691" s="17" t="s">
        <v>202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7" t="s">
        <v>80</v>
      </c>
      <c r="BK691" s="224">
        <f>ROUND(I691*H691,2)</f>
        <v>0</v>
      </c>
      <c r="BL691" s="17" t="s">
        <v>239</v>
      </c>
      <c r="BM691" s="223" t="s">
        <v>4002</v>
      </c>
    </row>
    <row r="692" s="2" customFormat="1">
      <c r="A692" s="38"/>
      <c r="B692" s="39"/>
      <c r="C692" s="40"/>
      <c r="D692" s="225" t="s">
        <v>212</v>
      </c>
      <c r="E692" s="40"/>
      <c r="F692" s="226" t="s">
        <v>4003</v>
      </c>
      <c r="G692" s="40"/>
      <c r="H692" s="40"/>
      <c r="I692" s="227"/>
      <c r="J692" s="40"/>
      <c r="K692" s="40"/>
      <c r="L692" s="44"/>
      <c r="M692" s="228"/>
      <c r="N692" s="229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212</v>
      </c>
      <c r="AU692" s="17" t="s">
        <v>82</v>
      </c>
    </row>
    <row r="693" s="2" customFormat="1" ht="24.15" customHeight="1">
      <c r="A693" s="38"/>
      <c r="B693" s="39"/>
      <c r="C693" s="212" t="s">
        <v>1310</v>
      </c>
      <c r="D693" s="212" t="s">
        <v>205</v>
      </c>
      <c r="E693" s="213" t="s">
        <v>4004</v>
      </c>
      <c r="F693" s="214" t="s">
        <v>4005</v>
      </c>
      <c r="G693" s="215" t="s">
        <v>437</v>
      </c>
      <c r="H693" s="216">
        <v>1</v>
      </c>
      <c r="I693" s="217"/>
      <c r="J693" s="218">
        <f>ROUND(I693*H693,2)</f>
        <v>0</v>
      </c>
      <c r="K693" s="214" t="s">
        <v>19</v>
      </c>
      <c r="L693" s="44"/>
      <c r="M693" s="219" t="s">
        <v>19</v>
      </c>
      <c r="N693" s="220" t="s">
        <v>44</v>
      </c>
      <c r="O693" s="84"/>
      <c r="P693" s="221">
        <f>O693*H693</f>
        <v>0</v>
      </c>
      <c r="Q693" s="221">
        <v>0.02154</v>
      </c>
      <c r="R693" s="221">
        <f>Q693*H693</f>
        <v>0.02154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239</v>
      </c>
      <c r="AT693" s="223" t="s">
        <v>205</v>
      </c>
      <c r="AU693" s="223" t="s">
        <v>82</v>
      </c>
      <c r="AY693" s="17" t="s">
        <v>202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239</v>
      </c>
      <c r="BM693" s="223" t="s">
        <v>4006</v>
      </c>
    </row>
    <row r="694" s="2" customFormat="1">
      <c r="A694" s="38"/>
      <c r="B694" s="39"/>
      <c r="C694" s="40"/>
      <c r="D694" s="225" t="s">
        <v>212</v>
      </c>
      <c r="E694" s="40"/>
      <c r="F694" s="226" t="s">
        <v>4007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212</v>
      </c>
      <c r="AU694" s="17" t="s">
        <v>82</v>
      </c>
    </row>
    <row r="695" s="2" customFormat="1" ht="16.5" customHeight="1">
      <c r="A695" s="38"/>
      <c r="B695" s="39"/>
      <c r="C695" s="212" t="s">
        <v>1315</v>
      </c>
      <c r="D695" s="212" t="s">
        <v>205</v>
      </c>
      <c r="E695" s="213" t="s">
        <v>4008</v>
      </c>
      <c r="F695" s="214" t="s">
        <v>4009</v>
      </c>
      <c r="G695" s="215" t="s">
        <v>437</v>
      </c>
      <c r="H695" s="216">
        <v>1</v>
      </c>
      <c r="I695" s="217"/>
      <c r="J695" s="218">
        <f>ROUND(I695*H695,2)</f>
        <v>0</v>
      </c>
      <c r="K695" s="214" t="s">
        <v>19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0.02154</v>
      </c>
      <c r="R695" s="221">
        <f>Q695*H695</f>
        <v>0.02154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239</v>
      </c>
      <c r="AT695" s="223" t="s">
        <v>205</v>
      </c>
      <c r="AU695" s="223" t="s">
        <v>82</v>
      </c>
      <c r="AY695" s="17" t="s">
        <v>202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80</v>
      </c>
      <c r="BK695" s="224">
        <f>ROUND(I695*H695,2)</f>
        <v>0</v>
      </c>
      <c r="BL695" s="17" t="s">
        <v>239</v>
      </c>
      <c r="BM695" s="223" t="s">
        <v>4010</v>
      </c>
    </row>
    <row r="696" s="2" customFormat="1">
      <c r="A696" s="38"/>
      <c r="B696" s="39"/>
      <c r="C696" s="40"/>
      <c r="D696" s="225" t="s">
        <v>212</v>
      </c>
      <c r="E696" s="40"/>
      <c r="F696" s="226" t="s">
        <v>4011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212</v>
      </c>
      <c r="AU696" s="17" t="s">
        <v>82</v>
      </c>
    </row>
    <row r="697" s="2" customFormat="1" ht="16.5" customHeight="1">
      <c r="A697" s="38"/>
      <c r="B697" s="39"/>
      <c r="C697" s="212" t="s">
        <v>1319</v>
      </c>
      <c r="D697" s="212" t="s">
        <v>205</v>
      </c>
      <c r="E697" s="213" t="s">
        <v>4012</v>
      </c>
      <c r="F697" s="214" t="s">
        <v>4013</v>
      </c>
      <c r="G697" s="215" t="s">
        <v>437</v>
      </c>
      <c r="H697" s="216">
        <v>0</v>
      </c>
      <c r="I697" s="217"/>
      <c r="J697" s="218">
        <f>ROUND(I697*H697,2)</f>
        <v>0</v>
      </c>
      <c r="K697" s="214" t="s">
        <v>19</v>
      </c>
      <c r="L697" s="44"/>
      <c r="M697" s="219" t="s">
        <v>19</v>
      </c>
      <c r="N697" s="220" t="s">
        <v>44</v>
      </c>
      <c r="O697" s="84"/>
      <c r="P697" s="221">
        <f>O697*H697</f>
        <v>0</v>
      </c>
      <c r="Q697" s="221">
        <v>0.028889999999999999</v>
      </c>
      <c r="R697" s="221">
        <f>Q697*H697</f>
        <v>0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239</v>
      </c>
      <c r="AT697" s="223" t="s">
        <v>205</v>
      </c>
      <c r="AU697" s="223" t="s">
        <v>82</v>
      </c>
      <c r="AY697" s="17" t="s">
        <v>202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80</v>
      </c>
      <c r="BK697" s="224">
        <f>ROUND(I697*H697,2)</f>
        <v>0</v>
      </c>
      <c r="BL697" s="17" t="s">
        <v>239</v>
      </c>
      <c r="BM697" s="223" t="s">
        <v>4014</v>
      </c>
    </row>
    <row r="698" s="2" customFormat="1">
      <c r="A698" s="38"/>
      <c r="B698" s="39"/>
      <c r="C698" s="40"/>
      <c r="D698" s="225" t="s">
        <v>212</v>
      </c>
      <c r="E698" s="40"/>
      <c r="F698" s="226" t="s">
        <v>4013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212</v>
      </c>
      <c r="AU698" s="17" t="s">
        <v>82</v>
      </c>
    </row>
    <row r="699" s="2" customFormat="1" ht="24.15" customHeight="1">
      <c r="A699" s="38"/>
      <c r="B699" s="39"/>
      <c r="C699" s="212" t="s">
        <v>1323</v>
      </c>
      <c r="D699" s="212" t="s">
        <v>205</v>
      </c>
      <c r="E699" s="213" t="s">
        <v>4015</v>
      </c>
      <c r="F699" s="214" t="s">
        <v>4016</v>
      </c>
      <c r="G699" s="215" t="s">
        <v>437</v>
      </c>
      <c r="H699" s="216">
        <v>1</v>
      </c>
      <c r="I699" s="217"/>
      <c r="J699" s="218">
        <f>ROUND(I699*H699,2)</f>
        <v>0</v>
      </c>
      <c r="K699" s="214" t="s">
        <v>209</v>
      </c>
      <c r="L699" s="44"/>
      <c r="M699" s="219" t="s">
        <v>19</v>
      </c>
      <c r="N699" s="220" t="s">
        <v>44</v>
      </c>
      <c r="O699" s="84"/>
      <c r="P699" s="221">
        <f>O699*H699</f>
        <v>0</v>
      </c>
      <c r="Q699" s="221">
        <v>0.023519999999999999</v>
      </c>
      <c r="R699" s="221">
        <f>Q699*H699</f>
        <v>0.023519999999999999</v>
      </c>
      <c r="S699" s="221">
        <v>0</v>
      </c>
      <c r="T699" s="22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3" t="s">
        <v>239</v>
      </c>
      <c r="AT699" s="223" t="s">
        <v>205</v>
      </c>
      <c r="AU699" s="223" t="s">
        <v>82</v>
      </c>
      <c r="AY699" s="17" t="s">
        <v>202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80</v>
      </c>
      <c r="BK699" s="224">
        <f>ROUND(I699*H699,2)</f>
        <v>0</v>
      </c>
      <c r="BL699" s="17" t="s">
        <v>239</v>
      </c>
      <c r="BM699" s="223" t="s">
        <v>4017</v>
      </c>
    </row>
    <row r="700" s="2" customFormat="1">
      <c r="A700" s="38"/>
      <c r="B700" s="39"/>
      <c r="C700" s="40"/>
      <c r="D700" s="225" t="s">
        <v>212</v>
      </c>
      <c r="E700" s="40"/>
      <c r="F700" s="226" t="s">
        <v>4018</v>
      </c>
      <c r="G700" s="40"/>
      <c r="H700" s="40"/>
      <c r="I700" s="227"/>
      <c r="J700" s="40"/>
      <c r="K700" s="40"/>
      <c r="L700" s="44"/>
      <c r="M700" s="228"/>
      <c r="N700" s="229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212</v>
      </c>
      <c r="AU700" s="17" t="s">
        <v>82</v>
      </c>
    </row>
    <row r="701" s="2" customFormat="1">
      <c r="A701" s="38"/>
      <c r="B701" s="39"/>
      <c r="C701" s="40"/>
      <c r="D701" s="230" t="s">
        <v>214</v>
      </c>
      <c r="E701" s="40"/>
      <c r="F701" s="231" t="s">
        <v>4019</v>
      </c>
      <c r="G701" s="40"/>
      <c r="H701" s="40"/>
      <c r="I701" s="227"/>
      <c r="J701" s="40"/>
      <c r="K701" s="40"/>
      <c r="L701" s="44"/>
      <c r="M701" s="228"/>
      <c r="N701" s="229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214</v>
      </c>
      <c r="AU701" s="17" t="s">
        <v>82</v>
      </c>
    </row>
    <row r="702" s="2" customFormat="1" ht="24.15" customHeight="1">
      <c r="A702" s="38"/>
      <c r="B702" s="39"/>
      <c r="C702" s="212" t="s">
        <v>1327</v>
      </c>
      <c r="D702" s="212" t="s">
        <v>205</v>
      </c>
      <c r="E702" s="213" t="s">
        <v>4020</v>
      </c>
      <c r="F702" s="214" t="s">
        <v>4021</v>
      </c>
      <c r="G702" s="215" t="s">
        <v>437</v>
      </c>
      <c r="H702" s="216">
        <v>0</v>
      </c>
      <c r="I702" s="217"/>
      <c r="J702" s="218">
        <f>ROUND(I702*H702,2)</f>
        <v>0</v>
      </c>
      <c r="K702" s="214" t="s">
        <v>209</v>
      </c>
      <c r="L702" s="44"/>
      <c r="M702" s="219" t="s">
        <v>19</v>
      </c>
      <c r="N702" s="220" t="s">
        <v>44</v>
      </c>
      <c r="O702" s="84"/>
      <c r="P702" s="221">
        <f>O702*H702</f>
        <v>0</v>
      </c>
      <c r="Q702" s="221">
        <v>0.045449999999999997</v>
      </c>
      <c r="R702" s="221">
        <f>Q702*H702</f>
        <v>0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239</v>
      </c>
      <c r="AT702" s="223" t="s">
        <v>205</v>
      </c>
      <c r="AU702" s="223" t="s">
        <v>82</v>
      </c>
      <c r="AY702" s="17" t="s">
        <v>202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80</v>
      </c>
      <c r="BK702" s="224">
        <f>ROUND(I702*H702,2)</f>
        <v>0</v>
      </c>
      <c r="BL702" s="17" t="s">
        <v>239</v>
      </c>
      <c r="BM702" s="223" t="s">
        <v>4022</v>
      </c>
    </row>
    <row r="703" s="2" customFormat="1">
      <c r="A703" s="38"/>
      <c r="B703" s="39"/>
      <c r="C703" s="40"/>
      <c r="D703" s="225" t="s">
        <v>212</v>
      </c>
      <c r="E703" s="40"/>
      <c r="F703" s="226" t="s">
        <v>4021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212</v>
      </c>
      <c r="AU703" s="17" t="s">
        <v>82</v>
      </c>
    </row>
    <row r="704" s="2" customFormat="1">
      <c r="A704" s="38"/>
      <c r="B704" s="39"/>
      <c r="C704" s="40"/>
      <c r="D704" s="230" t="s">
        <v>214</v>
      </c>
      <c r="E704" s="40"/>
      <c r="F704" s="231" t="s">
        <v>4023</v>
      </c>
      <c r="G704" s="40"/>
      <c r="H704" s="40"/>
      <c r="I704" s="227"/>
      <c r="J704" s="40"/>
      <c r="K704" s="40"/>
      <c r="L704" s="44"/>
      <c r="M704" s="228"/>
      <c r="N704" s="229"/>
      <c r="O704" s="84"/>
      <c r="P704" s="84"/>
      <c r="Q704" s="84"/>
      <c r="R704" s="84"/>
      <c r="S704" s="84"/>
      <c r="T704" s="85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214</v>
      </c>
      <c r="AU704" s="17" t="s">
        <v>82</v>
      </c>
    </row>
    <row r="705" s="2" customFormat="1" ht="24.15" customHeight="1">
      <c r="A705" s="38"/>
      <c r="B705" s="39"/>
      <c r="C705" s="212" t="s">
        <v>1332</v>
      </c>
      <c r="D705" s="212" t="s">
        <v>205</v>
      </c>
      <c r="E705" s="213" t="s">
        <v>4024</v>
      </c>
      <c r="F705" s="214" t="s">
        <v>4025</v>
      </c>
      <c r="G705" s="215" t="s">
        <v>437</v>
      </c>
      <c r="H705" s="216">
        <v>1</v>
      </c>
      <c r="I705" s="217"/>
      <c r="J705" s="218">
        <f>ROUND(I705*H705,2)</f>
        <v>0</v>
      </c>
      <c r="K705" s="214" t="s">
        <v>19</v>
      </c>
      <c r="L705" s="44"/>
      <c r="M705" s="219" t="s">
        <v>19</v>
      </c>
      <c r="N705" s="220" t="s">
        <v>44</v>
      </c>
      <c r="O705" s="84"/>
      <c r="P705" s="221">
        <f>O705*H705</f>
        <v>0</v>
      </c>
      <c r="Q705" s="221">
        <v>0.023519999999999999</v>
      </c>
      <c r="R705" s="221">
        <f>Q705*H705</f>
        <v>0.023519999999999999</v>
      </c>
      <c r="S705" s="221">
        <v>0</v>
      </c>
      <c r="T705" s="22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3" t="s">
        <v>239</v>
      </c>
      <c r="AT705" s="223" t="s">
        <v>205</v>
      </c>
      <c r="AU705" s="223" t="s">
        <v>82</v>
      </c>
      <c r="AY705" s="17" t="s">
        <v>202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17" t="s">
        <v>80</v>
      </c>
      <c r="BK705" s="224">
        <f>ROUND(I705*H705,2)</f>
        <v>0</v>
      </c>
      <c r="BL705" s="17" t="s">
        <v>239</v>
      </c>
      <c r="BM705" s="223" t="s">
        <v>4026</v>
      </c>
    </row>
    <row r="706" s="2" customFormat="1">
      <c r="A706" s="38"/>
      <c r="B706" s="39"/>
      <c r="C706" s="40"/>
      <c r="D706" s="225" t="s">
        <v>212</v>
      </c>
      <c r="E706" s="40"/>
      <c r="F706" s="226" t="s">
        <v>4027</v>
      </c>
      <c r="G706" s="40"/>
      <c r="H706" s="40"/>
      <c r="I706" s="227"/>
      <c r="J706" s="40"/>
      <c r="K706" s="40"/>
      <c r="L706" s="44"/>
      <c r="M706" s="228"/>
      <c r="N706" s="229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212</v>
      </c>
      <c r="AU706" s="17" t="s">
        <v>82</v>
      </c>
    </row>
    <row r="707" s="2" customFormat="1" ht="21.75" customHeight="1">
      <c r="A707" s="38"/>
      <c r="B707" s="39"/>
      <c r="C707" s="212" t="s">
        <v>1336</v>
      </c>
      <c r="D707" s="212" t="s">
        <v>205</v>
      </c>
      <c r="E707" s="213" t="s">
        <v>4028</v>
      </c>
      <c r="F707" s="214" t="s">
        <v>4029</v>
      </c>
      <c r="G707" s="215" t="s">
        <v>437</v>
      </c>
      <c r="H707" s="216">
        <v>1</v>
      </c>
      <c r="I707" s="217"/>
      <c r="J707" s="218">
        <f>ROUND(I707*H707,2)</f>
        <v>0</v>
      </c>
      <c r="K707" s="214" t="s">
        <v>209</v>
      </c>
      <c r="L707" s="44"/>
      <c r="M707" s="219" t="s">
        <v>19</v>
      </c>
      <c r="N707" s="220" t="s">
        <v>44</v>
      </c>
      <c r="O707" s="84"/>
      <c r="P707" s="221">
        <f>O707*H707</f>
        <v>0</v>
      </c>
      <c r="Q707" s="221">
        <v>0.035020000000000003</v>
      </c>
      <c r="R707" s="221">
        <f>Q707*H707</f>
        <v>0.035020000000000003</v>
      </c>
      <c r="S707" s="221">
        <v>0</v>
      </c>
      <c r="T707" s="22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3" t="s">
        <v>239</v>
      </c>
      <c r="AT707" s="223" t="s">
        <v>205</v>
      </c>
      <c r="AU707" s="223" t="s">
        <v>82</v>
      </c>
      <c r="AY707" s="17" t="s">
        <v>202</v>
      </c>
      <c r="BE707" s="224">
        <f>IF(N707="základní",J707,0)</f>
        <v>0</v>
      </c>
      <c r="BF707" s="224">
        <f>IF(N707="snížená",J707,0)</f>
        <v>0</v>
      </c>
      <c r="BG707" s="224">
        <f>IF(N707="zákl. přenesená",J707,0)</f>
        <v>0</v>
      </c>
      <c r="BH707" s="224">
        <f>IF(N707="sníž. přenesená",J707,0)</f>
        <v>0</v>
      </c>
      <c r="BI707" s="224">
        <f>IF(N707="nulová",J707,0)</f>
        <v>0</v>
      </c>
      <c r="BJ707" s="17" t="s">
        <v>80</v>
      </c>
      <c r="BK707" s="224">
        <f>ROUND(I707*H707,2)</f>
        <v>0</v>
      </c>
      <c r="BL707" s="17" t="s">
        <v>239</v>
      </c>
      <c r="BM707" s="223" t="s">
        <v>4030</v>
      </c>
    </row>
    <row r="708" s="2" customFormat="1">
      <c r="A708" s="38"/>
      <c r="B708" s="39"/>
      <c r="C708" s="40"/>
      <c r="D708" s="225" t="s">
        <v>212</v>
      </c>
      <c r="E708" s="40"/>
      <c r="F708" s="226" t="s">
        <v>4031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212</v>
      </c>
      <c r="AU708" s="17" t="s">
        <v>82</v>
      </c>
    </row>
    <row r="709" s="2" customFormat="1">
      <c r="A709" s="38"/>
      <c r="B709" s="39"/>
      <c r="C709" s="40"/>
      <c r="D709" s="230" t="s">
        <v>214</v>
      </c>
      <c r="E709" s="40"/>
      <c r="F709" s="231" t="s">
        <v>4032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214</v>
      </c>
      <c r="AU709" s="17" t="s">
        <v>82</v>
      </c>
    </row>
    <row r="710" s="2" customFormat="1" ht="16.5" customHeight="1">
      <c r="A710" s="38"/>
      <c r="B710" s="39"/>
      <c r="C710" s="212" t="s">
        <v>1340</v>
      </c>
      <c r="D710" s="212" t="s">
        <v>205</v>
      </c>
      <c r="E710" s="213" t="s">
        <v>4033</v>
      </c>
      <c r="F710" s="214" t="s">
        <v>4034</v>
      </c>
      <c r="G710" s="215" t="s">
        <v>437</v>
      </c>
      <c r="H710" s="216">
        <v>1</v>
      </c>
      <c r="I710" s="217"/>
      <c r="J710" s="218">
        <f>ROUND(I710*H710,2)</f>
        <v>0</v>
      </c>
      <c r="K710" s="214" t="s">
        <v>19</v>
      </c>
      <c r="L710" s="44"/>
      <c r="M710" s="219" t="s">
        <v>19</v>
      </c>
      <c r="N710" s="220" t="s">
        <v>44</v>
      </c>
      <c r="O710" s="84"/>
      <c r="P710" s="221">
        <f>O710*H710</f>
        <v>0</v>
      </c>
      <c r="Q710" s="221">
        <v>0.037819999999999999</v>
      </c>
      <c r="R710" s="221">
        <f>Q710*H710</f>
        <v>0.037819999999999999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239</v>
      </c>
      <c r="AT710" s="223" t="s">
        <v>205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239</v>
      </c>
      <c r="BM710" s="223" t="s">
        <v>4035</v>
      </c>
    </row>
    <row r="711" s="2" customFormat="1">
      <c r="A711" s="38"/>
      <c r="B711" s="39"/>
      <c r="C711" s="40"/>
      <c r="D711" s="225" t="s">
        <v>212</v>
      </c>
      <c r="E711" s="40"/>
      <c r="F711" s="226" t="s">
        <v>4036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212</v>
      </c>
      <c r="AU711" s="17" t="s">
        <v>82</v>
      </c>
    </row>
    <row r="712" s="2" customFormat="1" ht="16.5" customHeight="1">
      <c r="A712" s="38"/>
      <c r="B712" s="39"/>
      <c r="C712" s="212" t="s">
        <v>1346</v>
      </c>
      <c r="D712" s="212" t="s">
        <v>205</v>
      </c>
      <c r="E712" s="213" t="s">
        <v>4037</v>
      </c>
      <c r="F712" s="214" t="s">
        <v>4038</v>
      </c>
      <c r="G712" s="215" t="s">
        <v>437</v>
      </c>
      <c r="H712" s="216">
        <v>1</v>
      </c>
      <c r="I712" s="217"/>
      <c r="J712" s="218">
        <f>ROUND(I712*H712,2)</f>
        <v>0</v>
      </c>
      <c r="K712" s="214" t="s">
        <v>19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0.035020000000000003</v>
      </c>
      <c r="R712" s="221">
        <f>Q712*H712</f>
        <v>0.035020000000000003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239</v>
      </c>
      <c r="AT712" s="223" t="s">
        <v>205</v>
      </c>
      <c r="AU712" s="223" t="s">
        <v>82</v>
      </c>
      <c r="AY712" s="17" t="s">
        <v>202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80</v>
      </c>
      <c r="BK712" s="224">
        <f>ROUND(I712*H712,2)</f>
        <v>0</v>
      </c>
      <c r="BL712" s="17" t="s">
        <v>239</v>
      </c>
      <c r="BM712" s="223" t="s">
        <v>4039</v>
      </c>
    </row>
    <row r="713" s="2" customFormat="1">
      <c r="A713" s="38"/>
      <c r="B713" s="39"/>
      <c r="C713" s="40"/>
      <c r="D713" s="225" t="s">
        <v>212</v>
      </c>
      <c r="E713" s="40"/>
      <c r="F713" s="226" t="s">
        <v>4040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212</v>
      </c>
      <c r="AU713" s="17" t="s">
        <v>82</v>
      </c>
    </row>
    <row r="714" s="2" customFormat="1" ht="16.5" customHeight="1">
      <c r="A714" s="38"/>
      <c r="B714" s="39"/>
      <c r="C714" s="212" t="s">
        <v>1350</v>
      </c>
      <c r="D714" s="212" t="s">
        <v>205</v>
      </c>
      <c r="E714" s="213" t="s">
        <v>4041</v>
      </c>
      <c r="F714" s="214" t="s">
        <v>4042</v>
      </c>
      <c r="G714" s="215" t="s">
        <v>437</v>
      </c>
      <c r="H714" s="216">
        <v>1</v>
      </c>
      <c r="I714" s="217"/>
      <c r="J714" s="218">
        <f>ROUND(I714*H714,2)</f>
        <v>0</v>
      </c>
      <c r="K714" s="214" t="s">
        <v>19</v>
      </c>
      <c r="L714" s="44"/>
      <c r="M714" s="219" t="s">
        <v>19</v>
      </c>
      <c r="N714" s="220" t="s">
        <v>44</v>
      </c>
      <c r="O714" s="84"/>
      <c r="P714" s="221">
        <f>O714*H714</f>
        <v>0</v>
      </c>
      <c r="Q714" s="221">
        <v>0.038789999999999998</v>
      </c>
      <c r="R714" s="221">
        <f>Q714*H714</f>
        <v>0.038789999999999998</v>
      </c>
      <c r="S714" s="221">
        <v>0</v>
      </c>
      <c r="T714" s="22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3" t="s">
        <v>239</v>
      </c>
      <c r="AT714" s="223" t="s">
        <v>205</v>
      </c>
      <c r="AU714" s="223" t="s">
        <v>82</v>
      </c>
      <c r="AY714" s="17" t="s">
        <v>202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80</v>
      </c>
      <c r="BK714" s="224">
        <f>ROUND(I714*H714,2)</f>
        <v>0</v>
      </c>
      <c r="BL714" s="17" t="s">
        <v>239</v>
      </c>
      <c r="BM714" s="223" t="s">
        <v>4043</v>
      </c>
    </row>
    <row r="715" s="2" customFormat="1">
      <c r="A715" s="38"/>
      <c r="B715" s="39"/>
      <c r="C715" s="40"/>
      <c r="D715" s="225" t="s">
        <v>212</v>
      </c>
      <c r="E715" s="40"/>
      <c r="F715" s="226" t="s">
        <v>4044</v>
      </c>
      <c r="G715" s="40"/>
      <c r="H715" s="40"/>
      <c r="I715" s="227"/>
      <c r="J715" s="40"/>
      <c r="K715" s="40"/>
      <c r="L715" s="44"/>
      <c r="M715" s="228"/>
      <c r="N715" s="229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212</v>
      </c>
      <c r="AU715" s="17" t="s">
        <v>82</v>
      </c>
    </row>
    <row r="716" s="2" customFormat="1" ht="16.5" customHeight="1">
      <c r="A716" s="38"/>
      <c r="B716" s="39"/>
      <c r="C716" s="212" t="s">
        <v>1354</v>
      </c>
      <c r="D716" s="212" t="s">
        <v>205</v>
      </c>
      <c r="E716" s="213" t="s">
        <v>4045</v>
      </c>
      <c r="F716" s="214" t="s">
        <v>4046</v>
      </c>
      <c r="G716" s="215" t="s">
        <v>437</v>
      </c>
      <c r="H716" s="216">
        <v>2</v>
      </c>
      <c r="I716" s="217"/>
      <c r="J716" s="218">
        <f>ROUND(I716*H716,2)</f>
        <v>0</v>
      </c>
      <c r="K716" s="214" t="s">
        <v>19</v>
      </c>
      <c r="L716" s="44"/>
      <c r="M716" s="219" t="s">
        <v>19</v>
      </c>
      <c r="N716" s="220" t="s">
        <v>44</v>
      </c>
      <c r="O716" s="84"/>
      <c r="P716" s="221">
        <f>O716*H716</f>
        <v>0</v>
      </c>
      <c r="Q716" s="221">
        <v>0.038789999999999998</v>
      </c>
      <c r="R716" s="221">
        <f>Q716*H716</f>
        <v>0.077579999999999996</v>
      </c>
      <c r="S716" s="221">
        <v>0</v>
      </c>
      <c r="T716" s="22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3" t="s">
        <v>239</v>
      </c>
      <c r="AT716" s="223" t="s">
        <v>205</v>
      </c>
      <c r="AU716" s="223" t="s">
        <v>82</v>
      </c>
      <c r="AY716" s="17" t="s">
        <v>202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80</v>
      </c>
      <c r="BK716" s="224">
        <f>ROUND(I716*H716,2)</f>
        <v>0</v>
      </c>
      <c r="BL716" s="17" t="s">
        <v>239</v>
      </c>
      <c r="BM716" s="223" t="s">
        <v>4047</v>
      </c>
    </row>
    <row r="717" s="2" customFormat="1">
      <c r="A717" s="38"/>
      <c r="B717" s="39"/>
      <c r="C717" s="40"/>
      <c r="D717" s="225" t="s">
        <v>212</v>
      </c>
      <c r="E717" s="40"/>
      <c r="F717" s="226" t="s">
        <v>4048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212</v>
      </c>
      <c r="AU717" s="17" t="s">
        <v>82</v>
      </c>
    </row>
    <row r="718" s="2" customFormat="1" ht="16.5" customHeight="1">
      <c r="A718" s="38"/>
      <c r="B718" s="39"/>
      <c r="C718" s="212" t="s">
        <v>1358</v>
      </c>
      <c r="D718" s="212" t="s">
        <v>205</v>
      </c>
      <c r="E718" s="213" t="s">
        <v>4049</v>
      </c>
      <c r="F718" s="214" t="s">
        <v>4050</v>
      </c>
      <c r="G718" s="215" t="s">
        <v>437</v>
      </c>
      <c r="H718" s="216">
        <v>1</v>
      </c>
      <c r="I718" s="217"/>
      <c r="J718" s="218">
        <f>ROUND(I718*H718,2)</f>
        <v>0</v>
      </c>
      <c r="K718" s="214" t="s">
        <v>19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0.038789999999999998</v>
      </c>
      <c r="R718" s="221">
        <f>Q718*H718</f>
        <v>0.038789999999999998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239</v>
      </c>
      <c r="AT718" s="223" t="s">
        <v>205</v>
      </c>
      <c r="AU718" s="223" t="s">
        <v>82</v>
      </c>
      <c r="AY718" s="17" t="s">
        <v>202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239</v>
      </c>
      <c r="BM718" s="223" t="s">
        <v>4051</v>
      </c>
    </row>
    <row r="719" s="2" customFormat="1">
      <c r="A719" s="38"/>
      <c r="B719" s="39"/>
      <c r="C719" s="40"/>
      <c r="D719" s="225" t="s">
        <v>212</v>
      </c>
      <c r="E719" s="40"/>
      <c r="F719" s="226" t="s">
        <v>4050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212</v>
      </c>
      <c r="AU719" s="17" t="s">
        <v>82</v>
      </c>
    </row>
    <row r="720" s="2" customFormat="1" ht="24.15" customHeight="1">
      <c r="A720" s="38"/>
      <c r="B720" s="39"/>
      <c r="C720" s="212" t="s">
        <v>1362</v>
      </c>
      <c r="D720" s="212" t="s">
        <v>205</v>
      </c>
      <c r="E720" s="213" t="s">
        <v>4052</v>
      </c>
      <c r="F720" s="214" t="s">
        <v>4053</v>
      </c>
      <c r="G720" s="215" t="s">
        <v>437</v>
      </c>
      <c r="H720" s="216">
        <v>1</v>
      </c>
      <c r="I720" s="217"/>
      <c r="J720" s="218">
        <f>ROUND(I720*H720,2)</f>
        <v>0</v>
      </c>
      <c r="K720" s="214" t="s">
        <v>19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0.042889999999999998</v>
      </c>
      <c r="R720" s="221">
        <f>Q720*H720</f>
        <v>0.042889999999999998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239</v>
      </c>
      <c r="AT720" s="223" t="s">
        <v>205</v>
      </c>
      <c r="AU720" s="223" t="s">
        <v>82</v>
      </c>
      <c r="AY720" s="17" t="s">
        <v>202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239</v>
      </c>
      <c r="BM720" s="223" t="s">
        <v>4054</v>
      </c>
    </row>
    <row r="721" s="2" customFormat="1">
      <c r="A721" s="38"/>
      <c r="B721" s="39"/>
      <c r="C721" s="40"/>
      <c r="D721" s="225" t="s">
        <v>212</v>
      </c>
      <c r="E721" s="40"/>
      <c r="F721" s="226" t="s">
        <v>4055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212</v>
      </c>
      <c r="AU721" s="17" t="s">
        <v>82</v>
      </c>
    </row>
    <row r="722" s="2" customFormat="1" ht="24.15" customHeight="1">
      <c r="A722" s="38"/>
      <c r="B722" s="39"/>
      <c r="C722" s="212" t="s">
        <v>1368</v>
      </c>
      <c r="D722" s="212" t="s">
        <v>205</v>
      </c>
      <c r="E722" s="213" t="s">
        <v>4056</v>
      </c>
      <c r="F722" s="214" t="s">
        <v>4057</v>
      </c>
      <c r="G722" s="215" t="s">
        <v>437</v>
      </c>
      <c r="H722" s="216">
        <v>1</v>
      </c>
      <c r="I722" s="217"/>
      <c r="J722" s="218">
        <f>ROUND(I722*H722,2)</f>
        <v>0</v>
      </c>
      <c r="K722" s="214" t="s">
        <v>19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0.042889999999999998</v>
      </c>
      <c r="R722" s="221">
        <f>Q722*H722</f>
        <v>0.042889999999999998</v>
      </c>
      <c r="S722" s="221">
        <v>0</v>
      </c>
      <c r="T722" s="22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239</v>
      </c>
      <c r="AT722" s="223" t="s">
        <v>205</v>
      </c>
      <c r="AU722" s="223" t="s">
        <v>82</v>
      </c>
      <c r="AY722" s="17" t="s">
        <v>202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80</v>
      </c>
      <c r="BK722" s="224">
        <f>ROUND(I722*H722,2)</f>
        <v>0</v>
      </c>
      <c r="BL722" s="17" t="s">
        <v>239</v>
      </c>
      <c r="BM722" s="223" t="s">
        <v>4058</v>
      </c>
    </row>
    <row r="723" s="2" customFormat="1">
      <c r="A723" s="38"/>
      <c r="B723" s="39"/>
      <c r="C723" s="40"/>
      <c r="D723" s="225" t="s">
        <v>212</v>
      </c>
      <c r="E723" s="40"/>
      <c r="F723" s="226" t="s">
        <v>4059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212</v>
      </c>
      <c r="AU723" s="17" t="s">
        <v>82</v>
      </c>
    </row>
    <row r="724" s="2" customFormat="1" ht="16.5" customHeight="1">
      <c r="A724" s="38"/>
      <c r="B724" s="39"/>
      <c r="C724" s="212" t="s">
        <v>1372</v>
      </c>
      <c r="D724" s="212" t="s">
        <v>205</v>
      </c>
      <c r="E724" s="213" t="s">
        <v>4060</v>
      </c>
      <c r="F724" s="214" t="s">
        <v>4061</v>
      </c>
      <c r="G724" s="215" t="s">
        <v>437</v>
      </c>
      <c r="H724" s="216">
        <v>13</v>
      </c>
      <c r="I724" s="217"/>
      <c r="J724" s="218">
        <f>ROUND(I724*H724,2)</f>
        <v>0</v>
      </c>
      <c r="K724" s="214" t="s">
        <v>19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0.049739999999999999</v>
      </c>
      <c r="R724" s="221">
        <f>Q724*H724</f>
        <v>0.64661999999999997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239</v>
      </c>
      <c r="AT724" s="223" t="s">
        <v>205</v>
      </c>
      <c r="AU724" s="223" t="s">
        <v>82</v>
      </c>
      <c r="AY724" s="17" t="s">
        <v>202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239</v>
      </c>
      <c r="BM724" s="223" t="s">
        <v>4062</v>
      </c>
    </row>
    <row r="725" s="2" customFormat="1">
      <c r="A725" s="38"/>
      <c r="B725" s="39"/>
      <c r="C725" s="40"/>
      <c r="D725" s="225" t="s">
        <v>212</v>
      </c>
      <c r="E725" s="40"/>
      <c r="F725" s="226" t="s">
        <v>4063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212</v>
      </c>
      <c r="AU725" s="17" t="s">
        <v>82</v>
      </c>
    </row>
    <row r="726" s="2" customFormat="1" ht="24.15" customHeight="1">
      <c r="A726" s="38"/>
      <c r="B726" s="39"/>
      <c r="C726" s="243" t="s">
        <v>1376</v>
      </c>
      <c r="D726" s="243" t="s">
        <v>248</v>
      </c>
      <c r="E726" s="244" t="s">
        <v>4064</v>
      </c>
      <c r="F726" s="245" t="s">
        <v>4065</v>
      </c>
      <c r="G726" s="246" t="s">
        <v>289</v>
      </c>
      <c r="H726" s="247">
        <v>0</v>
      </c>
      <c r="I726" s="248"/>
      <c r="J726" s="249">
        <f>ROUND(I726*H726,2)</f>
        <v>0</v>
      </c>
      <c r="K726" s="245" t="s">
        <v>19</v>
      </c>
      <c r="L726" s="250"/>
      <c r="M726" s="251" t="s">
        <v>19</v>
      </c>
      <c r="N726" s="252" t="s">
        <v>44</v>
      </c>
      <c r="O726" s="84"/>
      <c r="P726" s="221">
        <f>O726*H726</f>
        <v>0</v>
      </c>
      <c r="Q726" s="221">
        <v>0.043999999999999997</v>
      </c>
      <c r="R726" s="221">
        <f>Q726*H726</f>
        <v>0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251</v>
      </c>
      <c r="AT726" s="223" t="s">
        <v>248</v>
      </c>
      <c r="AU726" s="223" t="s">
        <v>82</v>
      </c>
      <c r="AY726" s="17" t="s">
        <v>202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239</v>
      </c>
      <c r="BM726" s="223" t="s">
        <v>4066</v>
      </c>
    </row>
    <row r="727" s="2" customFormat="1">
      <c r="A727" s="38"/>
      <c r="B727" s="39"/>
      <c r="C727" s="40"/>
      <c r="D727" s="225" t="s">
        <v>212</v>
      </c>
      <c r="E727" s="40"/>
      <c r="F727" s="226" t="s">
        <v>4065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212</v>
      </c>
      <c r="AU727" s="17" t="s">
        <v>82</v>
      </c>
    </row>
    <row r="728" s="2" customFormat="1" ht="24.15" customHeight="1">
      <c r="A728" s="38"/>
      <c r="B728" s="39"/>
      <c r="C728" s="243" t="s">
        <v>1380</v>
      </c>
      <c r="D728" s="243" t="s">
        <v>248</v>
      </c>
      <c r="E728" s="244" t="s">
        <v>4067</v>
      </c>
      <c r="F728" s="245" t="s">
        <v>4068</v>
      </c>
      <c r="G728" s="246" t="s">
        <v>289</v>
      </c>
      <c r="H728" s="247">
        <v>3</v>
      </c>
      <c r="I728" s="248"/>
      <c r="J728" s="249">
        <f>ROUND(I728*H728,2)</f>
        <v>0</v>
      </c>
      <c r="K728" s="245" t="s">
        <v>19</v>
      </c>
      <c r="L728" s="250"/>
      <c r="M728" s="251" t="s">
        <v>19</v>
      </c>
      <c r="N728" s="252" t="s">
        <v>44</v>
      </c>
      <c r="O728" s="84"/>
      <c r="P728" s="221">
        <f>O728*H728</f>
        <v>0</v>
      </c>
      <c r="Q728" s="221">
        <v>0.043999999999999997</v>
      </c>
      <c r="R728" s="221">
        <f>Q728*H728</f>
        <v>0.13200000000000001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251</v>
      </c>
      <c r="AT728" s="223" t="s">
        <v>248</v>
      </c>
      <c r="AU728" s="223" t="s">
        <v>82</v>
      </c>
      <c r="AY728" s="17" t="s">
        <v>202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239</v>
      </c>
      <c r="BM728" s="223" t="s">
        <v>4069</v>
      </c>
    </row>
    <row r="729" s="2" customFormat="1">
      <c r="A729" s="38"/>
      <c r="B729" s="39"/>
      <c r="C729" s="40"/>
      <c r="D729" s="225" t="s">
        <v>212</v>
      </c>
      <c r="E729" s="40"/>
      <c r="F729" s="226" t="s">
        <v>4068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212</v>
      </c>
      <c r="AU729" s="17" t="s">
        <v>82</v>
      </c>
    </row>
    <row r="730" s="2" customFormat="1" ht="24.15" customHeight="1">
      <c r="A730" s="38"/>
      <c r="B730" s="39"/>
      <c r="C730" s="243" t="s">
        <v>1384</v>
      </c>
      <c r="D730" s="243" t="s">
        <v>248</v>
      </c>
      <c r="E730" s="244" t="s">
        <v>4070</v>
      </c>
      <c r="F730" s="245" t="s">
        <v>4071</v>
      </c>
      <c r="G730" s="246" t="s">
        <v>289</v>
      </c>
      <c r="H730" s="247">
        <v>0</v>
      </c>
      <c r="I730" s="248"/>
      <c r="J730" s="249">
        <f>ROUND(I730*H730,2)</f>
        <v>0</v>
      </c>
      <c r="K730" s="245" t="s">
        <v>19</v>
      </c>
      <c r="L730" s="250"/>
      <c r="M730" s="251" t="s">
        <v>19</v>
      </c>
      <c r="N730" s="252" t="s">
        <v>44</v>
      </c>
      <c r="O730" s="84"/>
      <c r="P730" s="221">
        <f>O730*H730</f>
        <v>0</v>
      </c>
      <c r="Q730" s="221">
        <v>0.043999999999999997</v>
      </c>
      <c r="R730" s="221">
        <f>Q730*H730</f>
        <v>0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251</v>
      </c>
      <c r="AT730" s="223" t="s">
        <v>248</v>
      </c>
      <c r="AU730" s="223" t="s">
        <v>82</v>
      </c>
      <c r="AY730" s="17" t="s">
        <v>202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239</v>
      </c>
      <c r="BM730" s="223" t="s">
        <v>4072</v>
      </c>
    </row>
    <row r="731" s="2" customFormat="1">
      <c r="A731" s="38"/>
      <c r="B731" s="39"/>
      <c r="C731" s="40"/>
      <c r="D731" s="225" t="s">
        <v>212</v>
      </c>
      <c r="E731" s="40"/>
      <c r="F731" s="226" t="s">
        <v>4071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212</v>
      </c>
      <c r="AU731" s="17" t="s">
        <v>82</v>
      </c>
    </row>
    <row r="732" s="2" customFormat="1" ht="24.15" customHeight="1">
      <c r="A732" s="38"/>
      <c r="B732" s="39"/>
      <c r="C732" s="243" t="s">
        <v>1388</v>
      </c>
      <c r="D732" s="243" t="s">
        <v>248</v>
      </c>
      <c r="E732" s="244" t="s">
        <v>4073</v>
      </c>
      <c r="F732" s="245" t="s">
        <v>4074</v>
      </c>
      <c r="G732" s="246" t="s">
        <v>289</v>
      </c>
      <c r="H732" s="247">
        <v>1</v>
      </c>
      <c r="I732" s="248"/>
      <c r="J732" s="249">
        <f>ROUND(I732*H732,2)</f>
        <v>0</v>
      </c>
      <c r="K732" s="245" t="s">
        <v>19</v>
      </c>
      <c r="L732" s="250"/>
      <c r="M732" s="251" t="s">
        <v>19</v>
      </c>
      <c r="N732" s="252" t="s">
        <v>44</v>
      </c>
      <c r="O732" s="84"/>
      <c r="P732" s="221">
        <f>O732*H732</f>
        <v>0</v>
      </c>
      <c r="Q732" s="221">
        <v>0.043999999999999997</v>
      </c>
      <c r="R732" s="221">
        <f>Q732*H732</f>
        <v>0.043999999999999997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251</v>
      </c>
      <c r="AT732" s="223" t="s">
        <v>248</v>
      </c>
      <c r="AU732" s="223" t="s">
        <v>82</v>
      </c>
      <c r="AY732" s="17" t="s">
        <v>202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80</v>
      </c>
      <c r="BK732" s="224">
        <f>ROUND(I732*H732,2)</f>
        <v>0</v>
      </c>
      <c r="BL732" s="17" t="s">
        <v>239</v>
      </c>
      <c r="BM732" s="223" t="s">
        <v>4075</v>
      </c>
    </row>
    <row r="733" s="2" customFormat="1">
      <c r="A733" s="38"/>
      <c r="B733" s="39"/>
      <c r="C733" s="40"/>
      <c r="D733" s="225" t="s">
        <v>212</v>
      </c>
      <c r="E733" s="40"/>
      <c r="F733" s="226" t="s">
        <v>4074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212</v>
      </c>
      <c r="AU733" s="17" t="s">
        <v>82</v>
      </c>
    </row>
    <row r="734" s="2" customFormat="1" ht="21.75" customHeight="1">
      <c r="A734" s="38"/>
      <c r="B734" s="39"/>
      <c r="C734" s="243" t="s">
        <v>1392</v>
      </c>
      <c r="D734" s="243" t="s">
        <v>248</v>
      </c>
      <c r="E734" s="244" t="s">
        <v>4076</v>
      </c>
      <c r="F734" s="245" t="s">
        <v>4077</v>
      </c>
      <c r="G734" s="246" t="s">
        <v>289</v>
      </c>
      <c r="H734" s="247">
        <v>0</v>
      </c>
      <c r="I734" s="248"/>
      <c r="J734" s="249">
        <f>ROUND(I734*H734,2)</f>
        <v>0</v>
      </c>
      <c r="K734" s="245" t="s">
        <v>19</v>
      </c>
      <c r="L734" s="250"/>
      <c r="M734" s="251" t="s">
        <v>19</v>
      </c>
      <c r="N734" s="252" t="s">
        <v>44</v>
      </c>
      <c r="O734" s="84"/>
      <c r="P734" s="221">
        <f>O734*H734</f>
        <v>0</v>
      </c>
      <c r="Q734" s="221">
        <v>0.043999999999999997</v>
      </c>
      <c r="R734" s="221">
        <f>Q734*H734</f>
        <v>0</v>
      </c>
      <c r="S734" s="221">
        <v>0</v>
      </c>
      <c r="T734" s="22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3" t="s">
        <v>251</v>
      </c>
      <c r="AT734" s="223" t="s">
        <v>248</v>
      </c>
      <c r="AU734" s="223" t="s">
        <v>82</v>
      </c>
      <c r="AY734" s="17" t="s">
        <v>202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80</v>
      </c>
      <c r="BK734" s="224">
        <f>ROUND(I734*H734,2)</f>
        <v>0</v>
      </c>
      <c r="BL734" s="17" t="s">
        <v>239</v>
      </c>
      <c r="BM734" s="223" t="s">
        <v>4078</v>
      </c>
    </row>
    <row r="735" s="2" customFormat="1">
      <c r="A735" s="38"/>
      <c r="B735" s="39"/>
      <c r="C735" s="40"/>
      <c r="D735" s="225" t="s">
        <v>212</v>
      </c>
      <c r="E735" s="40"/>
      <c r="F735" s="226" t="s">
        <v>4077</v>
      </c>
      <c r="G735" s="40"/>
      <c r="H735" s="40"/>
      <c r="I735" s="227"/>
      <c r="J735" s="40"/>
      <c r="K735" s="40"/>
      <c r="L735" s="44"/>
      <c r="M735" s="228"/>
      <c r="N735" s="229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212</v>
      </c>
      <c r="AU735" s="17" t="s">
        <v>82</v>
      </c>
    </row>
    <row r="736" s="2" customFormat="1" ht="21.75" customHeight="1">
      <c r="A736" s="38"/>
      <c r="B736" s="39"/>
      <c r="C736" s="243" t="s">
        <v>1396</v>
      </c>
      <c r="D736" s="243" t="s">
        <v>248</v>
      </c>
      <c r="E736" s="244" t="s">
        <v>4079</v>
      </c>
      <c r="F736" s="245" t="s">
        <v>4080</v>
      </c>
      <c r="G736" s="246" t="s">
        <v>289</v>
      </c>
      <c r="H736" s="247">
        <v>3</v>
      </c>
      <c r="I736" s="248"/>
      <c r="J736" s="249">
        <f>ROUND(I736*H736,2)</f>
        <v>0</v>
      </c>
      <c r="K736" s="245" t="s">
        <v>19</v>
      </c>
      <c r="L736" s="250"/>
      <c r="M736" s="251" t="s">
        <v>19</v>
      </c>
      <c r="N736" s="252" t="s">
        <v>44</v>
      </c>
      <c r="O736" s="84"/>
      <c r="P736" s="221">
        <f>O736*H736</f>
        <v>0</v>
      </c>
      <c r="Q736" s="221">
        <v>0.043999999999999997</v>
      </c>
      <c r="R736" s="221">
        <f>Q736*H736</f>
        <v>0.13200000000000001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251</v>
      </c>
      <c r="AT736" s="223" t="s">
        <v>248</v>
      </c>
      <c r="AU736" s="223" t="s">
        <v>82</v>
      </c>
      <c r="AY736" s="17" t="s">
        <v>202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80</v>
      </c>
      <c r="BK736" s="224">
        <f>ROUND(I736*H736,2)</f>
        <v>0</v>
      </c>
      <c r="BL736" s="17" t="s">
        <v>239</v>
      </c>
      <c r="BM736" s="223" t="s">
        <v>4081</v>
      </c>
    </row>
    <row r="737" s="2" customFormat="1">
      <c r="A737" s="38"/>
      <c r="B737" s="39"/>
      <c r="C737" s="40"/>
      <c r="D737" s="225" t="s">
        <v>212</v>
      </c>
      <c r="E737" s="40"/>
      <c r="F737" s="226" t="s">
        <v>4080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212</v>
      </c>
      <c r="AU737" s="17" t="s">
        <v>82</v>
      </c>
    </row>
    <row r="738" s="2" customFormat="1" ht="21.75" customHeight="1">
      <c r="A738" s="38"/>
      <c r="B738" s="39"/>
      <c r="C738" s="243" t="s">
        <v>1400</v>
      </c>
      <c r="D738" s="243" t="s">
        <v>248</v>
      </c>
      <c r="E738" s="244" t="s">
        <v>4082</v>
      </c>
      <c r="F738" s="245" t="s">
        <v>4083</v>
      </c>
      <c r="G738" s="246" t="s">
        <v>289</v>
      </c>
      <c r="H738" s="247">
        <v>2</v>
      </c>
      <c r="I738" s="248"/>
      <c r="J738" s="249">
        <f>ROUND(I738*H738,2)</f>
        <v>0</v>
      </c>
      <c r="K738" s="245" t="s">
        <v>19</v>
      </c>
      <c r="L738" s="250"/>
      <c r="M738" s="251" t="s">
        <v>19</v>
      </c>
      <c r="N738" s="252" t="s">
        <v>44</v>
      </c>
      <c r="O738" s="84"/>
      <c r="P738" s="221">
        <f>O738*H738</f>
        <v>0</v>
      </c>
      <c r="Q738" s="221">
        <v>0.043999999999999997</v>
      </c>
      <c r="R738" s="221">
        <f>Q738*H738</f>
        <v>0.087999999999999995</v>
      </c>
      <c r="S738" s="221">
        <v>0</v>
      </c>
      <c r="T738" s="22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3" t="s">
        <v>251</v>
      </c>
      <c r="AT738" s="223" t="s">
        <v>248</v>
      </c>
      <c r="AU738" s="223" t="s">
        <v>82</v>
      </c>
      <c r="AY738" s="17" t="s">
        <v>202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80</v>
      </c>
      <c r="BK738" s="224">
        <f>ROUND(I738*H738,2)</f>
        <v>0</v>
      </c>
      <c r="BL738" s="17" t="s">
        <v>239</v>
      </c>
      <c r="BM738" s="223" t="s">
        <v>4084</v>
      </c>
    </row>
    <row r="739" s="2" customFormat="1">
      <c r="A739" s="38"/>
      <c r="B739" s="39"/>
      <c r="C739" s="40"/>
      <c r="D739" s="225" t="s">
        <v>212</v>
      </c>
      <c r="E739" s="40"/>
      <c r="F739" s="226" t="s">
        <v>4083</v>
      </c>
      <c r="G739" s="40"/>
      <c r="H739" s="40"/>
      <c r="I739" s="227"/>
      <c r="J739" s="40"/>
      <c r="K739" s="40"/>
      <c r="L739" s="44"/>
      <c r="M739" s="228"/>
      <c r="N739" s="229"/>
      <c r="O739" s="84"/>
      <c r="P739" s="84"/>
      <c r="Q739" s="84"/>
      <c r="R739" s="84"/>
      <c r="S739" s="84"/>
      <c r="T739" s="85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212</v>
      </c>
      <c r="AU739" s="17" t="s">
        <v>82</v>
      </c>
    </row>
    <row r="740" s="2" customFormat="1" ht="21.75" customHeight="1">
      <c r="A740" s="38"/>
      <c r="B740" s="39"/>
      <c r="C740" s="243" t="s">
        <v>1404</v>
      </c>
      <c r="D740" s="243" t="s">
        <v>248</v>
      </c>
      <c r="E740" s="244" t="s">
        <v>4085</v>
      </c>
      <c r="F740" s="245" t="s">
        <v>4086</v>
      </c>
      <c r="G740" s="246" t="s">
        <v>289</v>
      </c>
      <c r="H740" s="247">
        <v>2</v>
      </c>
      <c r="I740" s="248"/>
      <c r="J740" s="249">
        <f>ROUND(I740*H740,2)</f>
        <v>0</v>
      </c>
      <c r="K740" s="245" t="s">
        <v>19</v>
      </c>
      <c r="L740" s="250"/>
      <c r="M740" s="251" t="s">
        <v>19</v>
      </c>
      <c r="N740" s="252" t="s">
        <v>44</v>
      </c>
      <c r="O740" s="84"/>
      <c r="P740" s="221">
        <f>O740*H740</f>
        <v>0</v>
      </c>
      <c r="Q740" s="221">
        <v>0.043999999999999997</v>
      </c>
      <c r="R740" s="221">
        <f>Q740*H740</f>
        <v>0.087999999999999995</v>
      </c>
      <c r="S740" s="221">
        <v>0</v>
      </c>
      <c r="T740" s="22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23" t="s">
        <v>251</v>
      </c>
      <c r="AT740" s="223" t="s">
        <v>248</v>
      </c>
      <c r="AU740" s="223" t="s">
        <v>82</v>
      </c>
      <c r="AY740" s="17" t="s">
        <v>202</v>
      </c>
      <c r="BE740" s="224">
        <f>IF(N740="základní",J740,0)</f>
        <v>0</v>
      </c>
      <c r="BF740" s="224">
        <f>IF(N740="snížená",J740,0)</f>
        <v>0</v>
      </c>
      <c r="BG740" s="224">
        <f>IF(N740="zákl. přenesená",J740,0)</f>
        <v>0</v>
      </c>
      <c r="BH740" s="224">
        <f>IF(N740="sníž. přenesená",J740,0)</f>
        <v>0</v>
      </c>
      <c r="BI740" s="224">
        <f>IF(N740="nulová",J740,0)</f>
        <v>0</v>
      </c>
      <c r="BJ740" s="17" t="s">
        <v>80</v>
      </c>
      <c r="BK740" s="224">
        <f>ROUND(I740*H740,2)</f>
        <v>0</v>
      </c>
      <c r="BL740" s="17" t="s">
        <v>239</v>
      </c>
      <c r="BM740" s="223" t="s">
        <v>4087</v>
      </c>
    </row>
    <row r="741" s="2" customFormat="1">
      <c r="A741" s="38"/>
      <c r="B741" s="39"/>
      <c r="C741" s="40"/>
      <c r="D741" s="225" t="s">
        <v>212</v>
      </c>
      <c r="E741" s="40"/>
      <c r="F741" s="226" t="s">
        <v>4086</v>
      </c>
      <c r="G741" s="40"/>
      <c r="H741" s="40"/>
      <c r="I741" s="227"/>
      <c r="J741" s="40"/>
      <c r="K741" s="40"/>
      <c r="L741" s="44"/>
      <c r="M741" s="228"/>
      <c r="N741" s="229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212</v>
      </c>
      <c r="AU741" s="17" t="s">
        <v>82</v>
      </c>
    </row>
    <row r="742" s="2" customFormat="1" ht="21.75" customHeight="1">
      <c r="A742" s="38"/>
      <c r="B742" s="39"/>
      <c r="C742" s="243" t="s">
        <v>1408</v>
      </c>
      <c r="D742" s="243" t="s">
        <v>248</v>
      </c>
      <c r="E742" s="244" t="s">
        <v>4088</v>
      </c>
      <c r="F742" s="245" t="s">
        <v>4089</v>
      </c>
      <c r="G742" s="246" t="s">
        <v>289</v>
      </c>
      <c r="H742" s="247">
        <v>2</v>
      </c>
      <c r="I742" s="248"/>
      <c r="J742" s="249">
        <f>ROUND(I742*H742,2)</f>
        <v>0</v>
      </c>
      <c r="K742" s="245" t="s">
        <v>19</v>
      </c>
      <c r="L742" s="250"/>
      <c r="M742" s="251" t="s">
        <v>19</v>
      </c>
      <c r="N742" s="252" t="s">
        <v>44</v>
      </c>
      <c r="O742" s="84"/>
      <c r="P742" s="221">
        <f>O742*H742</f>
        <v>0</v>
      </c>
      <c r="Q742" s="221">
        <v>0.043999999999999997</v>
      </c>
      <c r="R742" s="221">
        <f>Q742*H742</f>
        <v>0.087999999999999995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251</v>
      </c>
      <c r="AT742" s="223" t="s">
        <v>248</v>
      </c>
      <c r="AU742" s="223" t="s">
        <v>82</v>
      </c>
      <c r="AY742" s="17" t="s">
        <v>202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80</v>
      </c>
      <c r="BK742" s="224">
        <f>ROUND(I742*H742,2)</f>
        <v>0</v>
      </c>
      <c r="BL742" s="17" t="s">
        <v>239</v>
      </c>
      <c r="BM742" s="223" t="s">
        <v>4090</v>
      </c>
    </row>
    <row r="743" s="2" customFormat="1">
      <c r="A743" s="38"/>
      <c r="B743" s="39"/>
      <c r="C743" s="40"/>
      <c r="D743" s="225" t="s">
        <v>212</v>
      </c>
      <c r="E743" s="40"/>
      <c r="F743" s="226" t="s">
        <v>4089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212</v>
      </c>
      <c r="AU743" s="17" t="s">
        <v>82</v>
      </c>
    </row>
    <row r="744" s="2" customFormat="1" ht="16.5" customHeight="1">
      <c r="A744" s="38"/>
      <c r="B744" s="39"/>
      <c r="C744" s="212" t="s">
        <v>1412</v>
      </c>
      <c r="D744" s="212" t="s">
        <v>205</v>
      </c>
      <c r="E744" s="213" t="s">
        <v>4091</v>
      </c>
      <c r="F744" s="214" t="s">
        <v>4092</v>
      </c>
      <c r="G744" s="215" t="s">
        <v>437</v>
      </c>
      <c r="H744" s="216">
        <v>12</v>
      </c>
      <c r="I744" s="217"/>
      <c r="J744" s="218">
        <f>ROUND(I744*H744,2)</f>
        <v>0</v>
      </c>
      <c r="K744" s="214" t="s">
        <v>19</v>
      </c>
      <c r="L744" s="44"/>
      <c r="M744" s="219" t="s">
        <v>19</v>
      </c>
      <c r="N744" s="220" t="s">
        <v>44</v>
      </c>
      <c r="O744" s="84"/>
      <c r="P744" s="221">
        <f>O744*H744</f>
        <v>0</v>
      </c>
      <c r="Q744" s="221">
        <v>0.049739999999999999</v>
      </c>
      <c r="R744" s="221">
        <f>Q744*H744</f>
        <v>0.59687999999999997</v>
      </c>
      <c r="S744" s="221">
        <v>0</v>
      </c>
      <c r="T744" s="22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23" t="s">
        <v>239</v>
      </c>
      <c r="AT744" s="223" t="s">
        <v>205</v>
      </c>
      <c r="AU744" s="223" t="s">
        <v>82</v>
      </c>
      <c r="AY744" s="17" t="s">
        <v>202</v>
      </c>
      <c r="BE744" s="224">
        <f>IF(N744="základní",J744,0)</f>
        <v>0</v>
      </c>
      <c r="BF744" s="224">
        <f>IF(N744="snížená",J744,0)</f>
        <v>0</v>
      </c>
      <c r="BG744" s="224">
        <f>IF(N744="zákl. přenesená",J744,0)</f>
        <v>0</v>
      </c>
      <c r="BH744" s="224">
        <f>IF(N744="sníž. přenesená",J744,0)</f>
        <v>0</v>
      </c>
      <c r="BI744" s="224">
        <f>IF(N744="nulová",J744,0)</f>
        <v>0</v>
      </c>
      <c r="BJ744" s="17" t="s">
        <v>80</v>
      </c>
      <c r="BK744" s="224">
        <f>ROUND(I744*H744,2)</f>
        <v>0</v>
      </c>
      <c r="BL744" s="17" t="s">
        <v>239</v>
      </c>
      <c r="BM744" s="223" t="s">
        <v>4093</v>
      </c>
    </row>
    <row r="745" s="2" customFormat="1">
      <c r="A745" s="38"/>
      <c r="B745" s="39"/>
      <c r="C745" s="40"/>
      <c r="D745" s="225" t="s">
        <v>212</v>
      </c>
      <c r="E745" s="40"/>
      <c r="F745" s="226" t="s">
        <v>4063</v>
      </c>
      <c r="G745" s="40"/>
      <c r="H745" s="40"/>
      <c r="I745" s="227"/>
      <c r="J745" s="40"/>
      <c r="K745" s="40"/>
      <c r="L745" s="44"/>
      <c r="M745" s="228"/>
      <c r="N745" s="229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212</v>
      </c>
      <c r="AU745" s="17" t="s">
        <v>82</v>
      </c>
    </row>
    <row r="746" s="2" customFormat="1" ht="24.15" customHeight="1">
      <c r="A746" s="38"/>
      <c r="B746" s="39"/>
      <c r="C746" s="243" t="s">
        <v>1416</v>
      </c>
      <c r="D746" s="243" t="s">
        <v>248</v>
      </c>
      <c r="E746" s="244" t="s">
        <v>4094</v>
      </c>
      <c r="F746" s="245" t="s">
        <v>4095</v>
      </c>
      <c r="G746" s="246" t="s">
        <v>289</v>
      </c>
      <c r="H746" s="247">
        <v>3</v>
      </c>
      <c r="I746" s="248"/>
      <c r="J746" s="249">
        <f>ROUND(I746*H746,2)</f>
        <v>0</v>
      </c>
      <c r="K746" s="245" t="s">
        <v>19</v>
      </c>
      <c r="L746" s="250"/>
      <c r="M746" s="251" t="s">
        <v>19</v>
      </c>
      <c r="N746" s="252" t="s">
        <v>44</v>
      </c>
      <c r="O746" s="84"/>
      <c r="P746" s="221">
        <f>O746*H746</f>
        <v>0</v>
      </c>
      <c r="Q746" s="221">
        <v>0.043999999999999997</v>
      </c>
      <c r="R746" s="221">
        <f>Q746*H746</f>
        <v>0.13200000000000001</v>
      </c>
      <c r="S746" s="221">
        <v>0</v>
      </c>
      <c r="T746" s="22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23" t="s">
        <v>251</v>
      </c>
      <c r="AT746" s="223" t="s">
        <v>248</v>
      </c>
      <c r="AU746" s="223" t="s">
        <v>82</v>
      </c>
      <c r="AY746" s="17" t="s">
        <v>202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80</v>
      </c>
      <c r="BK746" s="224">
        <f>ROUND(I746*H746,2)</f>
        <v>0</v>
      </c>
      <c r="BL746" s="17" t="s">
        <v>239</v>
      </c>
      <c r="BM746" s="223" t="s">
        <v>4096</v>
      </c>
    </row>
    <row r="747" s="2" customFormat="1">
      <c r="A747" s="38"/>
      <c r="B747" s="39"/>
      <c r="C747" s="40"/>
      <c r="D747" s="225" t="s">
        <v>212</v>
      </c>
      <c r="E747" s="40"/>
      <c r="F747" s="226" t="s">
        <v>4095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212</v>
      </c>
      <c r="AU747" s="17" t="s">
        <v>82</v>
      </c>
    </row>
    <row r="748" s="2" customFormat="1" ht="21.75" customHeight="1">
      <c r="A748" s="38"/>
      <c r="B748" s="39"/>
      <c r="C748" s="243" t="s">
        <v>1422</v>
      </c>
      <c r="D748" s="243" t="s">
        <v>248</v>
      </c>
      <c r="E748" s="244" t="s">
        <v>4097</v>
      </c>
      <c r="F748" s="245" t="s">
        <v>4098</v>
      </c>
      <c r="G748" s="246" t="s">
        <v>289</v>
      </c>
      <c r="H748" s="247">
        <v>6</v>
      </c>
      <c r="I748" s="248"/>
      <c r="J748" s="249">
        <f>ROUND(I748*H748,2)</f>
        <v>0</v>
      </c>
      <c r="K748" s="245" t="s">
        <v>19</v>
      </c>
      <c r="L748" s="250"/>
      <c r="M748" s="251" t="s">
        <v>19</v>
      </c>
      <c r="N748" s="252" t="s">
        <v>44</v>
      </c>
      <c r="O748" s="84"/>
      <c r="P748" s="221">
        <f>O748*H748</f>
        <v>0</v>
      </c>
      <c r="Q748" s="221">
        <v>0.043999999999999997</v>
      </c>
      <c r="R748" s="221">
        <f>Q748*H748</f>
        <v>0.26400000000000001</v>
      </c>
      <c r="S748" s="221">
        <v>0</v>
      </c>
      <c r="T748" s="22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23" t="s">
        <v>251</v>
      </c>
      <c r="AT748" s="223" t="s">
        <v>248</v>
      </c>
      <c r="AU748" s="223" t="s">
        <v>82</v>
      </c>
      <c r="AY748" s="17" t="s">
        <v>202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80</v>
      </c>
      <c r="BK748" s="224">
        <f>ROUND(I748*H748,2)</f>
        <v>0</v>
      </c>
      <c r="BL748" s="17" t="s">
        <v>239</v>
      </c>
      <c r="BM748" s="223" t="s">
        <v>4099</v>
      </c>
    </row>
    <row r="749" s="2" customFormat="1">
      <c r="A749" s="38"/>
      <c r="B749" s="39"/>
      <c r="C749" s="40"/>
      <c r="D749" s="225" t="s">
        <v>212</v>
      </c>
      <c r="E749" s="40"/>
      <c r="F749" s="226" t="s">
        <v>4098</v>
      </c>
      <c r="G749" s="40"/>
      <c r="H749" s="40"/>
      <c r="I749" s="227"/>
      <c r="J749" s="40"/>
      <c r="K749" s="40"/>
      <c r="L749" s="44"/>
      <c r="M749" s="228"/>
      <c r="N749" s="229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212</v>
      </c>
      <c r="AU749" s="17" t="s">
        <v>82</v>
      </c>
    </row>
    <row r="750" s="2" customFormat="1" ht="21.75" customHeight="1">
      <c r="A750" s="38"/>
      <c r="B750" s="39"/>
      <c r="C750" s="243" t="s">
        <v>1426</v>
      </c>
      <c r="D750" s="243" t="s">
        <v>248</v>
      </c>
      <c r="E750" s="244" t="s">
        <v>4100</v>
      </c>
      <c r="F750" s="245" t="s">
        <v>4101</v>
      </c>
      <c r="G750" s="246" t="s">
        <v>289</v>
      </c>
      <c r="H750" s="247">
        <v>3</v>
      </c>
      <c r="I750" s="248"/>
      <c r="J750" s="249">
        <f>ROUND(I750*H750,2)</f>
        <v>0</v>
      </c>
      <c r="K750" s="245" t="s">
        <v>19</v>
      </c>
      <c r="L750" s="250"/>
      <c r="M750" s="251" t="s">
        <v>19</v>
      </c>
      <c r="N750" s="252" t="s">
        <v>44</v>
      </c>
      <c r="O750" s="84"/>
      <c r="P750" s="221">
        <f>O750*H750</f>
        <v>0</v>
      </c>
      <c r="Q750" s="221">
        <v>0.043999999999999997</v>
      </c>
      <c r="R750" s="221">
        <f>Q750*H750</f>
        <v>0.13200000000000001</v>
      </c>
      <c r="S750" s="221">
        <v>0</v>
      </c>
      <c r="T750" s="222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23" t="s">
        <v>251</v>
      </c>
      <c r="AT750" s="223" t="s">
        <v>248</v>
      </c>
      <c r="AU750" s="223" t="s">
        <v>82</v>
      </c>
      <c r="AY750" s="17" t="s">
        <v>202</v>
      </c>
      <c r="BE750" s="224">
        <f>IF(N750="základní",J750,0)</f>
        <v>0</v>
      </c>
      <c r="BF750" s="224">
        <f>IF(N750="snížená",J750,0)</f>
        <v>0</v>
      </c>
      <c r="BG750" s="224">
        <f>IF(N750="zákl. přenesená",J750,0)</f>
        <v>0</v>
      </c>
      <c r="BH750" s="224">
        <f>IF(N750="sníž. přenesená",J750,0)</f>
        <v>0</v>
      </c>
      <c r="BI750" s="224">
        <f>IF(N750="nulová",J750,0)</f>
        <v>0</v>
      </c>
      <c r="BJ750" s="17" t="s">
        <v>80</v>
      </c>
      <c r="BK750" s="224">
        <f>ROUND(I750*H750,2)</f>
        <v>0</v>
      </c>
      <c r="BL750" s="17" t="s">
        <v>239</v>
      </c>
      <c r="BM750" s="223" t="s">
        <v>4102</v>
      </c>
    </row>
    <row r="751" s="2" customFormat="1">
      <c r="A751" s="38"/>
      <c r="B751" s="39"/>
      <c r="C751" s="40"/>
      <c r="D751" s="225" t="s">
        <v>212</v>
      </c>
      <c r="E751" s="40"/>
      <c r="F751" s="226" t="s">
        <v>4101</v>
      </c>
      <c r="G751" s="40"/>
      <c r="H751" s="40"/>
      <c r="I751" s="227"/>
      <c r="J751" s="40"/>
      <c r="K751" s="40"/>
      <c r="L751" s="44"/>
      <c r="M751" s="228"/>
      <c r="N751" s="229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212</v>
      </c>
      <c r="AU751" s="17" t="s">
        <v>82</v>
      </c>
    </row>
    <row r="752" s="2" customFormat="1" ht="21.75" customHeight="1">
      <c r="A752" s="38"/>
      <c r="B752" s="39"/>
      <c r="C752" s="243" t="s">
        <v>1430</v>
      </c>
      <c r="D752" s="243" t="s">
        <v>248</v>
      </c>
      <c r="E752" s="244" t="s">
        <v>4103</v>
      </c>
      <c r="F752" s="245" t="s">
        <v>4104</v>
      </c>
      <c r="G752" s="246" t="s">
        <v>289</v>
      </c>
      <c r="H752" s="247">
        <v>0</v>
      </c>
      <c r="I752" s="248"/>
      <c r="J752" s="249">
        <f>ROUND(I752*H752,2)</f>
        <v>0</v>
      </c>
      <c r="K752" s="245" t="s">
        <v>19</v>
      </c>
      <c r="L752" s="250"/>
      <c r="M752" s="251" t="s">
        <v>19</v>
      </c>
      <c r="N752" s="252" t="s">
        <v>44</v>
      </c>
      <c r="O752" s="84"/>
      <c r="P752" s="221">
        <f>O752*H752</f>
        <v>0</v>
      </c>
      <c r="Q752" s="221">
        <v>0.043999999999999997</v>
      </c>
      <c r="R752" s="221">
        <f>Q752*H752</f>
        <v>0</v>
      </c>
      <c r="S752" s="221">
        <v>0</v>
      </c>
      <c r="T752" s="222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23" t="s">
        <v>251</v>
      </c>
      <c r="AT752" s="223" t="s">
        <v>248</v>
      </c>
      <c r="AU752" s="223" t="s">
        <v>82</v>
      </c>
      <c r="AY752" s="17" t="s">
        <v>202</v>
      </c>
      <c r="BE752" s="224">
        <f>IF(N752="základní",J752,0)</f>
        <v>0</v>
      </c>
      <c r="BF752" s="224">
        <f>IF(N752="snížená",J752,0)</f>
        <v>0</v>
      </c>
      <c r="BG752" s="224">
        <f>IF(N752="zákl. přenesená",J752,0)</f>
        <v>0</v>
      </c>
      <c r="BH752" s="224">
        <f>IF(N752="sníž. přenesená",J752,0)</f>
        <v>0</v>
      </c>
      <c r="BI752" s="224">
        <f>IF(N752="nulová",J752,0)</f>
        <v>0</v>
      </c>
      <c r="BJ752" s="17" t="s">
        <v>80</v>
      </c>
      <c r="BK752" s="224">
        <f>ROUND(I752*H752,2)</f>
        <v>0</v>
      </c>
      <c r="BL752" s="17" t="s">
        <v>239</v>
      </c>
      <c r="BM752" s="223" t="s">
        <v>4105</v>
      </c>
    </row>
    <row r="753" s="2" customFormat="1">
      <c r="A753" s="38"/>
      <c r="B753" s="39"/>
      <c r="C753" s="40"/>
      <c r="D753" s="225" t="s">
        <v>212</v>
      </c>
      <c r="E753" s="40"/>
      <c r="F753" s="226" t="s">
        <v>4104</v>
      </c>
      <c r="G753" s="40"/>
      <c r="H753" s="40"/>
      <c r="I753" s="227"/>
      <c r="J753" s="40"/>
      <c r="K753" s="40"/>
      <c r="L753" s="44"/>
      <c r="M753" s="228"/>
      <c r="N753" s="229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212</v>
      </c>
      <c r="AU753" s="17" t="s">
        <v>82</v>
      </c>
    </row>
    <row r="754" s="2" customFormat="1" ht="16.5" customHeight="1">
      <c r="A754" s="38"/>
      <c r="B754" s="39"/>
      <c r="C754" s="212" t="s">
        <v>1434</v>
      </c>
      <c r="D754" s="212" t="s">
        <v>205</v>
      </c>
      <c r="E754" s="213" t="s">
        <v>4106</v>
      </c>
      <c r="F754" s="214" t="s">
        <v>4107</v>
      </c>
      <c r="G754" s="215" t="s">
        <v>220</v>
      </c>
      <c r="H754" s="216">
        <v>5.4950000000000001</v>
      </c>
      <c r="I754" s="217"/>
      <c r="J754" s="218">
        <f>ROUND(I754*H754,2)</f>
        <v>0</v>
      </c>
      <c r="K754" s="214" t="s">
        <v>209</v>
      </c>
      <c r="L754" s="44"/>
      <c r="M754" s="219" t="s">
        <v>19</v>
      </c>
      <c r="N754" s="220" t="s">
        <v>44</v>
      </c>
      <c r="O754" s="84"/>
      <c r="P754" s="221">
        <f>O754*H754</f>
        <v>0</v>
      </c>
      <c r="Q754" s="221">
        <v>0</v>
      </c>
      <c r="R754" s="221">
        <f>Q754*H754</f>
        <v>0</v>
      </c>
      <c r="S754" s="221">
        <v>0</v>
      </c>
      <c r="T754" s="22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3" t="s">
        <v>239</v>
      </c>
      <c r="AT754" s="223" t="s">
        <v>205</v>
      </c>
      <c r="AU754" s="223" t="s">
        <v>82</v>
      </c>
      <c r="AY754" s="17" t="s">
        <v>202</v>
      </c>
      <c r="BE754" s="224">
        <f>IF(N754="základní",J754,0)</f>
        <v>0</v>
      </c>
      <c r="BF754" s="224">
        <f>IF(N754="snížená",J754,0)</f>
        <v>0</v>
      </c>
      <c r="BG754" s="224">
        <f>IF(N754="zákl. přenesená",J754,0)</f>
        <v>0</v>
      </c>
      <c r="BH754" s="224">
        <f>IF(N754="sníž. přenesená",J754,0)</f>
        <v>0</v>
      </c>
      <c r="BI754" s="224">
        <f>IF(N754="nulová",J754,0)</f>
        <v>0</v>
      </c>
      <c r="BJ754" s="17" t="s">
        <v>80</v>
      </c>
      <c r="BK754" s="224">
        <f>ROUND(I754*H754,2)</f>
        <v>0</v>
      </c>
      <c r="BL754" s="17" t="s">
        <v>239</v>
      </c>
      <c r="BM754" s="223" t="s">
        <v>4108</v>
      </c>
    </row>
    <row r="755" s="2" customFormat="1">
      <c r="A755" s="38"/>
      <c r="B755" s="39"/>
      <c r="C755" s="40"/>
      <c r="D755" s="225" t="s">
        <v>212</v>
      </c>
      <c r="E755" s="40"/>
      <c r="F755" s="226" t="s">
        <v>4109</v>
      </c>
      <c r="G755" s="40"/>
      <c r="H755" s="40"/>
      <c r="I755" s="227"/>
      <c r="J755" s="40"/>
      <c r="K755" s="40"/>
      <c r="L755" s="44"/>
      <c r="M755" s="228"/>
      <c r="N755" s="229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212</v>
      </c>
      <c r="AU755" s="17" t="s">
        <v>82</v>
      </c>
    </row>
    <row r="756" s="2" customFormat="1">
      <c r="A756" s="38"/>
      <c r="B756" s="39"/>
      <c r="C756" s="40"/>
      <c r="D756" s="230" t="s">
        <v>214</v>
      </c>
      <c r="E756" s="40"/>
      <c r="F756" s="231" t="s">
        <v>4110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214</v>
      </c>
      <c r="AU756" s="17" t="s">
        <v>82</v>
      </c>
    </row>
    <row r="757" s="12" customFormat="1" ht="22.8" customHeight="1">
      <c r="A757" s="12"/>
      <c r="B757" s="196"/>
      <c r="C757" s="197"/>
      <c r="D757" s="198" t="s">
        <v>72</v>
      </c>
      <c r="E757" s="210" t="s">
        <v>345</v>
      </c>
      <c r="F757" s="210" t="s">
        <v>346</v>
      </c>
      <c r="G757" s="197"/>
      <c r="H757" s="197"/>
      <c r="I757" s="200"/>
      <c r="J757" s="211">
        <f>BK757</f>
        <v>0</v>
      </c>
      <c r="K757" s="197"/>
      <c r="L757" s="202"/>
      <c r="M757" s="203"/>
      <c r="N757" s="204"/>
      <c r="O757" s="204"/>
      <c r="P757" s="205">
        <f>SUM(P758:P823)</f>
        <v>0</v>
      </c>
      <c r="Q757" s="204"/>
      <c r="R757" s="205">
        <f>SUM(R758:R823)</f>
        <v>18.298625000000001</v>
      </c>
      <c r="S757" s="204"/>
      <c r="T757" s="206">
        <f>SUM(T758:T823)</f>
        <v>13.681000000000001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07" t="s">
        <v>82</v>
      </c>
      <c r="AT757" s="208" t="s">
        <v>72</v>
      </c>
      <c r="AU757" s="208" t="s">
        <v>80</v>
      </c>
      <c r="AY757" s="207" t="s">
        <v>202</v>
      </c>
      <c r="BK757" s="209">
        <f>SUM(BK758:BK823)</f>
        <v>0</v>
      </c>
    </row>
    <row r="758" s="2" customFormat="1" ht="16.5" customHeight="1">
      <c r="A758" s="38"/>
      <c r="B758" s="39"/>
      <c r="C758" s="212" t="s">
        <v>1438</v>
      </c>
      <c r="D758" s="212" t="s">
        <v>205</v>
      </c>
      <c r="E758" s="213" t="s">
        <v>4111</v>
      </c>
      <c r="F758" s="214" t="s">
        <v>4112</v>
      </c>
      <c r="G758" s="215" t="s">
        <v>208</v>
      </c>
      <c r="H758" s="216">
        <v>100</v>
      </c>
      <c r="I758" s="217"/>
      <c r="J758" s="218">
        <f>ROUND(I758*H758,2)</f>
        <v>0</v>
      </c>
      <c r="K758" s="214" t="s">
        <v>209</v>
      </c>
      <c r="L758" s="44"/>
      <c r="M758" s="219" t="s">
        <v>19</v>
      </c>
      <c r="N758" s="220" t="s">
        <v>44</v>
      </c>
      <c r="O758" s="84"/>
      <c r="P758" s="221">
        <f>O758*H758</f>
        <v>0</v>
      </c>
      <c r="Q758" s="221">
        <v>5.0000000000000002E-05</v>
      </c>
      <c r="R758" s="221">
        <f>Q758*H758</f>
        <v>0.0050000000000000001</v>
      </c>
      <c r="S758" s="221">
        <v>0.0047299999999999998</v>
      </c>
      <c r="T758" s="222">
        <f>S758*H758</f>
        <v>0.47299999999999998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3" t="s">
        <v>239</v>
      </c>
      <c r="AT758" s="223" t="s">
        <v>205</v>
      </c>
      <c r="AU758" s="223" t="s">
        <v>82</v>
      </c>
      <c r="AY758" s="17" t="s">
        <v>202</v>
      </c>
      <c r="BE758" s="224">
        <f>IF(N758="základní",J758,0)</f>
        <v>0</v>
      </c>
      <c r="BF758" s="224">
        <f>IF(N758="snížená",J758,0)</f>
        <v>0</v>
      </c>
      <c r="BG758" s="224">
        <f>IF(N758="zákl. přenesená",J758,0)</f>
        <v>0</v>
      </c>
      <c r="BH758" s="224">
        <f>IF(N758="sníž. přenesená",J758,0)</f>
        <v>0</v>
      </c>
      <c r="BI758" s="224">
        <f>IF(N758="nulová",J758,0)</f>
        <v>0</v>
      </c>
      <c r="BJ758" s="17" t="s">
        <v>80</v>
      </c>
      <c r="BK758" s="224">
        <f>ROUND(I758*H758,2)</f>
        <v>0</v>
      </c>
      <c r="BL758" s="17" t="s">
        <v>239</v>
      </c>
      <c r="BM758" s="223" t="s">
        <v>4113</v>
      </c>
    </row>
    <row r="759" s="2" customFormat="1">
      <c r="A759" s="38"/>
      <c r="B759" s="39"/>
      <c r="C759" s="40"/>
      <c r="D759" s="225" t="s">
        <v>212</v>
      </c>
      <c r="E759" s="40"/>
      <c r="F759" s="226" t="s">
        <v>4114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212</v>
      </c>
      <c r="AU759" s="17" t="s">
        <v>82</v>
      </c>
    </row>
    <row r="760" s="2" customFormat="1">
      <c r="A760" s="38"/>
      <c r="B760" s="39"/>
      <c r="C760" s="40"/>
      <c r="D760" s="230" t="s">
        <v>214</v>
      </c>
      <c r="E760" s="40"/>
      <c r="F760" s="231" t="s">
        <v>4115</v>
      </c>
      <c r="G760" s="40"/>
      <c r="H760" s="40"/>
      <c r="I760" s="227"/>
      <c r="J760" s="40"/>
      <c r="K760" s="40"/>
      <c r="L760" s="44"/>
      <c r="M760" s="228"/>
      <c r="N760" s="229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214</v>
      </c>
      <c r="AU760" s="17" t="s">
        <v>82</v>
      </c>
    </row>
    <row r="761" s="2" customFormat="1" ht="16.5" customHeight="1">
      <c r="A761" s="38"/>
      <c r="B761" s="39"/>
      <c r="C761" s="212" t="s">
        <v>1442</v>
      </c>
      <c r="D761" s="212" t="s">
        <v>205</v>
      </c>
      <c r="E761" s="213" t="s">
        <v>4116</v>
      </c>
      <c r="F761" s="214" t="s">
        <v>4117</v>
      </c>
      <c r="G761" s="215" t="s">
        <v>208</v>
      </c>
      <c r="H761" s="216">
        <v>840</v>
      </c>
      <c r="I761" s="217"/>
      <c r="J761" s="218">
        <f>ROUND(I761*H761,2)</f>
        <v>0</v>
      </c>
      <c r="K761" s="214" t="s">
        <v>209</v>
      </c>
      <c r="L761" s="44"/>
      <c r="M761" s="219" t="s">
        <v>19</v>
      </c>
      <c r="N761" s="220" t="s">
        <v>44</v>
      </c>
      <c r="O761" s="84"/>
      <c r="P761" s="221">
        <f>O761*H761</f>
        <v>0</v>
      </c>
      <c r="Q761" s="221">
        <v>0.00010000000000000001</v>
      </c>
      <c r="R761" s="221">
        <f>Q761*H761</f>
        <v>0.084000000000000005</v>
      </c>
      <c r="S761" s="221">
        <v>0.01384</v>
      </c>
      <c r="T761" s="222">
        <f>S761*H761</f>
        <v>11.6256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23" t="s">
        <v>239</v>
      </c>
      <c r="AT761" s="223" t="s">
        <v>205</v>
      </c>
      <c r="AU761" s="223" t="s">
        <v>82</v>
      </c>
      <c r="AY761" s="17" t="s">
        <v>202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80</v>
      </c>
      <c r="BK761" s="224">
        <f>ROUND(I761*H761,2)</f>
        <v>0</v>
      </c>
      <c r="BL761" s="17" t="s">
        <v>239</v>
      </c>
      <c r="BM761" s="223" t="s">
        <v>4118</v>
      </c>
    </row>
    <row r="762" s="2" customFormat="1">
      <c r="A762" s="38"/>
      <c r="B762" s="39"/>
      <c r="C762" s="40"/>
      <c r="D762" s="225" t="s">
        <v>212</v>
      </c>
      <c r="E762" s="40"/>
      <c r="F762" s="226" t="s">
        <v>4119</v>
      </c>
      <c r="G762" s="40"/>
      <c r="H762" s="40"/>
      <c r="I762" s="227"/>
      <c r="J762" s="40"/>
      <c r="K762" s="40"/>
      <c r="L762" s="44"/>
      <c r="M762" s="228"/>
      <c r="N762" s="229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212</v>
      </c>
      <c r="AU762" s="17" t="s">
        <v>82</v>
      </c>
    </row>
    <row r="763" s="2" customFormat="1">
      <c r="A763" s="38"/>
      <c r="B763" s="39"/>
      <c r="C763" s="40"/>
      <c r="D763" s="230" t="s">
        <v>214</v>
      </c>
      <c r="E763" s="40"/>
      <c r="F763" s="231" t="s">
        <v>4120</v>
      </c>
      <c r="G763" s="40"/>
      <c r="H763" s="40"/>
      <c r="I763" s="227"/>
      <c r="J763" s="40"/>
      <c r="K763" s="40"/>
      <c r="L763" s="44"/>
      <c r="M763" s="228"/>
      <c r="N763" s="229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214</v>
      </c>
      <c r="AU763" s="17" t="s">
        <v>82</v>
      </c>
    </row>
    <row r="764" s="2" customFormat="1" ht="16.5" customHeight="1">
      <c r="A764" s="38"/>
      <c r="B764" s="39"/>
      <c r="C764" s="212" t="s">
        <v>1446</v>
      </c>
      <c r="D764" s="212" t="s">
        <v>205</v>
      </c>
      <c r="E764" s="213" t="s">
        <v>4121</v>
      </c>
      <c r="F764" s="214" t="s">
        <v>4122</v>
      </c>
      <c r="G764" s="215" t="s">
        <v>208</v>
      </c>
      <c r="H764" s="216">
        <v>40</v>
      </c>
      <c r="I764" s="217"/>
      <c r="J764" s="218">
        <f>ROUND(I764*H764,2)</f>
        <v>0</v>
      </c>
      <c r="K764" s="214" t="s">
        <v>209</v>
      </c>
      <c r="L764" s="44"/>
      <c r="M764" s="219" t="s">
        <v>19</v>
      </c>
      <c r="N764" s="220" t="s">
        <v>44</v>
      </c>
      <c r="O764" s="84"/>
      <c r="P764" s="221">
        <f>O764*H764</f>
        <v>0</v>
      </c>
      <c r="Q764" s="221">
        <v>0.00014999999999999999</v>
      </c>
      <c r="R764" s="221">
        <f>Q764*H764</f>
        <v>0.0059999999999999993</v>
      </c>
      <c r="S764" s="221">
        <v>0.039559999999999998</v>
      </c>
      <c r="T764" s="222">
        <f>S764*H764</f>
        <v>1.5823999999999998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239</v>
      </c>
      <c r="AT764" s="223" t="s">
        <v>205</v>
      </c>
      <c r="AU764" s="223" t="s">
        <v>82</v>
      </c>
      <c r="AY764" s="17" t="s">
        <v>202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80</v>
      </c>
      <c r="BK764" s="224">
        <f>ROUND(I764*H764,2)</f>
        <v>0</v>
      </c>
      <c r="BL764" s="17" t="s">
        <v>239</v>
      </c>
      <c r="BM764" s="223" t="s">
        <v>4123</v>
      </c>
    </row>
    <row r="765" s="2" customFormat="1">
      <c r="A765" s="38"/>
      <c r="B765" s="39"/>
      <c r="C765" s="40"/>
      <c r="D765" s="225" t="s">
        <v>212</v>
      </c>
      <c r="E765" s="40"/>
      <c r="F765" s="226" t="s">
        <v>4124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212</v>
      </c>
      <c r="AU765" s="17" t="s">
        <v>82</v>
      </c>
    </row>
    <row r="766" s="2" customFormat="1">
      <c r="A766" s="38"/>
      <c r="B766" s="39"/>
      <c r="C766" s="40"/>
      <c r="D766" s="230" t="s">
        <v>214</v>
      </c>
      <c r="E766" s="40"/>
      <c r="F766" s="231" t="s">
        <v>4125</v>
      </c>
      <c r="G766" s="40"/>
      <c r="H766" s="40"/>
      <c r="I766" s="227"/>
      <c r="J766" s="40"/>
      <c r="K766" s="40"/>
      <c r="L766" s="44"/>
      <c r="M766" s="228"/>
      <c r="N766" s="229"/>
      <c r="O766" s="84"/>
      <c r="P766" s="84"/>
      <c r="Q766" s="84"/>
      <c r="R766" s="84"/>
      <c r="S766" s="84"/>
      <c r="T766" s="85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214</v>
      </c>
      <c r="AU766" s="17" t="s">
        <v>82</v>
      </c>
    </row>
    <row r="767" s="2" customFormat="1" ht="16.5" customHeight="1">
      <c r="A767" s="38"/>
      <c r="B767" s="39"/>
      <c r="C767" s="212" t="s">
        <v>1450</v>
      </c>
      <c r="D767" s="212" t="s">
        <v>205</v>
      </c>
      <c r="E767" s="213" t="s">
        <v>4126</v>
      </c>
      <c r="F767" s="214" t="s">
        <v>4127</v>
      </c>
      <c r="G767" s="215" t="s">
        <v>208</v>
      </c>
      <c r="H767" s="216">
        <v>0</v>
      </c>
      <c r="I767" s="217"/>
      <c r="J767" s="218">
        <f>ROUND(I767*H767,2)</f>
        <v>0</v>
      </c>
      <c r="K767" s="214" t="s">
        <v>209</v>
      </c>
      <c r="L767" s="44"/>
      <c r="M767" s="219" t="s">
        <v>19</v>
      </c>
      <c r="N767" s="220" t="s">
        <v>44</v>
      </c>
      <c r="O767" s="84"/>
      <c r="P767" s="221">
        <f>O767*H767</f>
        <v>0</v>
      </c>
      <c r="Q767" s="221">
        <v>0.00249</v>
      </c>
      <c r="R767" s="221">
        <f>Q767*H767</f>
        <v>0</v>
      </c>
      <c r="S767" s="221">
        <v>0.077979999999999994</v>
      </c>
      <c r="T767" s="222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23" t="s">
        <v>239</v>
      </c>
      <c r="AT767" s="223" t="s">
        <v>205</v>
      </c>
      <c r="AU767" s="223" t="s">
        <v>82</v>
      </c>
      <c r="AY767" s="17" t="s">
        <v>202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80</v>
      </c>
      <c r="BK767" s="224">
        <f>ROUND(I767*H767,2)</f>
        <v>0</v>
      </c>
      <c r="BL767" s="17" t="s">
        <v>239</v>
      </c>
      <c r="BM767" s="223" t="s">
        <v>4128</v>
      </c>
    </row>
    <row r="768" s="2" customFormat="1">
      <c r="A768" s="38"/>
      <c r="B768" s="39"/>
      <c r="C768" s="40"/>
      <c r="D768" s="225" t="s">
        <v>212</v>
      </c>
      <c r="E768" s="40"/>
      <c r="F768" s="226" t="s">
        <v>4129</v>
      </c>
      <c r="G768" s="40"/>
      <c r="H768" s="40"/>
      <c r="I768" s="227"/>
      <c r="J768" s="40"/>
      <c r="K768" s="40"/>
      <c r="L768" s="44"/>
      <c r="M768" s="228"/>
      <c r="N768" s="229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212</v>
      </c>
      <c r="AU768" s="17" t="s">
        <v>82</v>
      </c>
    </row>
    <row r="769" s="2" customFormat="1">
      <c r="A769" s="38"/>
      <c r="B769" s="39"/>
      <c r="C769" s="40"/>
      <c r="D769" s="230" t="s">
        <v>214</v>
      </c>
      <c r="E769" s="40"/>
      <c r="F769" s="231" t="s">
        <v>4130</v>
      </c>
      <c r="G769" s="40"/>
      <c r="H769" s="40"/>
      <c r="I769" s="227"/>
      <c r="J769" s="40"/>
      <c r="K769" s="40"/>
      <c r="L769" s="44"/>
      <c r="M769" s="228"/>
      <c r="N769" s="229"/>
      <c r="O769" s="84"/>
      <c r="P769" s="84"/>
      <c r="Q769" s="84"/>
      <c r="R769" s="84"/>
      <c r="S769" s="84"/>
      <c r="T769" s="85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214</v>
      </c>
      <c r="AU769" s="17" t="s">
        <v>82</v>
      </c>
    </row>
    <row r="770" s="2" customFormat="1" ht="21.75" customHeight="1">
      <c r="A770" s="38"/>
      <c r="B770" s="39"/>
      <c r="C770" s="212" t="s">
        <v>1454</v>
      </c>
      <c r="D770" s="212" t="s">
        <v>205</v>
      </c>
      <c r="E770" s="213" t="s">
        <v>348</v>
      </c>
      <c r="F770" s="214" t="s">
        <v>349</v>
      </c>
      <c r="G770" s="215" t="s">
        <v>208</v>
      </c>
      <c r="H770" s="216">
        <v>37.840000000000003</v>
      </c>
      <c r="I770" s="217"/>
      <c r="J770" s="218">
        <f>ROUND(I770*H770,2)</f>
        <v>0</v>
      </c>
      <c r="K770" s="214" t="s">
        <v>209</v>
      </c>
      <c r="L770" s="44"/>
      <c r="M770" s="219" t="s">
        <v>19</v>
      </c>
      <c r="N770" s="220" t="s">
        <v>44</v>
      </c>
      <c r="O770" s="84"/>
      <c r="P770" s="221">
        <f>O770*H770</f>
        <v>0</v>
      </c>
      <c r="Q770" s="221">
        <v>0.0016999999999999999</v>
      </c>
      <c r="R770" s="221">
        <f>Q770*H770</f>
        <v>0.064327999999999996</v>
      </c>
      <c r="S770" s="221">
        <v>0</v>
      </c>
      <c r="T770" s="222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23" t="s">
        <v>239</v>
      </c>
      <c r="AT770" s="223" t="s">
        <v>205</v>
      </c>
      <c r="AU770" s="223" t="s">
        <v>82</v>
      </c>
      <c r="AY770" s="17" t="s">
        <v>202</v>
      </c>
      <c r="BE770" s="224">
        <f>IF(N770="základní",J770,0)</f>
        <v>0</v>
      </c>
      <c r="BF770" s="224">
        <f>IF(N770="snížená",J770,0)</f>
        <v>0</v>
      </c>
      <c r="BG770" s="224">
        <f>IF(N770="zákl. přenesená",J770,0)</f>
        <v>0</v>
      </c>
      <c r="BH770" s="224">
        <f>IF(N770="sníž. přenesená",J770,0)</f>
        <v>0</v>
      </c>
      <c r="BI770" s="224">
        <f>IF(N770="nulová",J770,0)</f>
        <v>0</v>
      </c>
      <c r="BJ770" s="17" t="s">
        <v>80</v>
      </c>
      <c r="BK770" s="224">
        <f>ROUND(I770*H770,2)</f>
        <v>0</v>
      </c>
      <c r="BL770" s="17" t="s">
        <v>239</v>
      </c>
      <c r="BM770" s="223" t="s">
        <v>4131</v>
      </c>
    </row>
    <row r="771" s="2" customFormat="1">
      <c r="A771" s="38"/>
      <c r="B771" s="39"/>
      <c r="C771" s="40"/>
      <c r="D771" s="225" t="s">
        <v>212</v>
      </c>
      <c r="E771" s="40"/>
      <c r="F771" s="226" t="s">
        <v>351</v>
      </c>
      <c r="G771" s="40"/>
      <c r="H771" s="40"/>
      <c r="I771" s="227"/>
      <c r="J771" s="40"/>
      <c r="K771" s="40"/>
      <c r="L771" s="44"/>
      <c r="M771" s="228"/>
      <c r="N771" s="229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212</v>
      </c>
      <c r="AU771" s="17" t="s">
        <v>82</v>
      </c>
    </row>
    <row r="772" s="2" customFormat="1">
      <c r="A772" s="38"/>
      <c r="B772" s="39"/>
      <c r="C772" s="40"/>
      <c r="D772" s="230" t="s">
        <v>214</v>
      </c>
      <c r="E772" s="40"/>
      <c r="F772" s="231" t="s">
        <v>352</v>
      </c>
      <c r="G772" s="40"/>
      <c r="H772" s="40"/>
      <c r="I772" s="227"/>
      <c r="J772" s="40"/>
      <c r="K772" s="40"/>
      <c r="L772" s="44"/>
      <c r="M772" s="228"/>
      <c r="N772" s="229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214</v>
      </c>
      <c r="AU772" s="17" t="s">
        <v>82</v>
      </c>
    </row>
    <row r="773" s="13" customFormat="1">
      <c r="A773" s="13"/>
      <c r="B773" s="232"/>
      <c r="C773" s="233"/>
      <c r="D773" s="225" t="s">
        <v>224</v>
      </c>
      <c r="E773" s="233"/>
      <c r="F773" s="235" t="s">
        <v>4132</v>
      </c>
      <c r="G773" s="233"/>
      <c r="H773" s="236">
        <v>37.840000000000003</v>
      </c>
      <c r="I773" s="237"/>
      <c r="J773" s="233"/>
      <c r="K773" s="233"/>
      <c r="L773" s="238"/>
      <c r="M773" s="239"/>
      <c r="N773" s="240"/>
      <c r="O773" s="240"/>
      <c r="P773" s="240"/>
      <c r="Q773" s="240"/>
      <c r="R773" s="240"/>
      <c r="S773" s="240"/>
      <c r="T773" s="24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2" t="s">
        <v>224</v>
      </c>
      <c r="AU773" s="242" t="s">
        <v>82</v>
      </c>
      <c r="AV773" s="13" t="s">
        <v>82</v>
      </c>
      <c r="AW773" s="13" t="s">
        <v>4</v>
      </c>
      <c r="AX773" s="13" t="s">
        <v>80</v>
      </c>
      <c r="AY773" s="242" t="s">
        <v>202</v>
      </c>
    </row>
    <row r="774" s="2" customFormat="1" ht="21.75" customHeight="1">
      <c r="A774" s="38"/>
      <c r="B774" s="39"/>
      <c r="C774" s="212" t="s">
        <v>1458</v>
      </c>
      <c r="D774" s="212" t="s">
        <v>205</v>
      </c>
      <c r="E774" s="213" t="s">
        <v>354</v>
      </c>
      <c r="F774" s="214" t="s">
        <v>355</v>
      </c>
      <c r="G774" s="215" t="s">
        <v>208</v>
      </c>
      <c r="H774" s="216">
        <v>151.13999999999999</v>
      </c>
      <c r="I774" s="217"/>
      <c r="J774" s="218">
        <f>ROUND(I774*H774,2)</f>
        <v>0</v>
      </c>
      <c r="K774" s="214" t="s">
        <v>209</v>
      </c>
      <c r="L774" s="44"/>
      <c r="M774" s="219" t="s">
        <v>19</v>
      </c>
      <c r="N774" s="220" t="s">
        <v>44</v>
      </c>
      <c r="O774" s="84"/>
      <c r="P774" s="221">
        <f>O774*H774</f>
        <v>0</v>
      </c>
      <c r="Q774" s="221">
        <v>0.0022899999999999999</v>
      </c>
      <c r="R774" s="221">
        <f>Q774*H774</f>
        <v>0.34611059999999993</v>
      </c>
      <c r="S774" s="221">
        <v>0</v>
      </c>
      <c r="T774" s="22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23" t="s">
        <v>239</v>
      </c>
      <c r="AT774" s="223" t="s">
        <v>205</v>
      </c>
      <c r="AU774" s="223" t="s">
        <v>82</v>
      </c>
      <c r="AY774" s="17" t="s">
        <v>202</v>
      </c>
      <c r="BE774" s="224">
        <f>IF(N774="základní",J774,0)</f>
        <v>0</v>
      </c>
      <c r="BF774" s="224">
        <f>IF(N774="snížená",J774,0)</f>
        <v>0</v>
      </c>
      <c r="BG774" s="224">
        <f>IF(N774="zákl. přenesená",J774,0)</f>
        <v>0</v>
      </c>
      <c r="BH774" s="224">
        <f>IF(N774="sníž. přenesená",J774,0)</f>
        <v>0</v>
      </c>
      <c r="BI774" s="224">
        <f>IF(N774="nulová",J774,0)</f>
        <v>0</v>
      </c>
      <c r="BJ774" s="17" t="s">
        <v>80</v>
      </c>
      <c r="BK774" s="224">
        <f>ROUND(I774*H774,2)</f>
        <v>0</v>
      </c>
      <c r="BL774" s="17" t="s">
        <v>239</v>
      </c>
      <c r="BM774" s="223" t="s">
        <v>4133</v>
      </c>
    </row>
    <row r="775" s="2" customFormat="1">
      <c r="A775" s="38"/>
      <c r="B775" s="39"/>
      <c r="C775" s="40"/>
      <c r="D775" s="225" t="s">
        <v>212</v>
      </c>
      <c r="E775" s="40"/>
      <c r="F775" s="226" t="s">
        <v>357</v>
      </c>
      <c r="G775" s="40"/>
      <c r="H775" s="40"/>
      <c r="I775" s="227"/>
      <c r="J775" s="40"/>
      <c r="K775" s="40"/>
      <c r="L775" s="44"/>
      <c r="M775" s="228"/>
      <c r="N775" s="229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212</v>
      </c>
      <c r="AU775" s="17" t="s">
        <v>82</v>
      </c>
    </row>
    <row r="776" s="2" customFormat="1">
      <c r="A776" s="38"/>
      <c r="B776" s="39"/>
      <c r="C776" s="40"/>
      <c r="D776" s="230" t="s">
        <v>214</v>
      </c>
      <c r="E776" s="40"/>
      <c r="F776" s="231" t="s">
        <v>358</v>
      </c>
      <c r="G776" s="40"/>
      <c r="H776" s="40"/>
      <c r="I776" s="227"/>
      <c r="J776" s="40"/>
      <c r="K776" s="40"/>
      <c r="L776" s="44"/>
      <c r="M776" s="228"/>
      <c r="N776" s="229"/>
      <c r="O776" s="84"/>
      <c r="P776" s="84"/>
      <c r="Q776" s="84"/>
      <c r="R776" s="84"/>
      <c r="S776" s="84"/>
      <c r="T776" s="85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214</v>
      </c>
      <c r="AU776" s="17" t="s">
        <v>82</v>
      </c>
    </row>
    <row r="777" s="13" customFormat="1">
      <c r="A777" s="13"/>
      <c r="B777" s="232"/>
      <c r="C777" s="233"/>
      <c r="D777" s="225" t="s">
        <v>224</v>
      </c>
      <c r="E777" s="233"/>
      <c r="F777" s="235" t="s">
        <v>4134</v>
      </c>
      <c r="G777" s="233"/>
      <c r="H777" s="236">
        <v>151.13999999999999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224</v>
      </c>
      <c r="AU777" s="242" t="s">
        <v>82</v>
      </c>
      <c r="AV777" s="13" t="s">
        <v>82</v>
      </c>
      <c r="AW777" s="13" t="s">
        <v>4</v>
      </c>
      <c r="AX777" s="13" t="s">
        <v>80</v>
      </c>
      <c r="AY777" s="242" t="s">
        <v>202</v>
      </c>
    </row>
    <row r="778" s="2" customFormat="1" ht="21.75" customHeight="1">
      <c r="A778" s="38"/>
      <c r="B778" s="39"/>
      <c r="C778" s="212" t="s">
        <v>1462</v>
      </c>
      <c r="D778" s="212" t="s">
        <v>205</v>
      </c>
      <c r="E778" s="213" t="s">
        <v>360</v>
      </c>
      <c r="F778" s="214" t="s">
        <v>361</v>
      </c>
      <c r="G778" s="215" t="s">
        <v>208</v>
      </c>
      <c r="H778" s="216">
        <v>128.25999999999999</v>
      </c>
      <c r="I778" s="217"/>
      <c r="J778" s="218">
        <f>ROUND(I778*H778,2)</f>
        <v>0</v>
      </c>
      <c r="K778" s="214" t="s">
        <v>209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0.0041599999999999996</v>
      </c>
      <c r="R778" s="221">
        <f>Q778*H778</f>
        <v>0.53356159999999997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239</v>
      </c>
      <c r="AT778" s="223" t="s">
        <v>205</v>
      </c>
      <c r="AU778" s="223" t="s">
        <v>82</v>
      </c>
      <c r="AY778" s="17" t="s">
        <v>202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80</v>
      </c>
      <c r="BK778" s="224">
        <f>ROUND(I778*H778,2)</f>
        <v>0</v>
      </c>
      <c r="BL778" s="17" t="s">
        <v>239</v>
      </c>
      <c r="BM778" s="223" t="s">
        <v>4135</v>
      </c>
    </row>
    <row r="779" s="2" customFormat="1">
      <c r="A779" s="38"/>
      <c r="B779" s="39"/>
      <c r="C779" s="40"/>
      <c r="D779" s="225" t="s">
        <v>212</v>
      </c>
      <c r="E779" s="40"/>
      <c r="F779" s="226" t="s">
        <v>363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212</v>
      </c>
      <c r="AU779" s="17" t="s">
        <v>82</v>
      </c>
    </row>
    <row r="780" s="2" customFormat="1">
      <c r="A780" s="38"/>
      <c r="B780" s="39"/>
      <c r="C780" s="40"/>
      <c r="D780" s="230" t="s">
        <v>214</v>
      </c>
      <c r="E780" s="40"/>
      <c r="F780" s="231" t="s">
        <v>364</v>
      </c>
      <c r="G780" s="40"/>
      <c r="H780" s="40"/>
      <c r="I780" s="227"/>
      <c r="J780" s="40"/>
      <c r="K780" s="40"/>
      <c r="L780" s="44"/>
      <c r="M780" s="228"/>
      <c r="N780" s="229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214</v>
      </c>
      <c r="AU780" s="17" t="s">
        <v>82</v>
      </c>
    </row>
    <row r="781" s="13" customFormat="1">
      <c r="A781" s="13"/>
      <c r="B781" s="232"/>
      <c r="C781" s="233"/>
      <c r="D781" s="225" t="s">
        <v>224</v>
      </c>
      <c r="E781" s="233"/>
      <c r="F781" s="235" t="s">
        <v>4136</v>
      </c>
      <c r="G781" s="233"/>
      <c r="H781" s="236">
        <v>128.25999999999999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2" t="s">
        <v>224</v>
      </c>
      <c r="AU781" s="242" t="s">
        <v>82</v>
      </c>
      <c r="AV781" s="13" t="s">
        <v>82</v>
      </c>
      <c r="AW781" s="13" t="s">
        <v>4</v>
      </c>
      <c r="AX781" s="13" t="s">
        <v>80</v>
      </c>
      <c r="AY781" s="242" t="s">
        <v>202</v>
      </c>
    </row>
    <row r="782" s="2" customFormat="1" ht="21.75" customHeight="1">
      <c r="A782" s="38"/>
      <c r="B782" s="39"/>
      <c r="C782" s="212" t="s">
        <v>1466</v>
      </c>
      <c r="D782" s="212" t="s">
        <v>205</v>
      </c>
      <c r="E782" s="213" t="s">
        <v>367</v>
      </c>
      <c r="F782" s="214" t="s">
        <v>368</v>
      </c>
      <c r="G782" s="215" t="s">
        <v>208</v>
      </c>
      <c r="H782" s="216">
        <v>53.130000000000003</v>
      </c>
      <c r="I782" s="217"/>
      <c r="J782" s="218">
        <f>ROUND(I782*H782,2)</f>
        <v>0</v>
      </c>
      <c r="K782" s="214" t="s">
        <v>209</v>
      </c>
      <c r="L782" s="44"/>
      <c r="M782" s="219" t="s">
        <v>19</v>
      </c>
      <c r="N782" s="220" t="s">
        <v>44</v>
      </c>
      <c r="O782" s="84"/>
      <c r="P782" s="221">
        <f>O782*H782</f>
        <v>0</v>
      </c>
      <c r="Q782" s="221">
        <v>0.0051799999999999997</v>
      </c>
      <c r="R782" s="221">
        <f>Q782*H782</f>
        <v>0.2752134</v>
      </c>
      <c r="S782" s="221">
        <v>0</v>
      </c>
      <c r="T782" s="222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23" t="s">
        <v>239</v>
      </c>
      <c r="AT782" s="223" t="s">
        <v>205</v>
      </c>
      <c r="AU782" s="223" t="s">
        <v>82</v>
      </c>
      <c r="AY782" s="17" t="s">
        <v>202</v>
      </c>
      <c r="BE782" s="224">
        <f>IF(N782="základní",J782,0)</f>
        <v>0</v>
      </c>
      <c r="BF782" s="224">
        <f>IF(N782="snížená",J782,0)</f>
        <v>0</v>
      </c>
      <c r="BG782" s="224">
        <f>IF(N782="zákl. přenesená",J782,0)</f>
        <v>0</v>
      </c>
      <c r="BH782" s="224">
        <f>IF(N782="sníž. přenesená",J782,0)</f>
        <v>0</v>
      </c>
      <c r="BI782" s="224">
        <f>IF(N782="nulová",J782,0)</f>
        <v>0</v>
      </c>
      <c r="BJ782" s="17" t="s">
        <v>80</v>
      </c>
      <c r="BK782" s="224">
        <f>ROUND(I782*H782,2)</f>
        <v>0</v>
      </c>
      <c r="BL782" s="17" t="s">
        <v>239</v>
      </c>
      <c r="BM782" s="223" t="s">
        <v>4137</v>
      </c>
    </row>
    <row r="783" s="2" customFormat="1">
      <c r="A783" s="38"/>
      <c r="B783" s="39"/>
      <c r="C783" s="40"/>
      <c r="D783" s="225" t="s">
        <v>212</v>
      </c>
      <c r="E783" s="40"/>
      <c r="F783" s="226" t="s">
        <v>370</v>
      </c>
      <c r="G783" s="40"/>
      <c r="H783" s="40"/>
      <c r="I783" s="227"/>
      <c r="J783" s="40"/>
      <c r="K783" s="40"/>
      <c r="L783" s="44"/>
      <c r="M783" s="228"/>
      <c r="N783" s="229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212</v>
      </c>
      <c r="AU783" s="17" t="s">
        <v>82</v>
      </c>
    </row>
    <row r="784" s="2" customFormat="1">
      <c r="A784" s="38"/>
      <c r="B784" s="39"/>
      <c r="C784" s="40"/>
      <c r="D784" s="230" t="s">
        <v>214</v>
      </c>
      <c r="E784" s="40"/>
      <c r="F784" s="231" t="s">
        <v>371</v>
      </c>
      <c r="G784" s="40"/>
      <c r="H784" s="40"/>
      <c r="I784" s="227"/>
      <c r="J784" s="40"/>
      <c r="K784" s="40"/>
      <c r="L784" s="44"/>
      <c r="M784" s="228"/>
      <c r="N784" s="229"/>
      <c r="O784" s="84"/>
      <c r="P784" s="84"/>
      <c r="Q784" s="84"/>
      <c r="R784" s="84"/>
      <c r="S784" s="84"/>
      <c r="T784" s="85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214</v>
      </c>
      <c r="AU784" s="17" t="s">
        <v>82</v>
      </c>
    </row>
    <row r="785" s="13" customFormat="1">
      <c r="A785" s="13"/>
      <c r="B785" s="232"/>
      <c r="C785" s="233"/>
      <c r="D785" s="225" t="s">
        <v>224</v>
      </c>
      <c r="E785" s="233"/>
      <c r="F785" s="235" t="s">
        <v>4138</v>
      </c>
      <c r="G785" s="233"/>
      <c r="H785" s="236">
        <v>53.130000000000003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224</v>
      </c>
      <c r="AU785" s="242" t="s">
        <v>82</v>
      </c>
      <c r="AV785" s="13" t="s">
        <v>82</v>
      </c>
      <c r="AW785" s="13" t="s">
        <v>4</v>
      </c>
      <c r="AX785" s="13" t="s">
        <v>80</v>
      </c>
      <c r="AY785" s="242" t="s">
        <v>202</v>
      </c>
    </row>
    <row r="786" s="2" customFormat="1" ht="21.75" customHeight="1">
      <c r="A786" s="38"/>
      <c r="B786" s="39"/>
      <c r="C786" s="212" t="s">
        <v>1470</v>
      </c>
      <c r="D786" s="212" t="s">
        <v>205</v>
      </c>
      <c r="E786" s="213" t="s">
        <v>374</v>
      </c>
      <c r="F786" s="214" t="s">
        <v>375</v>
      </c>
      <c r="G786" s="215" t="s">
        <v>208</v>
      </c>
      <c r="H786" s="216">
        <v>126.94</v>
      </c>
      <c r="I786" s="217"/>
      <c r="J786" s="218">
        <f>ROUND(I786*H786,2)</f>
        <v>0</v>
      </c>
      <c r="K786" s="214" t="s">
        <v>209</v>
      </c>
      <c r="L786" s="44"/>
      <c r="M786" s="219" t="s">
        <v>19</v>
      </c>
      <c r="N786" s="220" t="s">
        <v>44</v>
      </c>
      <c r="O786" s="84"/>
      <c r="P786" s="221">
        <f>O786*H786</f>
        <v>0</v>
      </c>
      <c r="Q786" s="221">
        <v>0.0051399999999999996</v>
      </c>
      <c r="R786" s="221">
        <f>Q786*H786</f>
        <v>0.65247159999999993</v>
      </c>
      <c r="S786" s="221">
        <v>0</v>
      </c>
      <c r="T786" s="222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23" t="s">
        <v>239</v>
      </c>
      <c r="AT786" s="223" t="s">
        <v>205</v>
      </c>
      <c r="AU786" s="223" t="s">
        <v>82</v>
      </c>
      <c r="AY786" s="17" t="s">
        <v>202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80</v>
      </c>
      <c r="BK786" s="224">
        <f>ROUND(I786*H786,2)</f>
        <v>0</v>
      </c>
      <c r="BL786" s="17" t="s">
        <v>239</v>
      </c>
      <c r="BM786" s="223" t="s">
        <v>4139</v>
      </c>
    </row>
    <row r="787" s="2" customFormat="1">
      <c r="A787" s="38"/>
      <c r="B787" s="39"/>
      <c r="C787" s="40"/>
      <c r="D787" s="225" t="s">
        <v>212</v>
      </c>
      <c r="E787" s="40"/>
      <c r="F787" s="226" t="s">
        <v>377</v>
      </c>
      <c r="G787" s="40"/>
      <c r="H787" s="40"/>
      <c r="I787" s="227"/>
      <c r="J787" s="40"/>
      <c r="K787" s="40"/>
      <c r="L787" s="44"/>
      <c r="M787" s="228"/>
      <c r="N787" s="229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212</v>
      </c>
      <c r="AU787" s="17" t="s">
        <v>82</v>
      </c>
    </row>
    <row r="788" s="2" customFormat="1">
      <c r="A788" s="38"/>
      <c r="B788" s="39"/>
      <c r="C788" s="40"/>
      <c r="D788" s="230" t="s">
        <v>214</v>
      </c>
      <c r="E788" s="40"/>
      <c r="F788" s="231" t="s">
        <v>378</v>
      </c>
      <c r="G788" s="40"/>
      <c r="H788" s="40"/>
      <c r="I788" s="227"/>
      <c r="J788" s="40"/>
      <c r="K788" s="40"/>
      <c r="L788" s="44"/>
      <c r="M788" s="228"/>
      <c r="N788" s="229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214</v>
      </c>
      <c r="AU788" s="17" t="s">
        <v>82</v>
      </c>
    </row>
    <row r="789" s="13" customFormat="1">
      <c r="A789" s="13"/>
      <c r="B789" s="232"/>
      <c r="C789" s="233"/>
      <c r="D789" s="225" t="s">
        <v>224</v>
      </c>
      <c r="E789" s="233"/>
      <c r="F789" s="235" t="s">
        <v>4140</v>
      </c>
      <c r="G789" s="233"/>
      <c r="H789" s="236">
        <v>126.94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224</v>
      </c>
      <c r="AU789" s="242" t="s">
        <v>82</v>
      </c>
      <c r="AV789" s="13" t="s">
        <v>82</v>
      </c>
      <c r="AW789" s="13" t="s">
        <v>4</v>
      </c>
      <c r="AX789" s="13" t="s">
        <v>80</v>
      </c>
      <c r="AY789" s="242" t="s">
        <v>202</v>
      </c>
    </row>
    <row r="790" s="2" customFormat="1" ht="21.75" customHeight="1">
      <c r="A790" s="38"/>
      <c r="B790" s="39"/>
      <c r="C790" s="212" t="s">
        <v>1474</v>
      </c>
      <c r="D790" s="212" t="s">
        <v>205</v>
      </c>
      <c r="E790" s="213" t="s">
        <v>379</v>
      </c>
      <c r="F790" s="214" t="s">
        <v>380</v>
      </c>
      <c r="G790" s="215" t="s">
        <v>208</v>
      </c>
      <c r="H790" s="216">
        <v>173.80000000000001</v>
      </c>
      <c r="I790" s="217"/>
      <c r="J790" s="218">
        <f>ROUND(I790*H790,2)</f>
        <v>0</v>
      </c>
      <c r="K790" s="214" t="s">
        <v>209</v>
      </c>
      <c r="L790" s="44"/>
      <c r="M790" s="219" t="s">
        <v>19</v>
      </c>
      <c r="N790" s="220" t="s">
        <v>44</v>
      </c>
      <c r="O790" s="84"/>
      <c r="P790" s="221">
        <f>O790*H790</f>
        <v>0</v>
      </c>
      <c r="Q790" s="221">
        <v>0.0071399999999999996</v>
      </c>
      <c r="R790" s="221">
        <f>Q790*H790</f>
        <v>1.2409319999999999</v>
      </c>
      <c r="S790" s="221">
        <v>0</v>
      </c>
      <c r="T790" s="222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23" t="s">
        <v>239</v>
      </c>
      <c r="AT790" s="223" t="s">
        <v>205</v>
      </c>
      <c r="AU790" s="223" t="s">
        <v>82</v>
      </c>
      <c r="AY790" s="17" t="s">
        <v>202</v>
      </c>
      <c r="BE790" s="224">
        <f>IF(N790="základní",J790,0)</f>
        <v>0</v>
      </c>
      <c r="BF790" s="224">
        <f>IF(N790="snížená",J790,0)</f>
        <v>0</v>
      </c>
      <c r="BG790" s="224">
        <f>IF(N790="zákl. přenesená",J790,0)</f>
        <v>0</v>
      </c>
      <c r="BH790" s="224">
        <f>IF(N790="sníž. přenesená",J790,0)</f>
        <v>0</v>
      </c>
      <c r="BI790" s="224">
        <f>IF(N790="nulová",J790,0)</f>
        <v>0</v>
      </c>
      <c r="BJ790" s="17" t="s">
        <v>80</v>
      </c>
      <c r="BK790" s="224">
        <f>ROUND(I790*H790,2)</f>
        <v>0</v>
      </c>
      <c r="BL790" s="17" t="s">
        <v>239</v>
      </c>
      <c r="BM790" s="223" t="s">
        <v>4141</v>
      </c>
    </row>
    <row r="791" s="2" customFormat="1">
      <c r="A791" s="38"/>
      <c r="B791" s="39"/>
      <c r="C791" s="40"/>
      <c r="D791" s="225" t="s">
        <v>212</v>
      </c>
      <c r="E791" s="40"/>
      <c r="F791" s="226" t="s">
        <v>382</v>
      </c>
      <c r="G791" s="40"/>
      <c r="H791" s="40"/>
      <c r="I791" s="227"/>
      <c r="J791" s="40"/>
      <c r="K791" s="40"/>
      <c r="L791" s="44"/>
      <c r="M791" s="228"/>
      <c r="N791" s="229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212</v>
      </c>
      <c r="AU791" s="17" t="s">
        <v>82</v>
      </c>
    </row>
    <row r="792" s="2" customFormat="1">
      <c r="A792" s="38"/>
      <c r="B792" s="39"/>
      <c r="C792" s="40"/>
      <c r="D792" s="230" t="s">
        <v>214</v>
      </c>
      <c r="E792" s="40"/>
      <c r="F792" s="231" t="s">
        <v>383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214</v>
      </c>
      <c r="AU792" s="17" t="s">
        <v>82</v>
      </c>
    </row>
    <row r="793" s="13" customFormat="1">
      <c r="A793" s="13"/>
      <c r="B793" s="232"/>
      <c r="C793" s="233"/>
      <c r="D793" s="225" t="s">
        <v>224</v>
      </c>
      <c r="E793" s="233"/>
      <c r="F793" s="235" t="s">
        <v>4142</v>
      </c>
      <c r="G793" s="233"/>
      <c r="H793" s="236">
        <v>173.80000000000001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224</v>
      </c>
      <c r="AU793" s="242" t="s">
        <v>82</v>
      </c>
      <c r="AV793" s="13" t="s">
        <v>82</v>
      </c>
      <c r="AW793" s="13" t="s">
        <v>4</v>
      </c>
      <c r="AX793" s="13" t="s">
        <v>80</v>
      </c>
      <c r="AY793" s="242" t="s">
        <v>202</v>
      </c>
    </row>
    <row r="794" s="2" customFormat="1" ht="21.75" customHeight="1">
      <c r="A794" s="38"/>
      <c r="B794" s="39"/>
      <c r="C794" s="212" t="s">
        <v>1478</v>
      </c>
      <c r="D794" s="212" t="s">
        <v>205</v>
      </c>
      <c r="E794" s="213" t="s">
        <v>386</v>
      </c>
      <c r="F794" s="214" t="s">
        <v>387</v>
      </c>
      <c r="G794" s="215" t="s">
        <v>208</v>
      </c>
      <c r="H794" s="216">
        <v>138.59999999999999</v>
      </c>
      <c r="I794" s="217"/>
      <c r="J794" s="218">
        <f>ROUND(I794*H794,2)</f>
        <v>0</v>
      </c>
      <c r="K794" s="214" t="s">
        <v>209</v>
      </c>
      <c r="L794" s="44"/>
      <c r="M794" s="219" t="s">
        <v>19</v>
      </c>
      <c r="N794" s="220" t="s">
        <v>44</v>
      </c>
      <c r="O794" s="84"/>
      <c r="P794" s="221">
        <f>O794*H794</f>
        <v>0</v>
      </c>
      <c r="Q794" s="221">
        <v>0.00792</v>
      </c>
      <c r="R794" s="221">
        <f>Q794*H794</f>
        <v>1.097712</v>
      </c>
      <c r="S794" s="221">
        <v>0</v>
      </c>
      <c r="T794" s="222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23" t="s">
        <v>239</v>
      </c>
      <c r="AT794" s="223" t="s">
        <v>205</v>
      </c>
      <c r="AU794" s="223" t="s">
        <v>82</v>
      </c>
      <c r="AY794" s="17" t="s">
        <v>202</v>
      </c>
      <c r="BE794" s="224">
        <f>IF(N794="základní",J794,0)</f>
        <v>0</v>
      </c>
      <c r="BF794" s="224">
        <f>IF(N794="snížená",J794,0)</f>
        <v>0</v>
      </c>
      <c r="BG794" s="224">
        <f>IF(N794="zákl. přenesená",J794,0)</f>
        <v>0</v>
      </c>
      <c r="BH794" s="224">
        <f>IF(N794="sníž. přenesená",J794,0)</f>
        <v>0</v>
      </c>
      <c r="BI794" s="224">
        <f>IF(N794="nulová",J794,0)</f>
        <v>0</v>
      </c>
      <c r="BJ794" s="17" t="s">
        <v>80</v>
      </c>
      <c r="BK794" s="224">
        <f>ROUND(I794*H794,2)</f>
        <v>0</v>
      </c>
      <c r="BL794" s="17" t="s">
        <v>239</v>
      </c>
      <c r="BM794" s="223" t="s">
        <v>4143</v>
      </c>
    </row>
    <row r="795" s="2" customFormat="1">
      <c r="A795" s="38"/>
      <c r="B795" s="39"/>
      <c r="C795" s="40"/>
      <c r="D795" s="225" t="s">
        <v>212</v>
      </c>
      <c r="E795" s="40"/>
      <c r="F795" s="226" t="s">
        <v>389</v>
      </c>
      <c r="G795" s="40"/>
      <c r="H795" s="40"/>
      <c r="I795" s="227"/>
      <c r="J795" s="40"/>
      <c r="K795" s="40"/>
      <c r="L795" s="44"/>
      <c r="M795" s="228"/>
      <c r="N795" s="229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212</v>
      </c>
      <c r="AU795" s="17" t="s">
        <v>82</v>
      </c>
    </row>
    <row r="796" s="2" customFormat="1">
      <c r="A796" s="38"/>
      <c r="B796" s="39"/>
      <c r="C796" s="40"/>
      <c r="D796" s="230" t="s">
        <v>214</v>
      </c>
      <c r="E796" s="40"/>
      <c r="F796" s="231" t="s">
        <v>390</v>
      </c>
      <c r="G796" s="40"/>
      <c r="H796" s="40"/>
      <c r="I796" s="227"/>
      <c r="J796" s="40"/>
      <c r="K796" s="40"/>
      <c r="L796" s="44"/>
      <c r="M796" s="228"/>
      <c r="N796" s="229"/>
      <c r="O796" s="84"/>
      <c r="P796" s="84"/>
      <c r="Q796" s="84"/>
      <c r="R796" s="84"/>
      <c r="S796" s="84"/>
      <c r="T796" s="85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214</v>
      </c>
      <c r="AU796" s="17" t="s">
        <v>82</v>
      </c>
    </row>
    <row r="797" s="13" customFormat="1">
      <c r="A797" s="13"/>
      <c r="B797" s="232"/>
      <c r="C797" s="233"/>
      <c r="D797" s="225" t="s">
        <v>224</v>
      </c>
      <c r="E797" s="233"/>
      <c r="F797" s="235" t="s">
        <v>4144</v>
      </c>
      <c r="G797" s="233"/>
      <c r="H797" s="236">
        <v>138.59999999999999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224</v>
      </c>
      <c r="AU797" s="242" t="s">
        <v>82</v>
      </c>
      <c r="AV797" s="13" t="s">
        <v>82</v>
      </c>
      <c r="AW797" s="13" t="s">
        <v>4</v>
      </c>
      <c r="AX797" s="13" t="s">
        <v>80</v>
      </c>
      <c r="AY797" s="242" t="s">
        <v>202</v>
      </c>
    </row>
    <row r="798" s="2" customFormat="1" ht="21.75" customHeight="1">
      <c r="A798" s="38"/>
      <c r="B798" s="39"/>
      <c r="C798" s="212" t="s">
        <v>1483</v>
      </c>
      <c r="D798" s="212" t="s">
        <v>205</v>
      </c>
      <c r="E798" s="213" t="s">
        <v>392</v>
      </c>
      <c r="F798" s="214" t="s">
        <v>393</v>
      </c>
      <c r="G798" s="215" t="s">
        <v>208</v>
      </c>
      <c r="H798" s="216">
        <v>146.84999999999999</v>
      </c>
      <c r="I798" s="217"/>
      <c r="J798" s="218">
        <f>ROUND(I798*H798,2)</f>
        <v>0</v>
      </c>
      <c r="K798" s="214" t="s">
        <v>209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0.0095499999999999995</v>
      </c>
      <c r="R798" s="221">
        <f>Q798*H798</f>
        <v>1.4024174999999999</v>
      </c>
      <c r="S798" s="221">
        <v>0</v>
      </c>
      <c r="T798" s="22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3" t="s">
        <v>239</v>
      </c>
      <c r="AT798" s="223" t="s">
        <v>205</v>
      </c>
      <c r="AU798" s="223" t="s">
        <v>82</v>
      </c>
      <c r="AY798" s="17" t="s">
        <v>202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7" t="s">
        <v>80</v>
      </c>
      <c r="BK798" s="224">
        <f>ROUND(I798*H798,2)</f>
        <v>0</v>
      </c>
      <c r="BL798" s="17" t="s">
        <v>239</v>
      </c>
      <c r="BM798" s="223" t="s">
        <v>4145</v>
      </c>
    </row>
    <row r="799" s="2" customFormat="1">
      <c r="A799" s="38"/>
      <c r="B799" s="39"/>
      <c r="C799" s="40"/>
      <c r="D799" s="225" t="s">
        <v>212</v>
      </c>
      <c r="E799" s="40"/>
      <c r="F799" s="226" t="s">
        <v>395</v>
      </c>
      <c r="G799" s="40"/>
      <c r="H799" s="40"/>
      <c r="I799" s="227"/>
      <c r="J799" s="40"/>
      <c r="K799" s="40"/>
      <c r="L799" s="44"/>
      <c r="M799" s="228"/>
      <c r="N799" s="229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212</v>
      </c>
      <c r="AU799" s="17" t="s">
        <v>82</v>
      </c>
    </row>
    <row r="800" s="2" customFormat="1">
      <c r="A800" s="38"/>
      <c r="B800" s="39"/>
      <c r="C800" s="40"/>
      <c r="D800" s="230" t="s">
        <v>214</v>
      </c>
      <c r="E800" s="40"/>
      <c r="F800" s="231" t="s">
        <v>396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214</v>
      </c>
      <c r="AU800" s="17" t="s">
        <v>82</v>
      </c>
    </row>
    <row r="801" s="13" customFormat="1">
      <c r="A801" s="13"/>
      <c r="B801" s="232"/>
      <c r="C801" s="233"/>
      <c r="D801" s="225" t="s">
        <v>224</v>
      </c>
      <c r="E801" s="233"/>
      <c r="F801" s="235" t="s">
        <v>4146</v>
      </c>
      <c r="G801" s="233"/>
      <c r="H801" s="236">
        <v>146.84999999999999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224</v>
      </c>
      <c r="AU801" s="242" t="s">
        <v>82</v>
      </c>
      <c r="AV801" s="13" t="s">
        <v>82</v>
      </c>
      <c r="AW801" s="13" t="s">
        <v>4</v>
      </c>
      <c r="AX801" s="13" t="s">
        <v>80</v>
      </c>
      <c r="AY801" s="242" t="s">
        <v>202</v>
      </c>
    </row>
    <row r="802" s="2" customFormat="1" ht="21.75" customHeight="1">
      <c r="A802" s="38"/>
      <c r="B802" s="39"/>
      <c r="C802" s="212" t="s">
        <v>1487</v>
      </c>
      <c r="D802" s="212" t="s">
        <v>205</v>
      </c>
      <c r="E802" s="213" t="s">
        <v>398</v>
      </c>
      <c r="F802" s="214" t="s">
        <v>399</v>
      </c>
      <c r="G802" s="215" t="s">
        <v>208</v>
      </c>
      <c r="H802" s="216">
        <v>206.36000000000001</v>
      </c>
      <c r="I802" s="217"/>
      <c r="J802" s="218">
        <f>ROUND(I802*H802,2)</f>
        <v>0</v>
      </c>
      <c r="K802" s="214" t="s">
        <v>209</v>
      </c>
      <c r="L802" s="44"/>
      <c r="M802" s="219" t="s">
        <v>19</v>
      </c>
      <c r="N802" s="220" t="s">
        <v>44</v>
      </c>
      <c r="O802" s="84"/>
      <c r="P802" s="221">
        <f>O802*H802</f>
        <v>0</v>
      </c>
      <c r="Q802" s="221">
        <v>0.013480000000000001</v>
      </c>
      <c r="R802" s="221">
        <f>Q802*H802</f>
        <v>2.7817328000000003</v>
      </c>
      <c r="S802" s="221">
        <v>0</v>
      </c>
      <c r="T802" s="222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3" t="s">
        <v>239</v>
      </c>
      <c r="AT802" s="223" t="s">
        <v>205</v>
      </c>
      <c r="AU802" s="223" t="s">
        <v>82</v>
      </c>
      <c r="AY802" s="17" t="s">
        <v>202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80</v>
      </c>
      <c r="BK802" s="224">
        <f>ROUND(I802*H802,2)</f>
        <v>0</v>
      </c>
      <c r="BL802" s="17" t="s">
        <v>239</v>
      </c>
      <c r="BM802" s="223" t="s">
        <v>4147</v>
      </c>
    </row>
    <row r="803" s="2" customFormat="1">
      <c r="A803" s="38"/>
      <c r="B803" s="39"/>
      <c r="C803" s="40"/>
      <c r="D803" s="225" t="s">
        <v>212</v>
      </c>
      <c r="E803" s="40"/>
      <c r="F803" s="226" t="s">
        <v>401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212</v>
      </c>
      <c r="AU803" s="17" t="s">
        <v>82</v>
      </c>
    </row>
    <row r="804" s="2" customFormat="1">
      <c r="A804" s="38"/>
      <c r="B804" s="39"/>
      <c r="C804" s="40"/>
      <c r="D804" s="230" t="s">
        <v>214</v>
      </c>
      <c r="E804" s="40"/>
      <c r="F804" s="231" t="s">
        <v>402</v>
      </c>
      <c r="G804" s="40"/>
      <c r="H804" s="40"/>
      <c r="I804" s="227"/>
      <c r="J804" s="40"/>
      <c r="K804" s="40"/>
      <c r="L804" s="44"/>
      <c r="M804" s="228"/>
      <c r="N804" s="229"/>
      <c r="O804" s="84"/>
      <c r="P804" s="84"/>
      <c r="Q804" s="84"/>
      <c r="R804" s="84"/>
      <c r="S804" s="84"/>
      <c r="T804" s="85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214</v>
      </c>
      <c r="AU804" s="17" t="s">
        <v>82</v>
      </c>
    </row>
    <row r="805" s="13" customFormat="1">
      <c r="A805" s="13"/>
      <c r="B805" s="232"/>
      <c r="C805" s="233"/>
      <c r="D805" s="225" t="s">
        <v>224</v>
      </c>
      <c r="E805" s="233"/>
      <c r="F805" s="235" t="s">
        <v>4148</v>
      </c>
      <c r="G805" s="233"/>
      <c r="H805" s="236">
        <v>206.36000000000001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224</v>
      </c>
      <c r="AU805" s="242" t="s">
        <v>82</v>
      </c>
      <c r="AV805" s="13" t="s">
        <v>82</v>
      </c>
      <c r="AW805" s="13" t="s">
        <v>4</v>
      </c>
      <c r="AX805" s="13" t="s">
        <v>80</v>
      </c>
      <c r="AY805" s="242" t="s">
        <v>202</v>
      </c>
    </row>
    <row r="806" s="2" customFormat="1" ht="21.75" customHeight="1">
      <c r="A806" s="38"/>
      <c r="B806" s="39"/>
      <c r="C806" s="212" t="s">
        <v>1493</v>
      </c>
      <c r="D806" s="212" t="s">
        <v>205</v>
      </c>
      <c r="E806" s="213" t="s">
        <v>404</v>
      </c>
      <c r="F806" s="214" t="s">
        <v>405</v>
      </c>
      <c r="G806" s="215" t="s">
        <v>208</v>
      </c>
      <c r="H806" s="216">
        <v>139.59</v>
      </c>
      <c r="I806" s="217"/>
      <c r="J806" s="218">
        <f>ROUND(I806*H806,2)</f>
        <v>0</v>
      </c>
      <c r="K806" s="214" t="s">
        <v>209</v>
      </c>
      <c r="L806" s="44"/>
      <c r="M806" s="219" t="s">
        <v>19</v>
      </c>
      <c r="N806" s="220" t="s">
        <v>44</v>
      </c>
      <c r="O806" s="84"/>
      <c r="P806" s="221">
        <f>O806*H806</f>
        <v>0</v>
      </c>
      <c r="Q806" s="221">
        <v>0.01985</v>
      </c>
      <c r="R806" s="221">
        <f>Q806*H806</f>
        <v>2.7708615000000001</v>
      </c>
      <c r="S806" s="221">
        <v>0</v>
      </c>
      <c r="T806" s="222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3" t="s">
        <v>239</v>
      </c>
      <c r="AT806" s="223" t="s">
        <v>205</v>
      </c>
      <c r="AU806" s="223" t="s">
        <v>82</v>
      </c>
      <c r="AY806" s="17" t="s">
        <v>202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80</v>
      </c>
      <c r="BK806" s="224">
        <f>ROUND(I806*H806,2)</f>
        <v>0</v>
      </c>
      <c r="BL806" s="17" t="s">
        <v>239</v>
      </c>
      <c r="BM806" s="223" t="s">
        <v>4149</v>
      </c>
    </row>
    <row r="807" s="2" customFormat="1">
      <c r="A807" s="38"/>
      <c r="B807" s="39"/>
      <c r="C807" s="40"/>
      <c r="D807" s="225" t="s">
        <v>212</v>
      </c>
      <c r="E807" s="40"/>
      <c r="F807" s="226" t="s">
        <v>407</v>
      </c>
      <c r="G807" s="40"/>
      <c r="H807" s="40"/>
      <c r="I807" s="227"/>
      <c r="J807" s="40"/>
      <c r="K807" s="40"/>
      <c r="L807" s="44"/>
      <c r="M807" s="228"/>
      <c r="N807" s="229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212</v>
      </c>
      <c r="AU807" s="17" t="s">
        <v>82</v>
      </c>
    </row>
    <row r="808" s="2" customFormat="1">
      <c r="A808" s="38"/>
      <c r="B808" s="39"/>
      <c r="C808" s="40"/>
      <c r="D808" s="230" t="s">
        <v>214</v>
      </c>
      <c r="E808" s="40"/>
      <c r="F808" s="231" t="s">
        <v>408</v>
      </c>
      <c r="G808" s="40"/>
      <c r="H808" s="40"/>
      <c r="I808" s="227"/>
      <c r="J808" s="40"/>
      <c r="K808" s="40"/>
      <c r="L808" s="44"/>
      <c r="M808" s="228"/>
      <c r="N808" s="229"/>
      <c r="O808" s="84"/>
      <c r="P808" s="84"/>
      <c r="Q808" s="84"/>
      <c r="R808" s="84"/>
      <c r="S808" s="84"/>
      <c r="T808" s="85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214</v>
      </c>
      <c r="AU808" s="17" t="s">
        <v>82</v>
      </c>
    </row>
    <row r="809" s="13" customFormat="1">
      <c r="A809" s="13"/>
      <c r="B809" s="232"/>
      <c r="C809" s="233"/>
      <c r="D809" s="225" t="s">
        <v>224</v>
      </c>
      <c r="E809" s="233"/>
      <c r="F809" s="235" t="s">
        <v>4150</v>
      </c>
      <c r="G809" s="233"/>
      <c r="H809" s="236">
        <v>139.59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224</v>
      </c>
      <c r="AU809" s="242" t="s">
        <v>82</v>
      </c>
      <c r="AV809" s="13" t="s">
        <v>82</v>
      </c>
      <c r="AW809" s="13" t="s">
        <v>4</v>
      </c>
      <c r="AX809" s="13" t="s">
        <v>80</v>
      </c>
      <c r="AY809" s="242" t="s">
        <v>202</v>
      </c>
    </row>
    <row r="810" s="2" customFormat="1" ht="21.75" customHeight="1">
      <c r="A810" s="38"/>
      <c r="B810" s="39"/>
      <c r="C810" s="212" t="s">
        <v>1051</v>
      </c>
      <c r="D810" s="212" t="s">
        <v>205</v>
      </c>
      <c r="E810" s="213" t="s">
        <v>410</v>
      </c>
      <c r="F810" s="214" t="s">
        <v>411</v>
      </c>
      <c r="G810" s="215" t="s">
        <v>208</v>
      </c>
      <c r="H810" s="216">
        <v>44</v>
      </c>
      <c r="I810" s="217"/>
      <c r="J810" s="218">
        <f>ROUND(I810*H810,2)</f>
        <v>0</v>
      </c>
      <c r="K810" s="214" t="s">
        <v>209</v>
      </c>
      <c r="L810" s="44"/>
      <c r="M810" s="219" t="s">
        <v>19</v>
      </c>
      <c r="N810" s="220" t="s">
        <v>44</v>
      </c>
      <c r="O810" s="84"/>
      <c r="P810" s="221">
        <f>O810*H810</f>
        <v>0</v>
      </c>
      <c r="Q810" s="221">
        <v>0.031699999999999999</v>
      </c>
      <c r="R810" s="221">
        <f>Q810*H810</f>
        <v>1.3948</v>
      </c>
      <c r="S810" s="221">
        <v>0</v>
      </c>
      <c r="T810" s="222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23" t="s">
        <v>239</v>
      </c>
      <c r="AT810" s="223" t="s">
        <v>205</v>
      </c>
      <c r="AU810" s="223" t="s">
        <v>82</v>
      </c>
      <c r="AY810" s="17" t="s">
        <v>202</v>
      </c>
      <c r="BE810" s="224">
        <f>IF(N810="základní",J810,0)</f>
        <v>0</v>
      </c>
      <c r="BF810" s="224">
        <f>IF(N810="snížená",J810,0)</f>
        <v>0</v>
      </c>
      <c r="BG810" s="224">
        <f>IF(N810="zákl. přenesená",J810,0)</f>
        <v>0</v>
      </c>
      <c r="BH810" s="224">
        <f>IF(N810="sníž. přenesená",J810,0)</f>
        <v>0</v>
      </c>
      <c r="BI810" s="224">
        <f>IF(N810="nulová",J810,0)</f>
        <v>0</v>
      </c>
      <c r="BJ810" s="17" t="s">
        <v>80</v>
      </c>
      <c r="BK810" s="224">
        <f>ROUND(I810*H810,2)</f>
        <v>0</v>
      </c>
      <c r="BL810" s="17" t="s">
        <v>239</v>
      </c>
      <c r="BM810" s="223" t="s">
        <v>4151</v>
      </c>
    </row>
    <row r="811" s="2" customFormat="1">
      <c r="A811" s="38"/>
      <c r="B811" s="39"/>
      <c r="C811" s="40"/>
      <c r="D811" s="225" t="s">
        <v>212</v>
      </c>
      <c r="E811" s="40"/>
      <c r="F811" s="226" t="s">
        <v>413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212</v>
      </c>
      <c r="AU811" s="17" t="s">
        <v>82</v>
      </c>
    </row>
    <row r="812" s="2" customFormat="1">
      <c r="A812" s="38"/>
      <c r="B812" s="39"/>
      <c r="C812" s="40"/>
      <c r="D812" s="230" t="s">
        <v>214</v>
      </c>
      <c r="E812" s="40"/>
      <c r="F812" s="231" t="s">
        <v>414</v>
      </c>
      <c r="G812" s="40"/>
      <c r="H812" s="40"/>
      <c r="I812" s="227"/>
      <c r="J812" s="40"/>
      <c r="K812" s="40"/>
      <c r="L812" s="44"/>
      <c r="M812" s="228"/>
      <c r="N812" s="229"/>
      <c r="O812" s="84"/>
      <c r="P812" s="84"/>
      <c r="Q812" s="84"/>
      <c r="R812" s="84"/>
      <c r="S812" s="84"/>
      <c r="T812" s="85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214</v>
      </c>
      <c r="AU812" s="17" t="s">
        <v>82</v>
      </c>
    </row>
    <row r="813" s="13" customFormat="1">
      <c r="A813" s="13"/>
      <c r="B813" s="232"/>
      <c r="C813" s="233"/>
      <c r="D813" s="225" t="s">
        <v>224</v>
      </c>
      <c r="E813" s="233"/>
      <c r="F813" s="235" t="s">
        <v>4152</v>
      </c>
      <c r="G813" s="233"/>
      <c r="H813" s="236">
        <v>44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224</v>
      </c>
      <c r="AU813" s="242" t="s">
        <v>82</v>
      </c>
      <c r="AV813" s="13" t="s">
        <v>82</v>
      </c>
      <c r="AW813" s="13" t="s">
        <v>4</v>
      </c>
      <c r="AX813" s="13" t="s">
        <v>80</v>
      </c>
      <c r="AY813" s="242" t="s">
        <v>202</v>
      </c>
    </row>
    <row r="814" s="2" customFormat="1" ht="21.75" customHeight="1">
      <c r="A814" s="38"/>
      <c r="B814" s="39"/>
      <c r="C814" s="212" t="s">
        <v>1500</v>
      </c>
      <c r="D814" s="212" t="s">
        <v>205</v>
      </c>
      <c r="E814" s="213" t="s">
        <v>416</v>
      </c>
      <c r="F814" s="214" t="s">
        <v>417</v>
      </c>
      <c r="G814" s="215" t="s">
        <v>208</v>
      </c>
      <c r="H814" s="216">
        <v>110.44</v>
      </c>
      <c r="I814" s="217"/>
      <c r="J814" s="218">
        <f>ROUND(I814*H814,2)</f>
        <v>0</v>
      </c>
      <c r="K814" s="214" t="s">
        <v>209</v>
      </c>
      <c r="L814" s="44"/>
      <c r="M814" s="219" t="s">
        <v>19</v>
      </c>
      <c r="N814" s="220" t="s">
        <v>44</v>
      </c>
      <c r="O814" s="84"/>
      <c r="P814" s="221">
        <f>O814*H814</f>
        <v>0</v>
      </c>
      <c r="Q814" s="221">
        <v>0.0511</v>
      </c>
      <c r="R814" s="221">
        <f>Q814*H814</f>
        <v>5.6434839999999999</v>
      </c>
      <c r="S814" s="221">
        <v>0</v>
      </c>
      <c r="T814" s="222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3" t="s">
        <v>239</v>
      </c>
      <c r="AT814" s="223" t="s">
        <v>205</v>
      </c>
      <c r="AU814" s="223" t="s">
        <v>82</v>
      </c>
      <c r="AY814" s="17" t="s">
        <v>202</v>
      </c>
      <c r="BE814" s="224">
        <f>IF(N814="základní",J814,0)</f>
        <v>0</v>
      </c>
      <c r="BF814" s="224">
        <f>IF(N814="snížená",J814,0)</f>
        <v>0</v>
      </c>
      <c r="BG814" s="224">
        <f>IF(N814="zákl. přenesená",J814,0)</f>
        <v>0</v>
      </c>
      <c r="BH814" s="224">
        <f>IF(N814="sníž. přenesená",J814,0)</f>
        <v>0</v>
      </c>
      <c r="BI814" s="224">
        <f>IF(N814="nulová",J814,0)</f>
        <v>0</v>
      </c>
      <c r="BJ814" s="17" t="s">
        <v>80</v>
      </c>
      <c r="BK814" s="224">
        <f>ROUND(I814*H814,2)</f>
        <v>0</v>
      </c>
      <c r="BL814" s="17" t="s">
        <v>239</v>
      </c>
      <c r="BM814" s="223" t="s">
        <v>4153</v>
      </c>
    </row>
    <row r="815" s="2" customFormat="1">
      <c r="A815" s="38"/>
      <c r="B815" s="39"/>
      <c r="C815" s="40"/>
      <c r="D815" s="225" t="s">
        <v>212</v>
      </c>
      <c r="E815" s="40"/>
      <c r="F815" s="226" t="s">
        <v>419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212</v>
      </c>
      <c r="AU815" s="17" t="s">
        <v>82</v>
      </c>
    </row>
    <row r="816" s="2" customFormat="1">
      <c r="A816" s="38"/>
      <c r="B816" s="39"/>
      <c r="C816" s="40"/>
      <c r="D816" s="230" t="s">
        <v>214</v>
      </c>
      <c r="E816" s="40"/>
      <c r="F816" s="231" t="s">
        <v>420</v>
      </c>
      <c r="G816" s="40"/>
      <c r="H816" s="40"/>
      <c r="I816" s="227"/>
      <c r="J816" s="40"/>
      <c r="K816" s="40"/>
      <c r="L816" s="44"/>
      <c r="M816" s="228"/>
      <c r="N816" s="229"/>
      <c r="O816" s="84"/>
      <c r="P816" s="84"/>
      <c r="Q816" s="84"/>
      <c r="R816" s="84"/>
      <c r="S816" s="84"/>
      <c r="T816" s="85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T816" s="17" t="s">
        <v>214</v>
      </c>
      <c r="AU816" s="17" t="s">
        <v>82</v>
      </c>
    </row>
    <row r="817" s="13" customFormat="1">
      <c r="A817" s="13"/>
      <c r="B817" s="232"/>
      <c r="C817" s="233"/>
      <c r="D817" s="225" t="s">
        <v>224</v>
      </c>
      <c r="E817" s="233"/>
      <c r="F817" s="235" t="s">
        <v>4154</v>
      </c>
      <c r="G817" s="233"/>
      <c r="H817" s="236">
        <v>110.44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224</v>
      </c>
      <c r="AU817" s="242" t="s">
        <v>82</v>
      </c>
      <c r="AV817" s="13" t="s">
        <v>82</v>
      </c>
      <c r="AW817" s="13" t="s">
        <v>4</v>
      </c>
      <c r="AX817" s="13" t="s">
        <v>80</v>
      </c>
      <c r="AY817" s="242" t="s">
        <v>202</v>
      </c>
    </row>
    <row r="818" s="2" customFormat="1" ht="21.75" customHeight="1">
      <c r="A818" s="38"/>
      <c r="B818" s="39"/>
      <c r="C818" s="212" t="s">
        <v>1504</v>
      </c>
      <c r="D818" s="212" t="s">
        <v>205</v>
      </c>
      <c r="E818" s="213" t="s">
        <v>422</v>
      </c>
      <c r="F818" s="214" t="s">
        <v>4155</v>
      </c>
      <c r="G818" s="215" t="s">
        <v>208</v>
      </c>
      <c r="H818" s="216">
        <v>0</v>
      </c>
      <c r="I818" s="217"/>
      <c r="J818" s="218">
        <f>ROUND(I818*H818,2)</f>
        <v>0</v>
      </c>
      <c r="K818" s="214" t="s">
        <v>209</v>
      </c>
      <c r="L818" s="44"/>
      <c r="M818" s="219" t="s">
        <v>19</v>
      </c>
      <c r="N818" s="220" t="s">
        <v>44</v>
      </c>
      <c r="O818" s="84"/>
      <c r="P818" s="221">
        <f>O818*H818</f>
        <v>0</v>
      </c>
      <c r="Q818" s="221">
        <v>0.06608</v>
      </c>
      <c r="R818" s="221">
        <f>Q818*H818</f>
        <v>0</v>
      </c>
      <c r="S818" s="221">
        <v>0</v>
      </c>
      <c r="T818" s="22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3" t="s">
        <v>239</v>
      </c>
      <c r="AT818" s="223" t="s">
        <v>205</v>
      </c>
      <c r="AU818" s="223" t="s">
        <v>82</v>
      </c>
      <c r="AY818" s="17" t="s">
        <v>202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7" t="s">
        <v>80</v>
      </c>
      <c r="BK818" s="224">
        <f>ROUND(I818*H818,2)</f>
        <v>0</v>
      </c>
      <c r="BL818" s="17" t="s">
        <v>239</v>
      </c>
      <c r="BM818" s="223" t="s">
        <v>4156</v>
      </c>
    </row>
    <row r="819" s="2" customFormat="1">
      <c r="A819" s="38"/>
      <c r="B819" s="39"/>
      <c r="C819" s="40"/>
      <c r="D819" s="225" t="s">
        <v>212</v>
      </c>
      <c r="E819" s="40"/>
      <c r="F819" s="226" t="s">
        <v>4157</v>
      </c>
      <c r="G819" s="40"/>
      <c r="H819" s="40"/>
      <c r="I819" s="227"/>
      <c r="J819" s="40"/>
      <c r="K819" s="40"/>
      <c r="L819" s="44"/>
      <c r="M819" s="228"/>
      <c r="N819" s="229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212</v>
      </c>
      <c r="AU819" s="17" t="s">
        <v>82</v>
      </c>
    </row>
    <row r="820" s="2" customFormat="1">
      <c r="A820" s="38"/>
      <c r="B820" s="39"/>
      <c r="C820" s="40"/>
      <c r="D820" s="230" t="s">
        <v>214</v>
      </c>
      <c r="E820" s="40"/>
      <c r="F820" s="231" t="s">
        <v>425</v>
      </c>
      <c r="G820" s="40"/>
      <c r="H820" s="40"/>
      <c r="I820" s="227"/>
      <c r="J820" s="40"/>
      <c r="K820" s="40"/>
      <c r="L820" s="44"/>
      <c r="M820" s="228"/>
      <c r="N820" s="229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214</v>
      </c>
      <c r="AU820" s="17" t="s">
        <v>82</v>
      </c>
    </row>
    <row r="821" s="2" customFormat="1" ht="16.5" customHeight="1">
      <c r="A821" s="38"/>
      <c r="B821" s="39"/>
      <c r="C821" s="212" t="s">
        <v>1508</v>
      </c>
      <c r="D821" s="212" t="s">
        <v>205</v>
      </c>
      <c r="E821" s="213" t="s">
        <v>427</v>
      </c>
      <c r="F821" s="214" t="s">
        <v>428</v>
      </c>
      <c r="G821" s="215" t="s">
        <v>220</v>
      </c>
      <c r="H821" s="216">
        <v>18.298999999999999</v>
      </c>
      <c r="I821" s="217"/>
      <c r="J821" s="218">
        <f>ROUND(I821*H821,2)</f>
        <v>0</v>
      </c>
      <c r="K821" s="214" t="s">
        <v>209</v>
      </c>
      <c r="L821" s="44"/>
      <c r="M821" s="219" t="s">
        <v>19</v>
      </c>
      <c r="N821" s="220" t="s">
        <v>44</v>
      </c>
      <c r="O821" s="84"/>
      <c r="P821" s="221">
        <f>O821*H821</f>
        <v>0</v>
      </c>
      <c r="Q821" s="221">
        <v>0</v>
      </c>
      <c r="R821" s="221">
        <f>Q821*H821</f>
        <v>0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239</v>
      </c>
      <c r="AT821" s="223" t="s">
        <v>205</v>
      </c>
      <c r="AU821" s="223" t="s">
        <v>82</v>
      </c>
      <c r="AY821" s="17" t="s">
        <v>202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80</v>
      </c>
      <c r="BK821" s="224">
        <f>ROUND(I821*H821,2)</f>
        <v>0</v>
      </c>
      <c r="BL821" s="17" t="s">
        <v>239</v>
      </c>
      <c r="BM821" s="223" t="s">
        <v>4158</v>
      </c>
    </row>
    <row r="822" s="2" customFormat="1">
      <c r="A822" s="38"/>
      <c r="B822" s="39"/>
      <c r="C822" s="40"/>
      <c r="D822" s="225" t="s">
        <v>212</v>
      </c>
      <c r="E822" s="40"/>
      <c r="F822" s="226" t="s">
        <v>430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212</v>
      </c>
      <c r="AU822" s="17" t="s">
        <v>82</v>
      </c>
    </row>
    <row r="823" s="2" customFormat="1">
      <c r="A823" s="38"/>
      <c r="B823" s="39"/>
      <c r="C823" s="40"/>
      <c r="D823" s="230" t="s">
        <v>214</v>
      </c>
      <c r="E823" s="40"/>
      <c r="F823" s="231" t="s">
        <v>431</v>
      </c>
      <c r="G823" s="40"/>
      <c r="H823" s="40"/>
      <c r="I823" s="227"/>
      <c r="J823" s="40"/>
      <c r="K823" s="40"/>
      <c r="L823" s="44"/>
      <c r="M823" s="228"/>
      <c r="N823" s="229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214</v>
      </c>
      <c r="AU823" s="17" t="s">
        <v>82</v>
      </c>
    </row>
    <row r="824" s="12" customFormat="1" ht="22.8" customHeight="1">
      <c r="A824" s="12"/>
      <c r="B824" s="196"/>
      <c r="C824" s="197"/>
      <c r="D824" s="198" t="s">
        <v>72</v>
      </c>
      <c r="E824" s="210" t="s">
        <v>432</v>
      </c>
      <c r="F824" s="210" t="s">
        <v>433</v>
      </c>
      <c r="G824" s="197"/>
      <c r="H824" s="197"/>
      <c r="I824" s="200"/>
      <c r="J824" s="211">
        <f>BK824</f>
        <v>0</v>
      </c>
      <c r="K824" s="197"/>
      <c r="L824" s="202"/>
      <c r="M824" s="203"/>
      <c r="N824" s="204"/>
      <c r="O824" s="204"/>
      <c r="P824" s="205">
        <f>SUM(P825:P1119)</f>
        <v>0</v>
      </c>
      <c r="Q824" s="204"/>
      <c r="R824" s="205">
        <f>SUM(R825:R1119)</f>
        <v>11.231329999999998</v>
      </c>
      <c r="S824" s="204"/>
      <c r="T824" s="206">
        <f>SUM(T825:T1119)</f>
        <v>4.9891000000000005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07" t="s">
        <v>82</v>
      </c>
      <c r="AT824" s="208" t="s">
        <v>72</v>
      </c>
      <c r="AU824" s="208" t="s">
        <v>80</v>
      </c>
      <c r="AY824" s="207" t="s">
        <v>202</v>
      </c>
      <c r="BK824" s="209">
        <f>SUM(BK825:BK1119)</f>
        <v>0</v>
      </c>
    </row>
    <row r="825" s="2" customFormat="1" ht="16.5" customHeight="1">
      <c r="A825" s="38"/>
      <c r="B825" s="39"/>
      <c r="C825" s="212" t="s">
        <v>1512</v>
      </c>
      <c r="D825" s="212" t="s">
        <v>205</v>
      </c>
      <c r="E825" s="213" t="s">
        <v>4159</v>
      </c>
      <c r="F825" s="214" t="s">
        <v>4160</v>
      </c>
      <c r="G825" s="215" t="s">
        <v>289</v>
      </c>
      <c r="H825" s="216">
        <v>0</v>
      </c>
      <c r="I825" s="217"/>
      <c r="J825" s="218">
        <f>ROUND(I825*H825,2)</f>
        <v>0</v>
      </c>
      <c r="K825" s="214" t="s">
        <v>209</v>
      </c>
      <c r="L825" s="44"/>
      <c r="M825" s="219" t="s">
        <v>19</v>
      </c>
      <c r="N825" s="220" t="s">
        <v>44</v>
      </c>
      <c r="O825" s="84"/>
      <c r="P825" s="221">
        <f>O825*H825</f>
        <v>0</v>
      </c>
      <c r="Q825" s="221">
        <v>2.0000000000000002E-05</v>
      </c>
      <c r="R825" s="221">
        <f>Q825*H825</f>
        <v>0</v>
      </c>
      <c r="S825" s="221">
        <v>0.014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239</v>
      </c>
      <c r="AT825" s="223" t="s">
        <v>205</v>
      </c>
      <c r="AU825" s="223" t="s">
        <v>82</v>
      </c>
      <c r="AY825" s="17" t="s">
        <v>202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80</v>
      </c>
      <c r="BK825" s="224">
        <f>ROUND(I825*H825,2)</f>
        <v>0</v>
      </c>
      <c r="BL825" s="17" t="s">
        <v>239</v>
      </c>
      <c r="BM825" s="223" t="s">
        <v>4161</v>
      </c>
    </row>
    <row r="826" s="2" customFormat="1">
      <c r="A826" s="38"/>
      <c r="B826" s="39"/>
      <c r="C826" s="40"/>
      <c r="D826" s="225" t="s">
        <v>212</v>
      </c>
      <c r="E826" s="40"/>
      <c r="F826" s="226" t="s">
        <v>4162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212</v>
      </c>
      <c r="AU826" s="17" t="s">
        <v>82</v>
      </c>
    </row>
    <row r="827" s="2" customFormat="1">
      <c r="A827" s="38"/>
      <c r="B827" s="39"/>
      <c r="C827" s="40"/>
      <c r="D827" s="230" t="s">
        <v>214</v>
      </c>
      <c r="E827" s="40"/>
      <c r="F827" s="231" t="s">
        <v>4163</v>
      </c>
      <c r="G827" s="40"/>
      <c r="H827" s="40"/>
      <c r="I827" s="227"/>
      <c r="J827" s="40"/>
      <c r="K827" s="40"/>
      <c r="L827" s="44"/>
      <c r="M827" s="228"/>
      <c r="N827" s="229"/>
      <c r="O827" s="84"/>
      <c r="P827" s="84"/>
      <c r="Q827" s="84"/>
      <c r="R827" s="84"/>
      <c r="S827" s="84"/>
      <c r="T827" s="85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214</v>
      </c>
      <c r="AU827" s="17" t="s">
        <v>82</v>
      </c>
    </row>
    <row r="828" s="2" customFormat="1" ht="16.5" customHeight="1">
      <c r="A828" s="38"/>
      <c r="B828" s="39"/>
      <c r="C828" s="212" t="s">
        <v>1514</v>
      </c>
      <c r="D828" s="212" t="s">
        <v>205</v>
      </c>
      <c r="E828" s="213" t="s">
        <v>4164</v>
      </c>
      <c r="F828" s="214" t="s">
        <v>4165</v>
      </c>
      <c r="G828" s="215" t="s">
        <v>289</v>
      </c>
      <c r="H828" s="216">
        <v>40</v>
      </c>
      <c r="I828" s="217"/>
      <c r="J828" s="218">
        <f>ROUND(I828*H828,2)</f>
        <v>0</v>
      </c>
      <c r="K828" s="214" t="s">
        <v>209</v>
      </c>
      <c r="L828" s="44"/>
      <c r="M828" s="219" t="s">
        <v>19</v>
      </c>
      <c r="N828" s="220" t="s">
        <v>44</v>
      </c>
      <c r="O828" s="84"/>
      <c r="P828" s="221">
        <f>O828*H828</f>
        <v>0</v>
      </c>
      <c r="Q828" s="221">
        <v>2.0000000000000002E-05</v>
      </c>
      <c r="R828" s="221">
        <f>Q828*H828</f>
        <v>0.00080000000000000004</v>
      </c>
      <c r="S828" s="221">
        <v>0.039</v>
      </c>
      <c r="T828" s="222">
        <f>S828*H828</f>
        <v>1.5600000000000001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3" t="s">
        <v>239</v>
      </c>
      <c r="AT828" s="223" t="s">
        <v>205</v>
      </c>
      <c r="AU828" s="223" t="s">
        <v>82</v>
      </c>
      <c r="AY828" s="17" t="s">
        <v>202</v>
      </c>
      <c r="BE828" s="224">
        <f>IF(N828="základní",J828,0)</f>
        <v>0</v>
      </c>
      <c r="BF828" s="224">
        <f>IF(N828="snížená",J828,0)</f>
        <v>0</v>
      </c>
      <c r="BG828" s="224">
        <f>IF(N828="zákl. přenesená",J828,0)</f>
        <v>0</v>
      </c>
      <c r="BH828" s="224">
        <f>IF(N828="sníž. přenesená",J828,0)</f>
        <v>0</v>
      </c>
      <c r="BI828" s="224">
        <f>IF(N828="nulová",J828,0)</f>
        <v>0</v>
      </c>
      <c r="BJ828" s="17" t="s">
        <v>80</v>
      </c>
      <c r="BK828" s="224">
        <f>ROUND(I828*H828,2)</f>
        <v>0</v>
      </c>
      <c r="BL828" s="17" t="s">
        <v>239</v>
      </c>
      <c r="BM828" s="223" t="s">
        <v>4166</v>
      </c>
    </row>
    <row r="829" s="2" customFormat="1">
      <c r="A829" s="38"/>
      <c r="B829" s="39"/>
      <c r="C829" s="40"/>
      <c r="D829" s="225" t="s">
        <v>212</v>
      </c>
      <c r="E829" s="40"/>
      <c r="F829" s="226" t="s">
        <v>4167</v>
      </c>
      <c r="G829" s="40"/>
      <c r="H829" s="40"/>
      <c r="I829" s="227"/>
      <c r="J829" s="40"/>
      <c r="K829" s="40"/>
      <c r="L829" s="44"/>
      <c r="M829" s="228"/>
      <c r="N829" s="229"/>
      <c r="O829" s="84"/>
      <c r="P829" s="84"/>
      <c r="Q829" s="84"/>
      <c r="R829" s="84"/>
      <c r="S829" s="84"/>
      <c r="T829" s="85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212</v>
      </c>
      <c r="AU829" s="17" t="s">
        <v>82</v>
      </c>
    </row>
    <row r="830" s="2" customFormat="1">
      <c r="A830" s="38"/>
      <c r="B830" s="39"/>
      <c r="C830" s="40"/>
      <c r="D830" s="230" t="s">
        <v>214</v>
      </c>
      <c r="E830" s="40"/>
      <c r="F830" s="231" t="s">
        <v>4168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214</v>
      </c>
      <c r="AU830" s="17" t="s">
        <v>82</v>
      </c>
    </row>
    <row r="831" s="2" customFormat="1" ht="16.5" customHeight="1">
      <c r="A831" s="38"/>
      <c r="B831" s="39"/>
      <c r="C831" s="212" t="s">
        <v>1518</v>
      </c>
      <c r="D831" s="212" t="s">
        <v>205</v>
      </c>
      <c r="E831" s="213" t="s">
        <v>4169</v>
      </c>
      <c r="F831" s="214" t="s">
        <v>4170</v>
      </c>
      <c r="G831" s="215" t="s">
        <v>289</v>
      </c>
      <c r="H831" s="216">
        <v>28</v>
      </c>
      <c r="I831" s="217"/>
      <c r="J831" s="218">
        <f>ROUND(I831*H831,2)</f>
        <v>0</v>
      </c>
      <c r="K831" s="214" t="s">
        <v>209</v>
      </c>
      <c r="L831" s="44"/>
      <c r="M831" s="219" t="s">
        <v>19</v>
      </c>
      <c r="N831" s="220" t="s">
        <v>44</v>
      </c>
      <c r="O831" s="84"/>
      <c r="P831" s="221">
        <f>O831*H831</f>
        <v>0</v>
      </c>
      <c r="Q831" s="221">
        <v>2.0000000000000002E-05</v>
      </c>
      <c r="R831" s="221">
        <f>Q831*H831</f>
        <v>0.00056000000000000006</v>
      </c>
      <c r="S831" s="221">
        <v>0.083000000000000004</v>
      </c>
      <c r="T831" s="222">
        <f>S831*H831</f>
        <v>2.3240000000000003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3" t="s">
        <v>239</v>
      </c>
      <c r="AT831" s="223" t="s">
        <v>205</v>
      </c>
      <c r="AU831" s="223" t="s">
        <v>82</v>
      </c>
      <c r="AY831" s="17" t="s">
        <v>202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7" t="s">
        <v>80</v>
      </c>
      <c r="BK831" s="224">
        <f>ROUND(I831*H831,2)</f>
        <v>0</v>
      </c>
      <c r="BL831" s="17" t="s">
        <v>239</v>
      </c>
      <c r="BM831" s="223" t="s">
        <v>4171</v>
      </c>
    </row>
    <row r="832" s="2" customFormat="1">
      <c r="A832" s="38"/>
      <c r="B832" s="39"/>
      <c r="C832" s="40"/>
      <c r="D832" s="225" t="s">
        <v>212</v>
      </c>
      <c r="E832" s="40"/>
      <c r="F832" s="226" t="s">
        <v>4172</v>
      </c>
      <c r="G832" s="40"/>
      <c r="H832" s="40"/>
      <c r="I832" s="227"/>
      <c r="J832" s="40"/>
      <c r="K832" s="40"/>
      <c r="L832" s="44"/>
      <c r="M832" s="228"/>
      <c r="N832" s="229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212</v>
      </c>
      <c r="AU832" s="17" t="s">
        <v>82</v>
      </c>
    </row>
    <row r="833" s="2" customFormat="1">
      <c r="A833" s="38"/>
      <c r="B833" s="39"/>
      <c r="C833" s="40"/>
      <c r="D833" s="230" t="s">
        <v>214</v>
      </c>
      <c r="E833" s="40"/>
      <c r="F833" s="231" t="s">
        <v>4173</v>
      </c>
      <c r="G833" s="40"/>
      <c r="H833" s="40"/>
      <c r="I833" s="227"/>
      <c r="J833" s="40"/>
      <c r="K833" s="40"/>
      <c r="L833" s="44"/>
      <c r="M833" s="228"/>
      <c r="N833" s="229"/>
      <c r="O833" s="84"/>
      <c r="P833" s="84"/>
      <c r="Q833" s="84"/>
      <c r="R833" s="84"/>
      <c r="S833" s="84"/>
      <c r="T833" s="85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214</v>
      </c>
      <c r="AU833" s="17" t="s">
        <v>82</v>
      </c>
    </row>
    <row r="834" s="2" customFormat="1" ht="16.5" customHeight="1">
      <c r="A834" s="38"/>
      <c r="B834" s="39"/>
      <c r="C834" s="212" t="s">
        <v>1522</v>
      </c>
      <c r="D834" s="212" t="s">
        <v>205</v>
      </c>
      <c r="E834" s="213" t="s">
        <v>4174</v>
      </c>
      <c r="F834" s="214" t="s">
        <v>4175</v>
      </c>
      <c r="G834" s="215" t="s">
        <v>289</v>
      </c>
      <c r="H834" s="216">
        <v>8</v>
      </c>
      <c r="I834" s="217"/>
      <c r="J834" s="218">
        <f>ROUND(I834*H834,2)</f>
        <v>0</v>
      </c>
      <c r="K834" s="214" t="s">
        <v>209</v>
      </c>
      <c r="L834" s="44"/>
      <c r="M834" s="219" t="s">
        <v>19</v>
      </c>
      <c r="N834" s="220" t="s">
        <v>44</v>
      </c>
      <c r="O834" s="84"/>
      <c r="P834" s="221">
        <f>O834*H834</f>
        <v>0</v>
      </c>
      <c r="Q834" s="221">
        <v>2.0000000000000002E-05</v>
      </c>
      <c r="R834" s="221">
        <f>Q834*H834</f>
        <v>0.00016000000000000001</v>
      </c>
      <c r="S834" s="221">
        <v>0.13800000000000001</v>
      </c>
      <c r="T834" s="222">
        <f>S834*H834</f>
        <v>1.1040000000000001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239</v>
      </c>
      <c r="AT834" s="223" t="s">
        <v>205</v>
      </c>
      <c r="AU834" s="223" t="s">
        <v>82</v>
      </c>
      <c r="AY834" s="17" t="s">
        <v>202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80</v>
      </c>
      <c r="BK834" s="224">
        <f>ROUND(I834*H834,2)</f>
        <v>0</v>
      </c>
      <c r="BL834" s="17" t="s">
        <v>239</v>
      </c>
      <c r="BM834" s="223" t="s">
        <v>4176</v>
      </c>
    </row>
    <row r="835" s="2" customFormat="1">
      <c r="A835" s="38"/>
      <c r="B835" s="39"/>
      <c r="C835" s="40"/>
      <c r="D835" s="225" t="s">
        <v>212</v>
      </c>
      <c r="E835" s="40"/>
      <c r="F835" s="226" t="s">
        <v>4177</v>
      </c>
      <c r="G835" s="40"/>
      <c r="H835" s="40"/>
      <c r="I835" s="227"/>
      <c r="J835" s="40"/>
      <c r="K835" s="40"/>
      <c r="L835" s="44"/>
      <c r="M835" s="228"/>
      <c r="N835" s="229"/>
      <c r="O835" s="84"/>
      <c r="P835" s="84"/>
      <c r="Q835" s="84"/>
      <c r="R835" s="84"/>
      <c r="S835" s="84"/>
      <c r="T835" s="85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212</v>
      </c>
      <c r="AU835" s="17" t="s">
        <v>82</v>
      </c>
    </row>
    <row r="836" s="2" customFormat="1">
      <c r="A836" s="38"/>
      <c r="B836" s="39"/>
      <c r="C836" s="40"/>
      <c r="D836" s="230" t="s">
        <v>214</v>
      </c>
      <c r="E836" s="40"/>
      <c r="F836" s="231" t="s">
        <v>4178</v>
      </c>
      <c r="G836" s="40"/>
      <c r="H836" s="40"/>
      <c r="I836" s="227"/>
      <c r="J836" s="40"/>
      <c r="K836" s="40"/>
      <c r="L836" s="44"/>
      <c r="M836" s="228"/>
      <c r="N836" s="229"/>
      <c r="O836" s="84"/>
      <c r="P836" s="84"/>
      <c r="Q836" s="84"/>
      <c r="R836" s="84"/>
      <c r="S836" s="84"/>
      <c r="T836" s="85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214</v>
      </c>
      <c r="AU836" s="17" t="s">
        <v>82</v>
      </c>
    </row>
    <row r="837" s="2" customFormat="1" ht="16.5" customHeight="1">
      <c r="A837" s="38"/>
      <c r="B837" s="39"/>
      <c r="C837" s="212" t="s">
        <v>1526</v>
      </c>
      <c r="D837" s="212" t="s">
        <v>205</v>
      </c>
      <c r="E837" s="213" t="s">
        <v>4179</v>
      </c>
      <c r="F837" s="214" t="s">
        <v>4180</v>
      </c>
      <c r="G837" s="215" t="s">
        <v>437</v>
      </c>
      <c r="H837" s="216">
        <v>1</v>
      </c>
      <c r="I837" s="217"/>
      <c r="J837" s="218">
        <f>ROUND(I837*H837,2)</f>
        <v>0</v>
      </c>
      <c r="K837" s="214" t="s">
        <v>209</v>
      </c>
      <c r="L837" s="44"/>
      <c r="M837" s="219" t="s">
        <v>19</v>
      </c>
      <c r="N837" s="220" t="s">
        <v>44</v>
      </c>
      <c r="O837" s="84"/>
      <c r="P837" s="221">
        <f>O837*H837</f>
        <v>0</v>
      </c>
      <c r="Q837" s="221">
        <v>0.0021700000000000001</v>
      </c>
      <c r="R837" s="221">
        <f>Q837*H837</f>
        <v>0.0021700000000000001</v>
      </c>
      <c r="S837" s="221">
        <v>0</v>
      </c>
      <c r="T837" s="222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23" t="s">
        <v>239</v>
      </c>
      <c r="AT837" s="223" t="s">
        <v>205</v>
      </c>
      <c r="AU837" s="223" t="s">
        <v>82</v>
      </c>
      <c r="AY837" s="17" t="s">
        <v>202</v>
      </c>
      <c r="BE837" s="224">
        <f>IF(N837="základní",J837,0)</f>
        <v>0</v>
      </c>
      <c r="BF837" s="224">
        <f>IF(N837="snížená",J837,0)</f>
        <v>0</v>
      </c>
      <c r="BG837" s="224">
        <f>IF(N837="zákl. přenesená",J837,0)</f>
        <v>0</v>
      </c>
      <c r="BH837" s="224">
        <f>IF(N837="sníž. přenesená",J837,0)</f>
        <v>0</v>
      </c>
      <c r="BI837" s="224">
        <f>IF(N837="nulová",J837,0)</f>
        <v>0</v>
      </c>
      <c r="BJ837" s="17" t="s">
        <v>80</v>
      </c>
      <c r="BK837" s="224">
        <f>ROUND(I837*H837,2)</f>
        <v>0</v>
      </c>
      <c r="BL837" s="17" t="s">
        <v>239</v>
      </c>
      <c r="BM837" s="223" t="s">
        <v>4181</v>
      </c>
    </row>
    <row r="838" s="2" customFormat="1">
      <c r="A838" s="38"/>
      <c r="B838" s="39"/>
      <c r="C838" s="40"/>
      <c r="D838" s="225" t="s">
        <v>212</v>
      </c>
      <c r="E838" s="40"/>
      <c r="F838" s="226" t="s">
        <v>4182</v>
      </c>
      <c r="G838" s="40"/>
      <c r="H838" s="40"/>
      <c r="I838" s="227"/>
      <c r="J838" s="40"/>
      <c r="K838" s="40"/>
      <c r="L838" s="44"/>
      <c r="M838" s="228"/>
      <c r="N838" s="229"/>
      <c r="O838" s="84"/>
      <c r="P838" s="84"/>
      <c r="Q838" s="84"/>
      <c r="R838" s="84"/>
      <c r="S838" s="84"/>
      <c r="T838" s="85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T838" s="17" t="s">
        <v>212</v>
      </c>
      <c r="AU838" s="17" t="s">
        <v>82</v>
      </c>
    </row>
    <row r="839" s="2" customFormat="1">
      <c r="A839" s="38"/>
      <c r="B839" s="39"/>
      <c r="C839" s="40"/>
      <c r="D839" s="230" t="s">
        <v>214</v>
      </c>
      <c r="E839" s="40"/>
      <c r="F839" s="231" t="s">
        <v>4183</v>
      </c>
      <c r="G839" s="40"/>
      <c r="H839" s="40"/>
      <c r="I839" s="227"/>
      <c r="J839" s="40"/>
      <c r="K839" s="40"/>
      <c r="L839" s="44"/>
      <c r="M839" s="228"/>
      <c r="N839" s="229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214</v>
      </c>
      <c r="AU839" s="17" t="s">
        <v>82</v>
      </c>
    </row>
    <row r="840" s="2" customFormat="1" ht="16.5" customHeight="1">
      <c r="A840" s="38"/>
      <c r="B840" s="39"/>
      <c r="C840" s="212" t="s">
        <v>1530</v>
      </c>
      <c r="D840" s="212" t="s">
        <v>205</v>
      </c>
      <c r="E840" s="213" t="s">
        <v>4184</v>
      </c>
      <c r="F840" s="214" t="s">
        <v>4185</v>
      </c>
      <c r="G840" s="215" t="s">
        <v>437</v>
      </c>
      <c r="H840" s="216">
        <v>3</v>
      </c>
      <c r="I840" s="217"/>
      <c r="J840" s="218">
        <f>ROUND(I840*H840,2)</f>
        <v>0</v>
      </c>
      <c r="K840" s="214" t="s">
        <v>19</v>
      </c>
      <c r="L840" s="44"/>
      <c r="M840" s="219" t="s">
        <v>19</v>
      </c>
      <c r="N840" s="220" t="s">
        <v>44</v>
      </c>
      <c r="O840" s="84"/>
      <c r="P840" s="221">
        <f>O840*H840</f>
        <v>0</v>
      </c>
      <c r="Q840" s="221">
        <v>0.0032399999999999998</v>
      </c>
      <c r="R840" s="221">
        <f>Q840*H840</f>
        <v>0.0097199999999999995</v>
      </c>
      <c r="S840" s="221">
        <v>0</v>
      </c>
      <c r="T840" s="22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3" t="s">
        <v>239</v>
      </c>
      <c r="AT840" s="223" t="s">
        <v>205</v>
      </c>
      <c r="AU840" s="223" t="s">
        <v>82</v>
      </c>
      <c r="AY840" s="17" t="s">
        <v>202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7" t="s">
        <v>80</v>
      </c>
      <c r="BK840" s="224">
        <f>ROUND(I840*H840,2)</f>
        <v>0</v>
      </c>
      <c r="BL840" s="17" t="s">
        <v>239</v>
      </c>
      <c r="BM840" s="223" t="s">
        <v>4186</v>
      </c>
    </row>
    <row r="841" s="2" customFormat="1">
      <c r="A841" s="38"/>
      <c r="B841" s="39"/>
      <c r="C841" s="40"/>
      <c r="D841" s="225" t="s">
        <v>212</v>
      </c>
      <c r="E841" s="40"/>
      <c r="F841" s="226" t="s">
        <v>4185</v>
      </c>
      <c r="G841" s="40"/>
      <c r="H841" s="40"/>
      <c r="I841" s="227"/>
      <c r="J841" s="40"/>
      <c r="K841" s="40"/>
      <c r="L841" s="44"/>
      <c r="M841" s="228"/>
      <c r="N841" s="229"/>
      <c r="O841" s="84"/>
      <c r="P841" s="84"/>
      <c r="Q841" s="84"/>
      <c r="R841" s="84"/>
      <c r="S841" s="84"/>
      <c r="T841" s="85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212</v>
      </c>
      <c r="AU841" s="17" t="s">
        <v>82</v>
      </c>
    </row>
    <row r="842" s="2" customFormat="1" ht="16.5" customHeight="1">
      <c r="A842" s="38"/>
      <c r="B842" s="39"/>
      <c r="C842" s="212" t="s">
        <v>1534</v>
      </c>
      <c r="D842" s="212" t="s">
        <v>205</v>
      </c>
      <c r="E842" s="213" t="s">
        <v>4187</v>
      </c>
      <c r="F842" s="214" t="s">
        <v>4188</v>
      </c>
      <c r="G842" s="215" t="s">
        <v>437</v>
      </c>
      <c r="H842" s="216">
        <v>4</v>
      </c>
      <c r="I842" s="217"/>
      <c r="J842" s="218">
        <f>ROUND(I842*H842,2)</f>
        <v>0</v>
      </c>
      <c r="K842" s="214" t="s">
        <v>209</v>
      </c>
      <c r="L842" s="44"/>
      <c r="M842" s="219" t="s">
        <v>19</v>
      </c>
      <c r="N842" s="220" t="s">
        <v>44</v>
      </c>
      <c r="O842" s="84"/>
      <c r="P842" s="221">
        <f>O842*H842</f>
        <v>0</v>
      </c>
      <c r="Q842" s="221">
        <v>0.0032399999999999998</v>
      </c>
      <c r="R842" s="221">
        <f>Q842*H842</f>
        <v>0.012959999999999999</v>
      </c>
      <c r="S842" s="221">
        <v>0</v>
      </c>
      <c r="T842" s="222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23" t="s">
        <v>239</v>
      </c>
      <c r="AT842" s="223" t="s">
        <v>205</v>
      </c>
      <c r="AU842" s="223" t="s">
        <v>82</v>
      </c>
      <c r="AY842" s="17" t="s">
        <v>202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7" t="s">
        <v>80</v>
      </c>
      <c r="BK842" s="224">
        <f>ROUND(I842*H842,2)</f>
        <v>0</v>
      </c>
      <c r="BL842" s="17" t="s">
        <v>239</v>
      </c>
      <c r="BM842" s="223" t="s">
        <v>4189</v>
      </c>
    </row>
    <row r="843" s="2" customFormat="1">
      <c r="A843" s="38"/>
      <c r="B843" s="39"/>
      <c r="C843" s="40"/>
      <c r="D843" s="225" t="s">
        <v>212</v>
      </c>
      <c r="E843" s="40"/>
      <c r="F843" s="226" t="s">
        <v>4190</v>
      </c>
      <c r="G843" s="40"/>
      <c r="H843" s="40"/>
      <c r="I843" s="227"/>
      <c r="J843" s="40"/>
      <c r="K843" s="40"/>
      <c r="L843" s="44"/>
      <c r="M843" s="228"/>
      <c r="N843" s="229"/>
      <c r="O843" s="84"/>
      <c r="P843" s="84"/>
      <c r="Q843" s="84"/>
      <c r="R843" s="84"/>
      <c r="S843" s="84"/>
      <c r="T843" s="85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212</v>
      </c>
      <c r="AU843" s="17" t="s">
        <v>82</v>
      </c>
    </row>
    <row r="844" s="2" customFormat="1">
      <c r="A844" s="38"/>
      <c r="B844" s="39"/>
      <c r="C844" s="40"/>
      <c r="D844" s="230" t="s">
        <v>214</v>
      </c>
      <c r="E844" s="40"/>
      <c r="F844" s="231" t="s">
        <v>4191</v>
      </c>
      <c r="G844" s="40"/>
      <c r="H844" s="40"/>
      <c r="I844" s="227"/>
      <c r="J844" s="40"/>
      <c r="K844" s="40"/>
      <c r="L844" s="44"/>
      <c r="M844" s="228"/>
      <c r="N844" s="229"/>
      <c r="O844" s="84"/>
      <c r="P844" s="84"/>
      <c r="Q844" s="84"/>
      <c r="R844" s="84"/>
      <c r="S844" s="84"/>
      <c r="T844" s="85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214</v>
      </c>
      <c r="AU844" s="17" t="s">
        <v>82</v>
      </c>
    </row>
    <row r="845" s="2" customFormat="1" ht="16.5" customHeight="1">
      <c r="A845" s="38"/>
      <c r="B845" s="39"/>
      <c r="C845" s="212" t="s">
        <v>1538</v>
      </c>
      <c r="D845" s="212" t="s">
        <v>205</v>
      </c>
      <c r="E845" s="213" t="s">
        <v>4192</v>
      </c>
      <c r="F845" s="214" t="s">
        <v>4193</v>
      </c>
      <c r="G845" s="215" t="s">
        <v>437</v>
      </c>
      <c r="H845" s="216">
        <v>26</v>
      </c>
      <c r="I845" s="217"/>
      <c r="J845" s="218">
        <f>ROUND(I845*H845,2)</f>
        <v>0</v>
      </c>
      <c r="K845" s="214" t="s">
        <v>209</v>
      </c>
      <c r="L845" s="44"/>
      <c r="M845" s="219" t="s">
        <v>19</v>
      </c>
      <c r="N845" s="220" t="s">
        <v>44</v>
      </c>
      <c r="O845" s="84"/>
      <c r="P845" s="221">
        <f>O845*H845</f>
        <v>0</v>
      </c>
      <c r="Q845" s="221">
        <v>0.0055300000000000002</v>
      </c>
      <c r="R845" s="221">
        <f>Q845*H845</f>
        <v>0.14378000000000002</v>
      </c>
      <c r="S845" s="221">
        <v>0</v>
      </c>
      <c r="T845" s="222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3" t="s">
        <v>239</v>
      </c>
      <c r="AT845" s="223" t="s">
        <v>205</v>
      </c>
      <c r="AU845" s="223" t="s">
        <v>82</v>
      </c>
      <c r="AY845" s="17" t="s">
        <v>202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80</v>
      </c>
      <c r="BK845" s="224">
        <f>ROUND(I845*H845,2)</f>
        <v>0</v>
      </c>
      <c r="BL845" s="17" t="s">
        <v>239</v>
      </c>
      <c r="BM845" s="223" t="s">
        <v>4194</v>
      </c>
    </row>
    <row r="846" s="2" customFormat="1">
      <c r="A846" s="38"/>
      <c r="B846" s="39"/>
      <c r="C846" s="40"/>
      <c r="D846" s="225" t="s">
        <v>212</v>
      </c>
      <c r="E846" s="40"/>
      <c r="F846" s="226" t="s">
        <v>4195</v>
      </c>
      <c r="G846" s="40"/>
      <c r="H846" s="40"/>
      <c r="I846" s="227"/>
      <c r="J846" s="40"/>
      <c r="K846" s="40"/>
      <c r="L846" s="44"/>
      <c r="M846" s="228"/>
      <c r="N846" s="229"/>
      <c r="O846" s="84"/>
      <c r="P846" s="84"/>
      <c r="Q846" s="84"/>
      <c r="R846" s="84"/>
      <c r="S846" s="84"/>
      <c r="T846" s="85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212</v>
      </c>
      <c r="AU846" s="17" t="s">
        <v>82</v>
      </c>
    </row>
    <row r="847" s="2" customFormat="1">
      <c r="A847" s="38"/>
      <c r="B847" s="39"/>
      <c r="C847" s="40"/>
      <c r="D847" s="230" t="s">
        <v>214</v>
      </c>
      <c r="E847" s="40"/>
      <c r="F847" s="231" t="s">
        <v>4196</v>
      </c>
      <c r="G847" s="40"/>
      <c r="H847" s="40"/>
      <c r="I847" s="227"/>
      <c r="J847" s="40"/>
      <c r="K847" s="40"/>
      <c r="L847" s="44"/>
      <c r="M847" s="228"/>
      <c r="N847" s="229"/>
      <c r="O847" s="84"/>
      <c r="P847" s="84"/>
      <c r="Q847" s="84"/>
      <c r="R847" s="84"/>
      <c r="S847" s="84"/>
      <c r="T847" s="85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214</v>
      </c>
      <c r="AU847" s="17" t="s">
        <v>82</v>
      </c>
    </row>
    <row r="848" s="2" customFormat="1" ht="16.5" customHeight="1">
      <c r="A848" s="38"/>
      <c r="B848" s="39"/>
      <c r="C848" s="212" t="s">
        <v>1542</v>
      </c>
      <c r="D848" s="212" t="s">
        <v>205</v>
      </c>
      <c r="E848" s="213" t="s">
        <v>4197</v>
      </c>
      <c r="F848" s="214" t="s">
        <v>4198</v>
      </c>
      <c r="G848" s="215" t="s">
        <v>437</v>
      </c>
      <c r="H848" s="216">
        <v>13</v>
      </c>
      <c r="I848" s="217"/>
      <c r="J848" s="218">
        <f>ROUND(I848*H848,2)</f>
        <v>0</v>
      </c>
      <c r="K848" s="214" t="s">
        <v>209</v>
      </c>
      <c r="L848" s="44"/>
      <c r="M848" s="219" t="s">
        <v>19</v>
      </c>
      <c r="N848" s="220" t="s">
        <v>44</v>
      </c>
      <c r="O848" s="84"/>
      <c r="P848" s="221">
        <f>O848*H848</f>
        <v>0</v>
      </c>
      <c r="Q848" s="221">
        <v>0.0070400000000000003</v>
      </c>
      <c r="R848" s="221">
        <f>Q848*H848</f>
        <v>0.091520000000000004</v>
      </c>
      <c r="S848" s="221">
        <v>0</v>
      </c>
      <c r="T848" s="222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3" t="s">
        <v>239</v>
      </c>
      <c r="AT848" s="223" t="s">
        <v>205</v>
      </c>
      <c r="AU848" s="223" t="s">
        <v>82</v>
      </c>
      <c r="AY848" s="17" t="s">
        <v>202</v>
      </c>
      <c r="BE848" s="224">
        <f>IF(N848="základní",J848,0)</f>
        <v>0</v>
      </c>
      <c r="BF848" s="224">
        <f>IF(N848="snížená",J848,0)</f>
        <v>0</v>
      </c>
      <c r="BG848" s="224">
        <f>IF(N848="zákl. přenesená",J848,0)</f>
        <v>0</v>
      </c>
      <c r="BH848" s="224">
        <f>IF(N848="sníž. přenesená",J848,0)</f>
        <v>0</v>
      </c>
      <c r="BI848" s="224">
        <f>IF(N848="nulová",J848,0)</f>
        <v>0</v>
      </c>
      <c r="BJ848" s="17" t="s">
        <v>80</v>
      </c>
      <c r="BK848" s="224">
        <f>ROUND(I848*H848,2)</f>
        <v>0</v>
      </c>
      <c r="BL848" s="17" t="s">
        <v>239</v>
      </c>
      <c r="BM848" s="223" t="s">
        <v>4199</v>
      </c>
    </row>
    <row r="849" s="2" customFormat="1">
      <c r="A849" s="38"/>
      <c r="B849" s="39"/>
      <c r="C849" s="40"/>
      <c r="D849" s="225" t="s">
        <v>212</v>
      </c>
      <c r="E849" s="40"/>
      <c r="F849" s="226" t="s">
        <v>4200</v>
      </c>
      <c r="G849" s="40"/>
      <c r="H849" s="40"/>
      <c r="I849" s="227"/>
      <c r="J849" s="40"/>
      <c r="K849" s="40"/>
      <c r="L849" s="44"/>
      <c r="M849" s="228"/>
      <c r="N849" s="229"/>
      <c r="O849" s="84"/>
      <c r="P849" s="84"/>
      <c r="Q849" s="84"/>
      <c r="R849" s="84"/>
      <c r="S849" s="84"/>
      <c r="T849" s="85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212</v>
      </c>
      <c r="AU849" s="17" t="s">
        <v>82</v>
      </c>
    </row>
    <row r="850" s="2" customFormat="1">
      <c r="A850" s="38"/>
      <c r="B850" s="39"/>
      <c r="C850" s="40"/>
      <c r="D850" s="230" t="s">
        <v>214</v>
      </c>
      <c r="E850" s="40"/>
      <c r="F850" s="231" t="s">
        <v>4201</v>
      </c>
      <c r="G850" s="40"/>
      <c r="H850" s="40"/>
      <c r="I850" s="227"/>
      <c r="J850" s="40"/>
      <c r="K850" s="40"/>
      <c r="L850" s="44"/>
      <c r="M850" s="228"/>
      <c r="N850" s="229"/>
      <c r="O850" s="84"/>
      <c r="P850" s="84"/>
      <c r="Q850" s="84"/>
      <c r="R850" s="84"/>
      <c r="S850" s="84"/>
      <c r="T850" s="85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214</v>
      </c>
      <c r="AU850" s="17" t="s">
        <v>82</v>
      </c>
    </row>
    <row r="851" s="2" customFormat="1" ht="16.5" customHeight="1">
      <c r="A851" s="38"/>
      <c r="B851" s="39"/>
      <c r="C851" s="212" t="s">
        <v>1546</v>
      </c>
      <c r="D851" s="212" t="s">
        <v>205</v>
      </c>
      <c r="E851" s="213" t="s">
        <v>4197</v>
      </c>
      <c r="F851" s="214" t="s">
        <v>4198</v>
      </c>
      <c r="G851" s="215" t="s">
        <v>437</v>
      </c>
      <c r="H851" s="216">
        <v>7</v>
      </c>
      <c r="I851" s="217"/>
      <c r="J851" s="218">
        <f>ROUND(I851*H851,2)</f>
        <v>0</v>
      </c>
      <c r="K851" s="214" t="s">
        <v>209</v>
      </c>
      <c r="L851" s="44"/>
      <c r="M851" s="219" t="s">
        <v>19</v>
      </c>
      <c r="N851" s="220" t="s">
        <v>44</v>
      </c>
      <c r="O851" s="84"/>
      <c r="P851" s="221">
        <f>O851*H851</f>
        <v>0</v>
      </c>
      <c r="Q851" s="221">
        <v>0.0070400000000000003</v>
      </c>
      <c r="R851" s="221">
        <f>Q851*H851</f>
        <v>0.049280000000000004</v>
      </c>
      <c r="S851" s="221">
        <v>0</v>
      </c>
      <c r="T851" s="22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3" t="s">
        <v>239</v>
      </c>
      <c r="AT851" s="223" t="s">
        <v>205</v>
      </c>
      <c r="AU851" s="223" t="s">
        <v>82</v>
      </c>
      <c r="AY851" s="17" t="s">
        <v>202</v>
      </c>
      <c r="BE851" s="224">
        <f>IF(N851="základní",J851,0)</f>
        <v>0</v>
      </c>
      <c r="BF851" s="224">
        <f>IF(N851="snížená",J851,0)</f>
        <v>0</v>
      </c>
      <c r="BG851" s="224">
        <f>IF(N851="zákl. přenesená",J851,0)</f>
        <v>0</v>
      </c>
      <c r="BH851" s="224">
        <f>IF(N851="sníž. přenesená",J851,0)</f>
        <v>0</v>
      </c>
      <c r="BI851" s="224">
        <f>IF(N851="nulová",J851,0)</f>
        <v>0</v>
      </c>
      <c r="BJ851" s="17" t="s">
        <v>80</v>
      </c>
      <c r="BK851" s="224">
        <f>ROUND(I851*H851,2)</f>
        <v>0</v>
      </c>
      <c r="BL851" s="17" t="s">
        <v>239</v>
      </c>
      <c r="BM851" s="223" t="s">
        <v>4202</v>
      </c>
    </row>
    <row r="852" s="2" customFormat="1">
      <c r="A852" s="38"/>
      <c r="B852" s="39"/>
      <c r="C852" s="40"/>
      <c r="D852" s="225" t="s">
        <v>212</v>
      </c>
      <c r="E852" s="40"/>
      <c r="F852" s="226" t="s">
        <v>4200</v>
      </c>
      <c r="G852" s="40"/>
      <c r="H852" s="40"/>
      <c r="I852" s="227"/>
      <c r="J852" s="40"/>
      <c r="K852" s="40"/>
      <c r="L852" s="44"/>
      <c r="M852" s="228"/>
      <c r="N852" s="229"/>
      <c r="O852" s="84"/>
      <c r="P852" s="84"/>
      <c r="Q852" s="84"/>
      <c r="R852" s="84"/>
      <c r="S852" s="84"/>
      <c r="T852" s="85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212</v>
      </c>
      <c r="AU852" s="17" t="s">
        <v>82</v>
      </c>
    </row>
    <row r="853" s="2" customFormat="1">
      <c r="A853" s="38"/>
      <c r="B853" s="39"/>
      <c r="C853" s="40"/>
      <c r="D853" s="230" t="s">
        <v>214</v>
      </c>
      <c r="E853" s="40"/>
      <c r="F853" s="231" t="s">
        <v>4201</v>
      </c>
      <c r="G853" s="40"/>
      <c r="H853" s="40"/>
      <c r="I853" s="227"/>
      <c r="J853" s="40"/>
      <c r="K853" s="40"/>
      <c r="L853" s="44"/>
      <c r="M853" s="228"/>
      <c r="N853" s="229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214</v>
      </c>
      <c r="AU853" s="17" t="s">
        <v>82</v>
      </c>
    </row>
    <row r="854" s="2" customFormat="1" ht="16.5" customHeight="1">
      <c r="A854" s="38"/>
      <c r="B854" s="39"/>
      <c r="C854" s="212" t="s">
        <v>1550</v>
      </c>
      <c r="D854" s="212" t="s">
        <v>205</v>
      </c>
      <c r="E854" s="213" t="s">
        <v>4203</v>
      </c>
      <c r="F854" s="214" t="s">
        <v>4204</v>
      </c>
      <c r="G854" s="215" t="s">
        <v>437</v>
      </c>
      <c r="H854" s="216">
        <v>10</v>
      </c>
      <c r="I854" s="217"/>
      <c r="J854" s="218">
        <f>ROUND(I854*H854,2)</f>
        <v>0</v>
      </c>
      <c r="K854" s="214" t="s">
        <v>209</v>
      </c>
      <c r="L854" s="44"/>
      <c r="M854" s="219" t="s">
        <v>19</v>
      </c>
      <c r="N854" s="220" t="s">
        <v>44</v>
      </c>
      <c r="O854" s="84"/>
      <c r="P854" s="221">
        <f>O854*H854</f>
        <v>0</v>
      </c>
      <c r="Q854" s="221">
        <v>0.0093900000000000008</v>
      </c>
      <c r="R854" s="221">
        <f>Q854*H854</f>
        <v>0.093900000000000011</v>
      </c>
      <c r="S854" s="221">
        <v>0</v>
      </c>
      <c r="T854" s="222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23" t="s">
        <v>239</v>
      </c>
      <c r="AT854" s="223" t="s">
        <v>205</v>
      </c>
      <c r="AU854" s="223" t="s">
        <v>82</v>
      </c>
      <c r="AY854" s="17" t="s">
        <v>202</v>
      </c>
      <c r="BE854" s="224">
        <f>IF(N854="základní",J854,0)</f>
        <v>0</v>
      </c>
      <c r="BF854" s="224">
        <f>IF(N854="snížená",J854,0)</f>
        <v>0</v>
      </c>
      <c r="BG854" s="224">
        <f>IF(N854="zákl. přenesená",J854,0)</f>
        <v>0</v>
      </c>
      <c r="BH854" s="224">
        <f>IF(N854="sníž. přenesená",J854,0)</f>
        <v>0</v>
      </c>
      <c r="BI854" s="224">
        <f>IF(N854="nulová",J854,0)</f>
        <v>0</v>
      </c>
      <c r="BJ854" s="17" t="s">
        <v>80</v>
      </c>
      <c r="BK854" s="224">
        <f>ROUND(I854*H854,2)</f>
        <v>0</v>
      </c>
      <c r="BL854" s="17" t="s">
        <v>239</v>
      </c>
      <c r="BM854" s="223" t="s">
        <v>4205</v>
      </c>
    </row>
    <row r="855" s="2" customFormat="1">
      <c r="A855" s="38"/>
      <c r="B855" s="39"/>
      <c r="C855" s="40"/>
      <c r="D855" s="225" t="s">
        <v>212</v>
      </c>
      <c r="E855" s="40"/>
      <c r="F855" s="226" t="s">
        <v>4206</v>
      </c>
      <c r="G855" s="40"/>
      <c r="H855" s="40"/>
      <c r="I855" s="227"/>
      <c r="J855" s="40"/>
      <c r="K855" s="40"/>
      <c r="L855" s="44"/>
      <c r="M855" s="228"/>
      <c r="N855" s="229"/>
      <c r="O855" s="84"/>
      <c r="P855" s="84"/>
      <c r="Q855" s="84"/>
      <c r="R855" s="84"/>
      <c r="S855" s="84"/>
      <c r="T855" s="85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7" t="s">
        <v>212</v>
      </c>
      <c r="AU855" s="17" t="s">
        <v>82</v>
      </c>
    </row>
    <row r="856" s="2" customFormat="1">
      <c r="A856" s="38"/>
      <c r="B856" s="39"/>
      <c r="C856" s="40"/>
      <c r="D856" s="230" t="s">
        <v>214</v>
      </c>
      <c r="E856" s="40"/>
      <c r="F856" s="231" t="s">
        <v>4207</v>
      </c>
      <c r="G856" s="40"/>
      <c r="H856" s="40"/>
      <c r="I856" s="227"/>
      <c r="J856" s="40"/>
      <c r="K856" s="40"/>
      <c r="L856" s="44"/>
      <c r="M856" s="228"/>
      <c r="N856" s="229"/>
      <c r="O856" s="84"/>
      <c r="P856" s="84"/>
      <c r="Q856" s="84"/>
      <c r="R856" s="84"/>
      <c r="S856" s="84"/>
      <c r="T856" s="85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214</v>
      </c>
      <c r="AU856" s="17" t="s">
        <v>82</v>
      </c>
    </row>
    <row r="857" s="2" customFormat="1" ht="16.5" customHeight="1">
      <c r="A857" s="38"/>
      <c r="B857" s="39"/>
      <c r="C857" s="212" t="s">
        <v>1554</v>
      </c>
      <c r="D857" s="212" t="s">
        <v>205</v>
      </c>
      <c r="E857" s="213" t="s">
        <v>4208</v>
      </c>
      <c r="F857" s="214" t="s">
        <v>4209</v>
      </c>
      <c r="G857" s="215" t="s">
        <v>437</v>
      </c>
      <c r="H857" s="216">
        <v>16</v>
      </c>
      <c r="I857" s="217"/>
      <c r="J857" s="218">
        <f>ROUND(I857*H857,2)</f>
        <v>0</v>
      </c>
      <c r="K857" s="214" t="s">
        <v>209</v>
      </c>
      <c r="L857" s="44"/>
      <c r="M857" s="219" t="s">
        <v>19</v>
      </c>
      <c r="N857" s="220" t="s">
        <v>44</v>
      </c>
      <c r="O857" s="84"/>
      <c r="P857" s="221">
        <f>O857*H857</f>
        <v>0</v>
      </c>
      <c r="Q857" s="221">
        <v>0.01149</v>
      </c>
      <c r="R857" s="221">
        <f>Q857*H857</f>
        <v>0.18384</v>
      </c>
      <c r="S857" s="221">
        <v>0</v>
      </c>
      <c r="T857" s="22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3" t="s">
        <v>239</v>
      </c>
      <c r="AT857" s="223" t="s">
        <v>205</v>
      </c>
      <c r="AU857" s="223" t="s">
        <v>82</v>
      </c>
      <c r="AY857" s="17" t="s">
        <v>202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80</v>
      </c>
      <c r="BK857" s="224">
        <f>ROUND(I857*H857,2)</f>
        <v>0</v>
      </c>
      <c r="BL857" s="17" t="s">
        <v>239</v>
      </c>
      <c r="BM857" s="223" t="s">
        <v>4210</v>
      </c>
    </row>
    <row r="858" s="2" customFormat="1">
      <c r="A858" s="38"/>
      <c r="B858" s="39"/>
      <c r="C858" s="40"/>
      <c r="D858" s="225" t="s">
        <v>212</v>
      </c>
      <c r="E858" s="40"/>
      <c r="F858" s="226" t="s">
        <v>4211</v>
      </c>
      <c r="G858" s="40"/>
      <c r="H858" s="40"/>
      <c r="I858" s="227"/>
      <c r="J858" s="40"/>
      <c r="K858" s="40"/>
      <c r="L858" s="44"/>
      <c r="M858" s="228"/>
      <c r="N858" s="229"/>
      <c r="O858" s="84"/>
      <c r="P858" s="84"/>
      <c r="Q858" s="84"/>
      <c r="R858" s="84"/>
      <c r="S858" s="84"/>
      <c r="T858" s="85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212</v>
      </c>
      <c r="AU858" s="17" t="s">
        <v>82</v>
      </c>
    </row>
    <row r="859" s="2" customFormat="1">
      <c r="A859" s="38"/>
      <c r="B859" s="39"/>
      <c r="C859" s="40"/>
      <c r="D859" s="230" t="s">
        <v>214</v>
      </c>
      <c r="E859" s="40"/>
      <c r="F859" s="231" t="s">
        <v>4212</v>
      </c>
      <c r="G859" s="40"/>
      <c r="H859" s="40"/>
      <c r="I859" s="227"/>
      <c r="J859" s="40"/>
      <c r="K859" s="40"/>
      <c r="L859" s="44"/>
      <c r="M859" s="228"/>
      <c r="N859" s="229"/>
      <c r="O859" s="84"/>
      <c r="P859" s="84"/>
      <c r="Q859" s="84"/>
      <c r="R859" s="84"/>
      <c r="S859" s="84"/>
      <c r="T859" s="85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214</v>
      </c>
      <c r="AU859" s="17" t="s">
        <v>82</v>
      </c>
    </row>
    <row r="860" s="2" customFormat="1" ht="16.5" customHeight="1">
      <c r="A860" s="38"/>
      <c r="B860" s="39"/>
      <c r="C860" s="212" t="s">
        <v>1558</v>
      </c>
      <c r="D860" s="212" t="s">
        <v>205</v>
      </c>
      <c r="E860" s="213" t="s">
        <v>4213</v>
      </c>
      <c r="F860" s="214" t="s">
        <v>4214</v>
      </c>
      <c r="G860" s="215" t="s">
        <v>437</v>
      </c>
      <c r="H860" s="216">
        <v>27</v>
      </c>
      <c r="I860" s="217"/>
      <c r="J860" s="218">
        <f>ROUND(I860*H860,2)</f>
        <v>0</v>
      </c>
      <c r="K860" s="214" t="s">
        <v>209</v>
      </c>
      <c r="L860" s="44"/>
      <c r="M860" s="219" t="s">
        <v>19</v>
      </c>
      <c r="N860" s="220" t="s">
        <v>44</v>
      </c>
      <c r="O860" s="84"/>
      <c r="P860" s="221">
        <f>O860*H860</f>
        <v>0</v>
      </c>
      <c r="Q860" s="221">
        <v>0.01362</v>
      </c>
      <c r="R860" s="221">
        <f>Q860*H860</f>
        <v>0.36774000000000001</v>
      </c>
      <c r="S860" s="221">
        <v>0</v>
      </c>
      <c r="T860" s="222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23" t="s">
        <v>239</v>
      </c>
      <c r="AT860" s="223" t="s">
        <v>205</v>
      </c>
      <c r="AU860" s="223" t="s">
        <v>82</v>
      </c>
      <c r="AY860" s="17" t="s">
        <v>202</v>
      </c>
      <c r="BE860" s="224">
        <f>IF(N860="základní",J860,0)</f>
        <v>0</v>
      </c>
      <c r="BF860" s="224">
        <f>IF(N860="snížená",J860,0)</f>
        <v>0</v>
      </c>
      <c r="BG860" s="224">
        <f>IF(N860="zákl. přenesená",J860,0)</f>
        <v>0</v>
      </c>
      <c r="BH860" s="224">
        <f>IF(N860="sníž. přenesená",J860,0)</f>
        <v>0</v>
      </c>
      <c r="BI860" s="224">
        <f>IF(N860="nulová",J860,0)</f>
        <v>0</v>
      </c>
      <c r="BJ860" s="17" t="s">
        <v>80</v>
      </c>
      <c r="BK860" s="224">
        <f>ROUND(I860*H860,2)</f>
        <v>0</v>
      </c>
      <c r="BL860" s="17" t="s">
        <v>239</v>
      </c>
      <c r="BM860" s="223" t="s">
        <v>4215</v>
      </c>
    </row>
    <row r="861" s="2" customFormat="1">
      <c r="A861" s="38"/>
      <c r="B861" s="39"/>
      <c r="C861" s="40"/>
      <c r="D861" s="225" t="s">
        <v>212</v>
      </c>
      <c r="E861" s="40"/>
      <c r="F861" s="226" t="s">
        <v>4216</v>
      </c>
      <c r="G861" s="40"/>
      <c r="H861" s="40"/>
      <c r="I861" s="227"/>
      <c r="J861" s="40"/>
      <c r="K861" s="40"/>
      <c r="L861" s="44"/>
      <c r="M861" s="228"/>
      <c r="N861" s="229"/>
      <c r="O861" s="84"/>
      <c r="P861" s="84"/>
      <c r="Q861" s="84"/>
      <c r="R861" s="84"/>
      <c r="S861" s="84"/>
      <c r="T861" s="85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T861" s="17" t="s">
        <v>212</v>
      </c>
      <c r="AU861" s="17" t="s">
        <v>82</v>
      </c>
    </row>
    <row r="862" s="2" customFormat="1">
      <c r="A862" s="38"/>
      <c r="B862" s="39"/>
      <c r="C862" s="40"/>
      <c r="D862" s="230" t="s">
        <v>214</v>
      </c>
      <c r="E862" s="40"/>
      <c r="F862" s="231" t="s">
        <v>4217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214</v>
      </c>
      <c r="AU862" s="17" t="s">
        <v>82</v>
      </c>
    </row>
    <row r="863" s="2" customFormat="1" ht="16.5" customHeight="1">
      <c r="A863" s="38"/>
      <c r="B863" s="39"/>
      <c r="C863" s="212" t="s">
        <v>1562</v>
      </c>
      <c r="D863" s="212" t="s">
        <v>205</v>
      </c>
      <c r="E863" s="213" t="s">
        <v>4218</v>
      </c>
      <c r="F863" s="214" t="s">
        <v>4219</v>
      </c>
      <c r="G863" s="215" t="s">
        <v>437</v>
      </c>
      <c r="H863" s="216">
        <v>17</v>
      </c>
      <c r="I863" s="217"/>
      <c r="J863" s="218">
        <f>ROUND(I863*H863,2)</f>
        <v>0</v>
      </c>
      <c r="K863" s="214" t="s">
        <v>209</v>
      </c>
      <c r="L863" s="44"/>
      <c r="M863" s="219" t="s">
        <v>19</v>
      </c>
      <c r="N863" s="220" t="s">
        <v>44</v>
      </c>
      <c r="O863" s="84"/>
      <c r="P863" s="221">
        <f>O863*H863</f>
        <v>0</v>
      </c>
      <c r="Q863" s="221">
        <v>0.01736</v>
      </c>
      <c r="R863" s="221">
        <f>Q863*H863</f>
        <v>0.29511999999999999</v>
      </c>
      <c r="S863" s="221">
        <v>0</v>
      </c>
      <c r="T863" s="222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23" t="s">
        <v>239</v>
      </c>
      <c r="AT863" s="223" t="s">
        <v>205</v>
      </c>
      <c r="AU863" s="223" t="s">
        <v>82</v>
      </c>
      <c r="AY863" s="17" t="s">
        <v>202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7" t="s">
        <v>80</v>
      </c>
      <c r="BK863" s="224">
        <f>ROUND(I863*H863,2)</f>
        <v>0</v>
      </c>
      <c r="BL863" s="17" t="s">
        <v>239</v>
      </c>
      <c r="BM863" s="223" t="s">
        <v>4220</v>
      </c>
    </row>
    <row r="864" s="2" customFormat="1">
      <c r="A864" s="38"/>
      <c r="B864" s="39"/>
      <c r="C864" s="40"/>
      <c r="D864" s="225" t="s">
        <v>212</v>
      </c>
      <c r="E864" s="40"/>
      <c r="F864" s="226" t="s">
        <v>4221</v>
      </c>
      <c r="G864" s="40"/>
      <c r="H864" s="40"/>
      <c r="I864" s="227"/>
      <c r="J864" s="40"/>
      <c r="K864" s="40"/>
      <c r="L864" s="44"/>
      <c r="M864" s="228"/>
      <c r="N864" s="229"/>
      <c r="O864" s="84"/>
      <c r="P864" s="84"/>
      <c r="Q864" s="84"/>
      <c r="R864" s="84"/>
      <c r="S864" s="84"/>
      <c r="T864" s="85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212</v>
      </c>
      <c r="AU864" s="17" t="s">
        <v>82</v>
      </c>
    </row>
    <row r="865" s="2" customFormat="1">
      <c r="A865" s="38"/>
      <c r="B865" s="39"/>
      <c r="C865" s="40"/>
      <c r="D865" s="230" t="s">
        <v>214</v>
      </c>
      <c r="E865" s="40"/>
      <c r="F865" s="231" t="s">
        <v>4222</v>
      </c>
      <c r="G865" s="40"/>
      <c r="H865" s="40"/>
      <c r="I865" s="227"/>
      <c r="J865" s="40"/>
      <c r="K865" s="40"/>
      <c r="L865" s="44"/>
      <c r="M865" s="228"/>
      <c r="N865" s="229"/>
      <c r="O865" s="84"/>
      <c r="P865" s="84"/>
      <c r="Q865" s="84"/>
      <c r="R865" s="84"/>
      <c r="S865" s="84"/>
      <c r="T865" s="85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214</v>
      </c>
      <c r="AU865" s="17" t="s">
        <v>82</v>
      </c>
    </row>
    <row r="866" s="2" customFormat="1" ht="16.5" customHeight="1">
      <c r="A866" s="38"/>
      <c r="B866" s="39"/>
      <c r="C866" s="212" t="s">
        <v>1566</v>
      </c>
      <c r="D866" s="212" t="s">
        <v>205</v>
      </c>
      <c r="E866" s="213" t="s">
        <v>4223</v>
      </c>
      <c r="F866" s="214" t="s">
        <v>4224</v>
      </c>
      <c r="G866" s="215" t="s">
        <v>437</v>
      </c>
      <c r="H866" s="216">
        <v>4</v>
      </c>
      <c r="I866" s="217"/>
      <c r="J866" s="218">
        <f>ROUND(I866*H866,2)</f>
        <v>0</v>
      </c>
      <c r="K866" s="214" t="s">
        <v>209</v>
      </c>
      <c r="L866" s="44"/>
      <c r="M866" s="219" t="s">
        <v>19</v>
      </c>
      <c r="N866" s="220" t="s">
        <v>44</v>
      </c>
      <c r="O866" s="84"/>
      <c r="P866" s="221">
        <f>O866*H866</f>
        <v>0</v>
      </c>
      <c r="Q866" s="221">
        <v>0.022780000000000002</v>
      </c>
      <c r="R866" s="221">
        <f>Q866*H866</f>
        <v>0.091120000000000007</v>
      </c>
      <c r="S866" s="221">
        <v>0</v>
      </c>
      <c r="T866" s="222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23" t="s">
        <v>239</v>
      </c>
      <c r="AT866" s="223" t="s">
        <v>205</v>
      </c>
      <c r="AU866" s="223" t="s">
        <v>82</v>
      </c>
      <c r="AY866" s="17" t="s">
        <v>202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17" t="s">
        <v>80</v>
      </c>
      <c r="BK866" s="224">
        <f>ROUND(I866*H866,2)</f>
        <v>0</v>
      </c>
      <c r="BL866" s="17" t="s">
        <v>239</v>
      </c>
      <c r="BM866" s="223" t="s">
        <v>4225</v>
      </c>
    </row>
    <row r="867" s="2" customFormat="1">
      <c r="A867" s="38"/>
      <c r="B867" s="39"/>
      <c r="C867" s="40"/>
      <c r="D867" s="225" t="s">
        <v>212</v>
      </c>
      <c r="E867" s="40"/>
      <c r="F867" s="226" t="s">
        <v>4226</v>
      </c>
      <c r="G867" s="40"/>
      <c r="H867" s="40"/>
      <c r="I867" s="227"/>
      <c r="J867" s="40"/>
      <c r="K867" s="40"/>
      <c r="L867" s="44"/>
      <c r="M867" s="228"/>
      <c r="N867" s="229"/>
      <c r="O867" s="84"/>
      <c r="P867" s="84"/>
      <c r="Q867" s="84"/>
      <c r="R867" s="84"/>
      <c r="S867" s="84"/>
      <c r="T867" s="85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7" t="s">
        <v>212</v>
      </c>
      <c r="AU867" s="17" t="s">
        <v>82</v>
      </c>
    </row>
    <row r="868" s="2" customFormat="1">
      <c r="A868" s="38"/>
      <c r="B868" s="39"/>
      <c r="C868" s="40"/>
      <c r="D868" s="230" t="s">
        <v>214</v>
      </c>
      <c r="E868" s="40"/>
      <c r="F868" s="231" t="s">
        <v>4227</v>
      </c>
      <c r="G868" s="40"/>
      <c r="H868" s="40"/>
      <c r="I868" s="227"/>
      <c r="J868" s="40"/>
      <c r="K868" s="40"/>
      <c r="L868" s="44"/>
      <c r="M868" s="228"/>
      <c r="N868" s="229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214</v>
      </c>
      <c r="AU868" s="17" t="s">
        <v>82</v>
      </c>
    </row>
    <row r="869" s="2" customFormat="1" ht="16.5" customHeight="1">
      <c r="A869" s="38"/>
      <c r="B869" s="39"/>
      <c r="C869" s="212" t="s">
        <v>1570</v>
      </c>
      <c r="D869" s="212" t="s">
        <v>205</v>
      </c>
      <c r="E869" s="213" t="s">
        <v>4228</v>
      </c>
      <c r="F869" s="214" t="s">
        <v>4229</v>
      </c>
      <c r="G869" s="215" t="s">
        <v>437</v>
      </c>
      <c r="H869" s="216">
        <v>6</v>
      </c>
      <c r="I869" s="217"/>
      <c r="J869" s="218">
        <f>ROUND(I869*H869,2)</f>
        <v>0</v>
      </c>
      <c r="K869" s="214" t="s">
        <v>209</v>
      </c>
      <c r="L869" s="44"/>
      <c r="M869" s="219" t="s">
        <v>19</v>
      </c>
      <c r="N869" s="220" t="s">
        <v>44</v>
      </c>
      <c r="O869" s="84"/>
      <c r="P869" s="221">
        <f>O869*H869</f>
        <v>0</v>
      </c>
      <c r="Q869" s="221">
        <v>0.02605</v>
      </c>
      <c r="R869" s="221">
        <f>Q869*H869</f>
        <v>0.15629999999999999</v>
      </c>
      <c r="S869" s="221">
        <v>0</v>
      </c>
      <c r="T869" s="22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3" t="s">
        <v>239</v>
      </c>
      <c r="AT869" s="223" t="s">
        <v>205</v>
      </c>
      <c r="AU869" s="223" t="s">
        <v>82</v>
      </c>
      <c r="AY869" s="17" t="s">
        <v>202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7" t="s">
        <v>80</v>
      </c>
      <c r="BK869" s="224">
        <f>ROUND(I869*H869,2)</f>
        <v>0</v>
      </c>
      <c r="BL869" s="17" t="s">
        <v>239</v>
      </c>
      <c r="BM869" s="223" t="s">
        <v>4230</v>
      </c>
    </row>
    <row r="870" s="2" customFormat="1">
      <c r="A870" s="38"/>
      <c r="B870" s="39"/>
      <c r="C870" s="40"/>
      <c r="D870" s="225" t="s">
        <v>212</v>
      </c>
      <c r="E870" s="40"/>
      <c r="F870" s="226" t="s">
        <v>4231</v>
      </c>
      <c r="G870" s="40"/>
      <c r="H870" s="40"/>
      <c r="I870" s="227"/>
      <c r="J870" s="40"/>
      <c r="K870" s="40"/>
      <c r="L870" s="44"/>
      <c r="M870" s="228"/>
      <c r="N870" s="229"/>
      <c r="O870" s="84"/>
      <c r="P870" s="84"/>
      <c r="Q870" s="84"/>
      <c r="R870" s="84"/>
      <c r="S870" s="84"/>
      <c r="T870" s="85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212</v>
      </c>
      <c r="AU870" s="17" t="s">
        <v>82</v>
      </c>
    </row>
    <row r="871" s="2" customFormat="1">
      <c r="A871" s="38"/>
      <c r="B871" s="39"/>
      <c r="C871" s="40"/>
      <c r="D871" s="230" t="s">
        <v>214</v>
      </c>
      <c r="E871" s="40"/>
      <c r="F871" s="231" t="s">
        <v>4232</v>
      </c>
      <c r="G871" s="40"/>
      <c r="H871" s="40"/>
      <c r="I871" s="227"/>
      <c r="J871" s="40"/>
      <c r="K871" s="40"/>
      <c r="L871" s="44"/>
      <c r="M871" s="228"/>
      <c r="N871" s="229"/>
      <c r="O871" s="84"/>
      <c r="P871" s="84"/>
      <c r="Q871" s="84"/>
      <c r="R871" s="84"/>
      <c r="S871" s="84"/>
      <c r="T871" s="85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7" t="s">
        <v>214</v>
      </c>
      <c r="AU871" s="17" t="s">
        <v>82</v>
      </c>
    </row>
    <row r="872" s="2" customFormat="1" ht="16.5" customHeight="1">
      <c r="A872" s="38"/>
      <c r="B872" s="39"/>
      <c r="C872" s="212" t="s">
        <v>1574</v>
      </c>
      <c r="D872" s="212" t="s">
        <v>205</v>
      </c>
      <c r="E872" s="213" t="s">
        <v>4233</v>
      </c>
      <c r="F872" s="214" t="s">
        <v>4234</v>
      </c>
      <c r="G872" s="215" t="s">
        <v>437</v>
      </c>
      <c r="H872" s="216">
        <v>16</v>
      </c>
      <c r="I872" s="217"/>
      <c r="J872" s="218">
        <f>ROUND(I872*H872,2)</f>
        <v>0</v>
      </c>
      <c r="K872" s="214" t="s">
        <v>209</v>
      </c>
      <c r="L872" s="44"/>
      <c r="M872" s="219" t="s">
        <v>19</v>
      </c>
      <c r="N872" s="220" t="s">
        <v>44</v>
      </c>
      <c r="O872" s="84"/>
      <c r="P872" s="221">
        <f>O872*H872</f>
        <v>0</v>
      </c>
      <c r="Q872" s="221">
        <v>0.0044600000000000004</v>
      </c>
      <c r="R872" s="221">
        <f>Q872*H872</f>
        <v>0.071360000000000007</v>
      </c>
      <c r="S872" s="221">
        <v>0</v>
      </c>
      <c r="T872" s="222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23" t="s">
        <v>239</v>
      </c>
      <c r="AT872" s="223" t="s">
        <v>205</v>
      </c>
      <c r="AU872" s="223" t="s">
        <v>82</v>
      </c>
      <c r="AY872" s="17" t="s">
        <v>202</v>
      </c>
      <c r="BE872" s="224">
        <f>IF(N872="základní",J872,0)</f>
        <v>0</v>
      </c>
      <c r="BF872" s="224">
        <f>IF(N872="snížená",J872,0)</f>
        <v>0</v>
      </c>
      <c r="BG872" s="224">
        <f>IF(N872="zákl. přenesená",J872,0)</f>
        <v>0</v>
      </c>
      <c r="BH872" s="224">
        <f>IF(N872="sníž. přenesená",J872,0)</f>
        <v>0</v>
      </c>
      <c r="BI872" s="224">
        <f>IF(N872="nulová",J872,0)</f>
        <v>0</v>
      </c>
      <c r="BJ872" s="17" t="s">
        <v>80</v>
      </c>
      <c r="BK872" s="224">
        <f>ROUND(I872*H872,2)</f>
        <v>0</v>
      </c>
      <c r="BL872" s="17" t="s">
        <v>239</v>
      </c>
      <c r="BM872" s="223" t="s">
        <v>4235</v>
      </c>
    </row>
    <row r="873" s="2" customFormat="1">
      <c r="A873" s="38"/>
      <c r="B873" s="39"/>
      <c r="C873" s="40"/>
      <c r="D873" s="225" t="s">
        <v>212</v>
      </c>
      <c r="E873" s="40"/>
      <c r="F873" s="226" t="s">
        <v>4236</v>
      </c>
      <c r="G873" s="40"/>
      <c r="H873" s="40"/>
      <c r="I873" s="227"/>
      <c r="J873" s="40"/>
      <c r="K873" s="40"/>
      <c r="L873" s="44"/>
      <c r="M873" s="228"/>
      <c r="N873" s="229"/>
      <c r="O873" s="84"/>
      <c r="P873" s="84"/>
      <c r="Q873" s="84"/>
      <c r="R873" s="84"/>
      <c r="S873" s="84"/>
      <c r="T873" s="85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212</v>
      </c>
      <c r="AU873" s="17" t="s">
        <v>82</v>
      </c>
    </row>
    <row r="874" s="2" customFormat="1">
      <c r="A874" s="38"/>
      <c r="B874" s="39"/>
      <c r="C874" s="40"/>
      <c r="D874" s="230" t="s">
        <v>214</v>
      </c>
      <c r="E874" s="40"/>
      <c r="F874" s="231" t="s">
        <v>4237</v>
      </c>
      <c r="G874" s="40"/>
      <c r="H874" s="40"/>
      <c r="I874" s="227"/>
      <c r="J874" s="40"/>
      <c r="K874" s="40"/>
      <c r="L874" s="44"/>
      <c r="M874" s="228"/>
      <c r="N874" s="229"/>
      <c r="O874" s="84"/>
      <c r="P874" s="84"/>
      <c r="Q874" s="84"/>
      <c r="R874" s="84"/>
      <c r="S874" s="84"/>
      <c r="T874" s="85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214</v>
      </c>
      <c r="AU874" s="17" t="s">
        <v>82</v>
      </c>
    </row>
    <row r="875" s="2" customFormat="1" ht="16.5" customHeight="1">
      <c r="A875" s="38"/>
      <c r="B875" s="39"/>
      <c r="C875" s="212" t="s">
        <v>1579</v>
      </c>
      <c r="D875" s="212" t="s">
        <v>205</v>
      </c>
      <c r="E875" s="213" t="s">
        <v>4238</v>
      </c>
      <c r="F875" s="214" t="s">
        <v>4239</v>
      </c>
      <c r="G875" s="215" t="s">
        <v>437</v>
      </c>
      <c r="H875" s="216">
        <v>1</v>
      </c>
      <c r="I875" s="217"/>
      <c r="J875" s="218">
        <f>ROUND(I875*H875,2)</f>
        <v>0</v>
      </c>
      <c r="K875" s="214" t="s">
        <v>209</v>
      </c>
      <c r="L875" s="44"/>
      <c r="M875" s="219" t="s">
        <v>19</v>
      </c>
      <c r="N875" s="220" t="s">
        <v>44</v>
      </c>
      <c r="O875" s="84"/>
      <c r="P875" s="221">
        <f>O875*H875</f>
        <v>0</v>
      </c>
      <c r="Q875" s="221">
        <v>0.01651</v>
      </c>
      <c r="R875" s="221">
        <f>Q875*H875</f>
        <v>0.01651</v>
      </c>
      <c r="S875" s="221">
        <v>0</v>
      </c>
      <c r="T875" s="22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3" t="s">
        <v>239</v>
      </c>
      <c r="AT875" s="223" t="s">
        <v>205</v>
      </c>
      <c r="AU875" s="223" t="s">
        <v>82</v>
      </c>
      <c r="AY875" s="17" t="s">
        <v>202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80</v>
      </c>
      <c r="BK875" s="224">
        <f>ROUND(I875*H875,2)</f>
        <v>0</v>
      </c>
      <c r="BL875" s="17" t="s">
        <v>239</v>
      </c>
      <c r="BM875" s="223" t="s">
        <v>4240</v>
      </c>
    </row>
    <row r="876" s="2" customFormat="1">
      <c r="A876" s="38"/>
      <c r="B876" s="39"/>
      <c r="C876" s="40"/>
      <c r="D876" s="225" t="s">
        <v>212</v>
      </c>
      <c r="E876" s="40"/>
      <c r="F876" s="226" t="s">
        <v>4241</v>
      </c>
      <c r="G876" s="40"/>
      <c r="H876" s="40"/>
      <c r="I876" s="227"/>
      <c r="J876" s="40"/>
      <c r="K876" s="40"/>
      <c r="L876" s="44"/>
      <c r="M876" s="228"/>
      <c r="N876" s="229"/>
      <c r="O876" s="84"/>
      <c r="P876" s="84"/>
      <c r="Q876" s="84"/>
      <c r="R876" s="84"/>
      <c r="S876" s="84"/>
      <c r="T876" s="85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212</v>
      </c>
      <c r="AU876" s="17" t="s">
        <v>82</v>
      </c>
    </row>
    <row r="877" s="2" customFormat="1">
      <c r="A877" s="38"/>
      <c r="B877" s="39"/>
      <c r="C877" s="40"/>
      <c r="D877" s="230" t="s">
        <v>214</v>
      </c>
      <c r="E877" s="40"/>
      <c r="F877" s="231" t="s">
        <v>4242</v>
      </c>
      <c r="G877" s="40"/>
      <c r="H877" s="40"/>
      <c r="I877" s="227"/>
      <c r="J877" s="40"/>
      <c r="K877" s="40"/>
      <c r="L877" s="44"/>
      <c r="M877" s="228"/>
      <c r="N877" s="229"/>
      <c r="O877" s="84"/>
      <c r="P877" s="84"/>
      <c r="Q877" s="84"/>
      <c r="R877" s="84"/>
      <c r="S877" s="84"/>
      <c r="T877" s="85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T877" s="17" t="s">
        <v>214</v>
      </c>
      <c r="AU877" s="17" t="s">
        <v>82</v>
      </c>
    </row>
    <row r="878" s="2" customFormat="1" ht="16.5" customHeight="1">
      <c r="A878" s="38"/>
      <c r="B878" s="39"/>
      <c r="C878" s="212" t="s">
        <v>1583</v>
      </c>
      <c r="D878" s="212" t="s">
        <v>205</v>
      </c>
      <c r="E878" s="213" t="s">
        <v>4243</v>
      </c>
      <c r="F878" s="214" t="s">
        <v>4244</v>
      </c>
      <c r="G878" s="215" t="s">
        <v>437</v>
      </c>
      <c r="H878" s="216">
        <v>2</v>
      </c>
      <c r="I878" s="217"/>
      <c r="J878" s="218">
        <f>ROUND(I878*H878,2)</f>
        <v>0</v>
      </c>
      <c r="K878" s="214" t="s">
        <v>209</v>
      </c>
      <c r="L878" s="44"/>
      <c r="M878" s="219" t="s">
        <v>19</v>
      </c>
      <c r="N878" s="220" t="s">
        <v>44</v>
      </c>
      <c r="O878" s="84"/>
      <c r="P878" s="221">
        <f>O878*H878</f>
        <v>0</v>
      </c>
      <c r="Q878" s="221">
        <v>0.02546</v>
      </c>
      <c r="R878" s="221">
        <f>Q878*H878</f>
        <v>0.05092</v>
      </c>
      <c r="S878" s="221">
        <v>0</v>
      </c>
      <c r="T878" s="222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3" t="s">
        <v>239</v>
      </c>
      <c r="AT878" s="223" t="s">
        <v>205</v>
      </c>
      <c r="AU878" s="223" t="s">
        <v>82</v>
      </c>
      <c r="AY878" s="17" t="s">
        <v>202</v>
      </c>
      <c r="BE878" s="224">
        <f>IF(N878="základní",J878,0)</f>
        <v>0</v>
      </c>
      <c r="BF878" s="224">
        <f>IF(N878="snížená",J878,0)</f>
        <v>0</v>
      </c>
      <c r="BG878" s="224">
        <f>IF(N878="zákl. přenesená",J878,0)</f>
        <v>0</v>
      </c>
      <c r="BH878" s="224">
        <f>IF(N878="sníž. přenesená",J878,0)</f>
        <v>0</v>
      </c>
      <c r="BI878" s="224">
        <f>IF(N878="nulová",J878,0)</f>
        <v>0</v>
      </c>
      <c r="BJ878" s="17" t="s">
        <v>80</v>
      </c>
      <c r="BK878" s="224">
        <f>ROUND(I878*H878,2)</f>
        <v>0</v>
      </c>
      <c r="BL878" s="17" t="s">
        <v>239</v>
      </c>
      <c r="BM878" s="223" t="s">
        <v>4245</v>
      </c>
    </row>
    <row r="879" s="2" customFormat="1">
      <c r="A879" s="38"/>
      <c r="B879" s="39"/>
      <c r="C879" s="40"/>
      <c r="D879" s="225" t="s">
        <v>212</v>
      </c>
      <c r="E879" s="40"/>
      <c r="F879" s="226" t="s">
        <v>4246</v>
      </c>
      <c r="G879" s="40"/>
      <c r="H879" s="40"/>
      <c r="I879" s="227"/>
      <c r="J879" s="40"/>
      <c r="K879" s="40"/>
      <c r="L879" s="44"/>
      <c r="M879" s="228"/>
      <c r="N879" s="229"/>
      <c r="O879" s="84"/>
      <c r="P879" s="84"/>
      <c r="Q879" s="84"/>
      <c r="R879" s="84"/>
      <c r="S879" s="84"/>
      <c r="T879" s="85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212</v>
      </c>
      <c r="AU879" s="17" t="s">
        <v>82</v>
      </c>
    </row>
    <row r="880" s="2" customFormat="1">
      <c r="A880" s="38"/>
      <c r="B880" s="39"/>
      <c r="C880" s="40"/>
      <c r="D880" s="230" t="s">
        <v>214</v>
      </c>
      <c r="E880" s="40"/>
      <c r="F880" s="231" t="s">
        <v>4247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214</v>
      </c>
      <c r="AU880" s="17" t="s">
        <v>82</v>
      </c>
    </row>
    <row r="881" s="2" customFormat="1" ht="16.5" customHeight="1">
      <c r="A881" s="38"/>
      <c r="B881" s="39"/>
      <c r="C881" s="212" t="s">
        <v>1587</v>
      </c>
      <c r="D881" s="212" t="s">
        <v>205</v>
      </c>
      <c r="E881" s="213" t="s">
        <v>4248</v>
      </c>
      <c r="F881" s="214" t="s">
        <v>4249</v>
      </c>
      <c r="G881" s="215" t="s">
        <v>437</v>
      </c>
      <c r="H881" s="216">
        <v>1</v>
      </c>
      <c r="I881" s="217"/>
      <c r="J881" s="218">
        <f>ROUND(I881*H881,2)</f>
        <v>0</v>
      </c>
      <c r="K881" s="214" t="s">
        <v>209</v>
      </c>
      <c r="L881" s="44"/>
      <c r="M881" s="219" t="s">
        <v>19</v>
      </c>
      <c r="N881" s="220" t="s">
        <v>44</v>
      </c>
      <c r="O881" s="84"/>
      <c r="P881" s="221">
        <f>O881*H881</f>
        <v>0</v>
      </c>
      <c r="Q881" s="221">
        <v>0.029440000000000001</v>
      </c>
      <c r="R881" s="221">
        <f>Q881*H881</f>
        <v>0.029440000000000001</v>
      </c>
      <c r="S881" s="221">
        <v>0</v>
      </c>
      <c r="T881" s="222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23" t="s">
        <v>239</v>
      </c>
      <c r="AT881" s="223" t="s">
        <v>205</v>
      </c>
      <c r="AU881" s="223" t="s">
        <v>82</v>
      </c>
      <c r="AY881" s="17" t="s">
        <v>202</v>
      </c>
      <c r="BE881" s="224">
        <f>IF(N881="základní",J881,0)</f>
        <v>0</v>
      </c>
      <c r="BF881" s="224">
        <f>IF(N881="snížená",J881,0)</f>
        <v>0</v>
      </c>
      <c r="BG881" s="224">
        <f>IF(N881="zákl. přenesená",J881,0)</f>
        <v>0</v>
      </c>
      <c r="BH881" s="224">
        <f>IF(N881="sníž. přenesená",J881,0)</f>
        <v>0</v>
      </c>
      <c r="BI881" s="224">
        <f>IF(N881="nulová",J881,0)</f>
        <v>0</v>
      </c>
      <c r="BJ881" s="17" t="s">
        <v>80</v>
      </c>
      <c r="BK881" s="224">
        <f>ROUND(I881*H881,2)</f>
        <v>0</v>
      </c>
      <c r="BL881" s="17" t="s">
        <v>239</v>
      </c>
      <c r="BM881" s="223" t="s">
        <v>4250</v>
      </c>
    </row>
    <row r="882" s="2" customFormat="1">
      <c r="A882" s="38"/>
      <c r="B882" s="39"/>
      <c r="C882" s="40"/>
      <c r="D882" s="225" t="s">
        <v>212</v>
      </c>
      <c r="E882" s="40"/>
      <c r="F882" s="226" t="s">
        <v>4251</v>
      </c>
      <c r="G882" s="40"/>
      <c r="H882" s="40"/>
      <c r="I882" s="227"/>
      <c r="J882" s="40"/>
      <c r="K882" s="40"/>
      <c r="L882" s="44"/>
      <c r="M882" s="228"/>
      <c r="N882" s="229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212</v>
      </c>
      <c r="AU882" s="17" t="s">
        <v>82</v>
      </c>
    </row>
    <row r="883" s="2" customFormat="1">
      <c r="A883" s="38"/>
      <c r="B883" s="39"/>
      <c r="C883" s="40"/>
      <c r="D883" s="230" t="s">
        <v>214</v>
      </c>
      <c r="E883" s="40"/>
      <c r="F883" s="231" t="s">
        <v>4252</v>
      </c>
      <c r="G883" s="40"/>
      <c r="H883" s="40"/>
      <c r="I883" s="227"/>
      <c r="J883" s="40"/>
      <c r="K883" s="40"/>
      <c r="L883" s="44"/>
      <c r="M883" s="228"/>
      <c r="N883" s="229"/>
      <c r="O883" s="84"/>
      <c r="P883" s="84"/>
      <c r="Q883" s="84"/>
      <c r="R883" s="84"/>
      <c r="S883" s="84"/>
      <c r="T883" s="85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T883" s="17" t="s">
        <v>214</v>
      </c>
      <c r="AU883" s="17" t="s">
        <v>82</v>
      </c>
    </row>
    <row r="884" s="2" customFormat="1" ht="16.5" customHeight="1">
      <c r="A884" s="38"/>
      <c r="B884" s="39"/>
      <c r="C884" s="212" t="s">
        <v>1591</v>
      </c>
      <c r="D884" s="212" t="s">
        <v>205</v>
      </c>
      <c r="E884" s="213" t="s">
        <v>4253</v>
      </c>
      <c r="F884" s="214" t="s">
        <v>4254</v>
      </c>
      <c r="G884" s="215" t="s">
        <v>437</v>
      </c>
      <c r="H884" s="216">
        <v>1</v>
      </c>
      <c r="I884" s="217"/>
      <c r="J884" s="218">
        <f>ROUND(I884*H884,2)</f>
        <v>0</v>
      </c>
      <c r="K884" s="214" t="s">
        <v>209</v>
      </c>
      <c r="L884" s="44"/>
      <c r="M884" s="219" t="s">
        <v>19</v>
      </c>
      <c r="N884" s="220" t="s">
        <v>44</v>
      </c>
      <c r="O884" s="84"/>
      <c r="P884" s="221">
        <f>O884*H884</f>
        <v>0</v>
      </c>
      <c r="Q884" s="221">
        <v>0.062309999999999997</v>
      </c>
      <c r="R884" s="221">
        <f>Q884*H884</f>
        <v>0.062309999999999997</v>
      </c>
      <c r="S884" s="221">
        <v>0</v>
      </c>
      <c r="T884" s="222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23" t="s">
        <v>239</v>
      </c>
      <c r="AT884" s="223" t="s">
        <v>205</v>
      </c>
      <c r="AU884" s="223" t="s">
        <v>82</v>
      </c>
      <c r="AY884" s="17" t="s">
        <v>202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80</v>
      </c>
      <c r="BK884" s="224">
        <f>ROUND(I884*H884,2)</f>
        <v>0</v>
      </c>
      <c r="BL884" s="17" t="s">
        <v>239</v>
      </c>
      <c r="BM884" s="223" t="s">
        <v>4255</v>
      </c>
    </row>
    <row r="885" s="2" customFormat="1">
      <c r="A885" s="38"/>
      <c r="B885" s="39"/>
      <c r="C885" s="40"/>
      <c r="D885" s="225" t="s">
        <v>212</v>
      </c>
      <c r="E885" s="40"/>
      <c r="F885" s="226" t="s">
        <v>4256</v>
      </c>
      <c r="G885" s="40"/>
      <c r="H885" s="40"/>
      <c r="I885" s="227"/>
      <c r="J885" s="40"/>
      <c r="K885" s="40"/>
      <c r="L885" s="44"/>
      <c r="M885" s="228"/>
      <c r="N885" s="229"/>
      <c r="O885" s="84"/>
      <c r="P885" s="84"/>
      <c r="Q885" s="84"/>
      <c r="R885" s="84"/>
      <c r="S885" s="84"/>
      <c r="T885" s="85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T885" s="17" t="s">
        <v>212</v>
      </c>
      <c r="AU885" s="17" t="s">
        <v>82</v>
      </c>
    </row>
    <row r="886" s="2" customFormat="1">
      <c r="A886" s="38"/>
      <c r="B886" s="39"/>
      <c r="C886" s="40"/>
      <c r="D886" s="230" t="s">
        <v>214</v>
      </c>
      <c r="E886" s="40"/>
      <c r="F886" s="231" t="s">
        <v>4257</v>
      </c>
      <c r="G886" s="40"/>
      <c r="H886" s="40"/>
      <c r="I886" s="227"/>
      <c r="J886" s="40"/>
      <c r="K886" s="40"/>
      <c r="L886" s="44"/>
      <c r="M886" s="228"/>
      <c r="N886" s="229"/>
      <c r="O886" s="84"/>
      <c r="P886" s="84"/>
      <c r="Q886" s="84"/>
      <c r="R886" s="84"/>
      <c r="S886" s="84"/>
      <c r="T886" s="85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214</v>
      </c>
      <c r="AU886" s="17" t="s">
        <v>82</v>
      </c>
    </row>
    <row r="887" s="2" customFormat="1" ht="16.5" customHeight="1">
      <c r="A887" s="38"/>
      <c r="B887" s="39"/>
      <c r="C887" s="212" t="s">
        <v>1595</v>
      </c>
      <c r="D887" s="212" t="s">
        <v>205</v>
      </c>
      <c r="E887" s="213" t="s">
        <v>4258</v>
      </c>
      <c r="F887" s="214" t="s">
        <v>4259</v>
      </c>
      <c r="G887" s="215" t="s">
        <v>437</v>
      </c>
      <c r="H887" s="216">
        <v>1</v>
      </c>
      <c r="I887" s="217"/>
      <c r="J887" s="218">
        <f>ROUND(I887*H887,2)</f>
        <v>0</v>
      </c>
      <c r="K887" s="214" t="s">
        <v>209</v>
      </c>
      <c r="L887" s="44"/>
      <c r="M887" s="219" t="s">
        <v>19</v>
      </c>
      <c r="N887" s="220" t="s">
        <v>44</v>
      </c>
      <c r="O887" s="84"/>
      <c r="P887" s="221">
        <f>O887*H887</f>
        <v>0</v>
      </c>
      <c r="Q887" s="221">
        <v>0.093729999999999994</v>
      </c>
      <c r="R887" s="221">
        <f>Q887*H887</f>
        <v>0.093729999999999994</v>
      </c>
      <c r="S887" s="221">
        <v>0</v>
      </c>
      <c r="T887" s="222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23" t="s">
        <v>239</v>
      </c>
      <c r="AT887" s="223" t="s">
        <v>205</v>
      </c>
      <c r="AU887" s="223" t="s">
        <v>82</v>
      </c>
      <c r="AY887" s="17" t="s">
        <v>202</v>
      </c>
      <c r="BE887" s="224">
        <f>IF(N887="základní",J887,0)</f>
        <v>0</v>
      </c>
      <c r="BF887" s="224">
        <f>IF(N887="snížená",J887,0)</f>
        <v>0</v>
      </c>
      <c r="BG887" s="224">
        <f>IF(N887="zákl. přenesená",J887,0)</f>
        <v>0</v>
      </c>
      <c r="BH887" s="224">
        <f>IF(N887="sníž. přenesená",J887,0)</f>
        <v>0</v>
      </c>
      <c r="BI887" s="224">
        <f>IF(N887="nulová",J887,0)</f>
        <v>0</v>
      </c>
      <c r="BJ887" s="17" t="s">
        <v>80</v>
      </c>
      <c r="BK887" s="224">
        <f>ROUND(I887*H887,2)</f>
        <v>0</v>
      </c>
      <c r="BL887" s="17" t="s">
        <v>239</v>
      </c>
      <c r="BM887" s="223" t="s">
        <v>4260</v>
      </c>
    </row>
    <row r="888" s="2" customFormat="1">
      <c r="A888" s="38"/>
      <c r="B888" s="39"/>
      <c r="C888" s="40"/>
      <c r="D888" s="225" t="s">
        <v>212</v>
      </c>
      <c r="E888" s="40"/>
      <c r="F888" s="226" t="s">
        <v>4261</v>
      </c>
      <c r="G888" s="40"/>
      <c r="H888" s="40"/>
      <c r="I888" s="227"/>
      <c r="J888" s="40"/>
      <c r="K888" s="40"/>
      <c r="L888" s="44"/>
      <c r="M888" s="228"/>
      <c r="N888" s="229"/>
      <c r="O888" s="84"/>
      <c r="P888" s="84"/>
      <c r="Q888" s="84"/>
      <c r="R888" s="84"/>
      <c r="S888" s="84"/>
      <c r="T888" s="85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7" t="s">
        <v>212</v>
      </c>
      <c r="AU888" s="17" t="s">
        <v>82</v>
      </c>
    </row>
    <row r="889" s="2" customFormat="1">
      <c r="A889" s="38"/>
      <c r="B889" s="39"/>
      <c r="C889" s="40"/>
      <c r="D889" s="230" t="s">
        <v>214</v>
      </c>
      <c r="E889" s="40"/>
      <c r="F889" s="231" t="s">
        <v>4262</v>
      </c>
      <c r="G889" s="40"/>
      <c r="H889" s="40"/>
      <c r="I889" s="227"/>
      <c r="J889" s="40"/>
      <c r="K889" s="40"/>
      <c r="L889" s="44"/>
      <c r="M889" s="228"/>
      <c r="N889" s="229"/>
      <c r="O889" s="84"/>
      <c r="P889" s="84"/>
      <c r="Q889" s="84"/>
      <c r="R889" s="84"/>
      <c r="S889" s="84"/>
      <c r="T889" s="85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7" t="s">
        <v>214</v>
      </c>
      <c r="AU889" s="17" t="s">
        <v>82</v>
      </c>
    </row>
    <row r="890" s="2" customFormat="1" ht="16.5" customHeight="1">
      <c r="A890" s="38"/>
      <c r="B890" s="39"/>
      <c r="C890" s="212" t="s">
        <v>1599</v>
      </c>
      <c r="D890" s="212" t="s">
        <v>205</v>
      </c>
      <c r="E890" s="213" t="s">
        <v>4263</v>
      </c>
      <c r="F890" s="214" t="s">
        <v>4264</v>
      </c>
      <c r="G890" s="215" t="s">
        <v>437</v>
      </c>
      <c r="H890" s="216">
        <v>10</v>
      </c>
      <c r="I890" s="217"/>
      <c r="J890" s="218">
        <f>ROUND(I890*H890,2)</f>
        <v>0</v>
      </c>
      <c r="K890" s="214" t="s">
        <v>19</v>
      </c>
      <c r="L890" s="44"/>
      <c r="M890" s="219" t="s">
        <v>19</v>
      </c>
      <c r="N890" s="220" t="s">
        <v>44</v>
      </c>
      <c r="O890" s="84"/>
      <c r="P890" s="221">
        <f>O890*H890</f>
        <v>0</v>
      </c>
      <c r="Q890" s="221">
        <v>0.02648</v>
      </c>
      <c r="R890" s="221">
        <f>Q890*H890</f>
        <v>0.26479999999999998</v>
      </c>
      <c r="S890" s="221">
        <v>0</v>
      </c>
      <c r="T890" s="22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23" t="s">
        <v>239</v>
      </c>
      <c r="AT890" s="223" t="s">
        <v>205</v>
      </c>
      <c r="AU890" s="223" t="s">
        <v>82</v>
      </c>
      <c r="AY890" s="17" t="s">
        <v>202</v>
      </c>
      <c r="BE890" s="224">
        <f>IF(N890="základní",J890,0)</f>
        <v>0</v>
      </c>
      <c r="BF890" s="224">
        <f>IF(N890="snížená",J890,0)</f>
        <v>0</v>
      </c>
      <c r="BG890" s="224">
        <f>IF(N890="zákl. přenesená",J890,0)</f>
        <v>0</v>
      </c>
      <c r="BH890" s="224">
        <f>IF(N890="sníž. přenesená",J890,0)</f>
        <v>0</v>
      </c>
      <c r="BI890" s="224">
        <f>IF(N890="nulová",J890,0)</f>
        <v>0</v>
      </c>
      <c r="BJ890" s="17" t="s">
        <v>80</v>
      </c>
      <c r="BK890" s="224">
        <f>ROUND(I890*H890,2)</f>
        <v>0</v>
      </c>
      <c r="BL890" s="17" t="s">
        <v>239</v>
      </c>
      <c r="BM890" s="223" t="s">
        <v>4265</v>
      </c>
    </row>
    <row r="891" s="2" customFormat="1">
      <c r="A891" s="38"/>
      <c r="B891" s="39"/>
      <c r="C891" s="40"/>
      <c r="D891" s="225" t="s">
        <v>212</v>
      </c>
      <c r="E891" s="40"/>
      <c r="F891" s="226" t="s">
        <v>4264</v>
      </c>
      <c r="G891" s="40"/>
      <c r="H891" s="40"/>
      <c r="I891" s="227"/>
      <c r="J891" s="40"/>
      <c r="K891" s="40"/>
      <c r="L891" s="44"/>
      <c r="M891" s="228"/>
      <c r="N891" s="229"/>
      <c r="O891" s="84"/>
      <c r="P891" s="84"/>
      <c r="Q891" s="84"/>
      <c r="R891" s="84"/>
      <c r="S891" s="84"/>
      <c r="T891" s="85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T891" s="17" t="s">
        <v>212</v>
      </c>
      <c r="AU891" s="17" t="s">
        <v>82</v>
      </c>
    </row>
    <row r="892" s="2" customFormat="1" ht="16.5" customHeight="1">
      <c r="A892" s="38"/>
      <c r="B892" s="39"/>
      <c r="C892" s="212" t="s">
        <v>1603</v>
      </c>
      <c r="D892" s="212" t="s">
        <v>205</v>
      </c>
      <c r="E892" s="213" t="s">
        <v>4266</v>
      </c>
      <c r="F892" s="214" t="s">
        <v>4267</v>
      </c>
      <c r="G892" s="215" t="s">
        <v>437</v>
      </c>
      <c r="H892" s="216">
        <v>6</v>
      </c>
      <c r="I892" s="217"/>
      <c r="J892" s="218">
        <f>ROUND(I892*H892,2)</f>
        <v>0</v>
      </c>
      <c r="K892" s="214" t="s">
        <v>19</v>
      </c>
      <c r="L892" s="44"/>
      <c r="M892" s="219" t="s">
        <v>19</v>
      </c>
      <c r="N892" s="220" t="s">
        <v>44</v>
      </c>
      <c r="O892" s="84"/>
      <c r="P892" s="221">
        <f>O892*H892</f>
        <v>0</v>
      </c>
      <c r="Q892" s="221">
        <v>0.02648</v>
      </c>
      <c r="R892" s="221">
        <f>Q892*H892</f>
        <v>0.15887999999999999</v>
      </c>
      <c r="S892" s="221">
        <v>0</v>
      </c>
      <c r="T892" s="222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23" t="s">
        <v>239</v>
      </c>
      <c r="AT892" s="223" t="s">
        <v>205</v>
      </c>
      <c r="AU892" s="223" t="s">
        <v>82</v>
      </c>
      <c r="AY892" s="17" t="s">
        <v>202</v>
      </c>
      <c r="BE892" s="224">
        <f>IF(N892="základní",J892,0)</f>
        <v>0</v>
      </c>
      <c r="BF892" s="224">
        <f>IF(N892="snížená",J892,0)</f>
        <v>0</v>
      </c>
      <c r="BG892" s="224">
        <f>IF(N892="zákl. přenesená",J892,0)</f>
        <v>0</v>
      </c>
      <c r="BH892" s="224">
        <f>IF(N892="sníž. přenesená",J892,0)</f>
        <v>0</v>
      </c>
      <c r="BI892" s="224">
        <f>IF(N892="nulová",J892,0)</f>
        <v>0</v>
      </c>
      <c r="BJ892" s="17" t="s">
        <v>80</v>
      </c>
      <c r="BK892" s="224">
        <f>ROUND(I892*H892,2)</f>
        <v>0</v>
      </c>
      <c r="BL892" s="17" t="s">
        <v>239</v>
      </c>
      <c r="BM892" s="223" t="s">
        <v>4268</v>
      </c>
    </row>
    <row r="893" s="2" customFormat="1">
      <c r="A893" s="38"/>
      <c r="B893" s="39"/>
      <c r="C893" s="40"/>
      <c r="D893" s="225" t="s">
        <v>212</v>
      </c>
      <c r="E893" s="40"/>
      <c r="F893" s="226" t="s">
        <v>4267</v>
      </c>
      <c r="G893" s="40"/>
      <c r="H893" s="40"/>
      <c r="I893" s="227"/>
      <c r="J893" s="40"/>
      <c r="K893" s="40"/>
      <c r="L893" s="44"/>
      <c r="M893" s="228"/>
      <c r="N893" s="229"/>
      <c r="O893" s="84"/>
      <c r="P893" s="84"/>
      <c r="Q893" s="84"/>
      <c r="R893" s="84"/>
      <c r="S893" s="84"/>
      <c r="T893" s="85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T893" s="17" t="s">
        <v>212</v>
      </c>
      <c r="AU893" s="17" t="s">
        <v>82</v>
      </c>
    </row>
    <row r="894" s="2" customFormat="1" ht="16.5" customHeight="1">
      <c r="A894" s="38"/>
      <c r="B894" s="39"/>
      <c r="C894" s="212" t="s">
        <v>1607</v>
      </c>
      <c r="D894" s="212" t="s">
        <v>205</v>
      </c>
      <c r="E894" s="213" t="s">
        <v>4269</v>
      </c>
      <c r="F894" s="214" t="s">
        <v>4270</v>
      </c>
      <c r="G894" s="215" t="s">
        <v>437</v>
      </c>
      <c r="H894" s="216">
        <v>6</v>
      </c>
      <c r="I894" s="217"/>
      <c r="J894" s="218">
        <f>ROUND(I894*H894,2)</f>
        <v>0</v>
      </c>
      <c r="K894" s="214" t="s">
        <v>19</v>
      </c>
      <c r="L894" s="44"/>
      <c r="M894" s="219" t="s">
        <v>19</v>
      </c>
      <c r="N894" s="220" t="s">
        <v>44</v>
      </c>
      <c r="O894" s="84"/>
      <c r="P894" s="221">
        <f>O894*H894</f>
        <v>0</v>
      </c>
      <c r="Q894" s="221">
        <v>0.02648</v>
      </c>
      <c r="R894" s="221">
        <f>Q894*H894</f>
        <v>0.15887999999999999</v>
      </c>
      <c r="S894" s="221">
        <v>0</v>
      </c>
      <c r="T894" s="22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3" t="s">
        <v>239</v>
      </c>
      <c r="AT894" s="223" t="s">
        <v>205</v>
      </c>
      <c r="AU894" s="223" t="s">
        <v>82</v>
      </c>
      <c r="AY894" s="17" t="s">
        <v>202</v>
      </c>
      <c r="BE894" s="224">
        <f>IF(N894="základní",J894,0)</f>
        <v>0</v>
      </c>
      <c r="BF894" s="224">
        <f>IF(N894="snížená",J894,0)</f>
        <v>0</v>
      </c>
      <c r="BG894" s="224">
        <f>IF(N894="zákl. přenesená",J894,0)</f>
        <v>0</v>
      </c>
      <c r="BH894" s="224">
        <f>IF(N894="sníž. přenesená",J894,0)</f>
        <v>0</v>
      </c>
      <c r="BI894" s="224">
        <f>IF(N894="nulová",J894,0)</f>
        <v>0</v>
      </c>
      <c r="BJ894" s="17" t="s">
        <v>80</v>
      </c>
      <c r="BK894" s="224">
        <f>ROUND(I894*H894,2)</f>
        <v>0</v>
      </c>
      <c r="BL894" s="17" t="s">
        <v>239</v>
      </c>
      <c r="BM894" s="223" t="s">
        <v>4271</v>
      </c>
    </row>
    <row r="895" s="2" customFormat="1">
      <c r="A895" s="38"/>
      <c r="B895" s="39"/>
      <c r="C895" s="40"/>
      <c r="D895" s="225" t="s">
        <v>212</v>
      </c>
      <c r="E895" s="40"/>
      <c r="F895" s="226" t="s">
        <v>4270</v>
      </c>
      <c r="G895" s="40"/>
      <c r="H895" s="40"/>
      <c r="I895" s="227"/>
      <c r="J895" s="40"/>
      <c r="K895" s="40"/>
      <c r="L895" s="44"/>
      <c r="M895" s="228"/>
      <c r="N895" s="229"/>
      <c r="O895" s="84"/>
      <c r="P895" s="84"/>
      <c r="Q895" s="84"/>
      <c r="R895" s="84"/>
      <c r="S895" s="84"/>
      <c r="T895" s="85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212</v>
      </c>
      <c r="AU895" s="17" t="s">
        <v>82</v>
      </c>
    </row>
    <row r="896" s="2" customFormat="1" ht="16.5" customHeight="1">
      <c r="A896" s="38"/>
      <c r="B896" s="39"/>
      <c r="C896" s="212" t="s">
        <v>1611</v>
      </c>
      <c r="D896" s="212" t="s">
        <v>205</v>
      </c>
      <c r="E896" s="213" t="s">
        <v>4272</v>
      </c>
      <c r="F896" s="214" t="s">
        <v>4273</v>
      </c>
      <c r="G896" s="215" t="s">
        <v>437</v>
      </c>
      <c r="H896" s="216">
        <v>1</v>
      </c>
      <c r="I896" s="217"/>
      <c r="J896" s="218">
        <f>ROUND(I896*H896,2)</f>
        <v>0</v>
      </c>
      <c r="K896" s="214" t="s">
        <v>19</v>
      </c>
      <c r="L896" s="44"/>
      <c r="M896" s="219" t="s">
        <v>19</v>
      </c>
      <c r="N896" s="220" t="s">
        <v>44</v>
      </c>
      <c r="O896" s="84"/>
      <c r="P896" s="221">
        <f>O896*H896</f>
        <v>0</v>
      </c>
      <c r="Q896" s="221">
        <v>0.02648</v>
      </c>
      <c r="R896" s="221">
        <f>Q896*H896</f>
        <v>0.02648</v>
      </c>
      <c r="S896" s="221">
        <v>0</v>
      </c>
      <c r="T896" s="22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23" t="s">
        <v>239</v>
      </c>
      <c r="AT896" s="223" t="s">
        <v>205</v>
      </c>
      <c r="AU896" s="223" t="s">
        <v>82</v>
      </c>
      <c r="AY896" s="17" t="s">
        <v>202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17" t="s">
        <v>80</v>
      </c>
      <c r="BK896" s="224">
        <f>ROUND(I896*H896,2)</f>
        <v>0</v>
      </c>
      <c r="BL896" s="17" t="s">
        <v>239</v>
      </c>
      <c r="BM896" s="223" t="s">
        <v>4274</v>
      </c>
    </row>
    <row r="897" s="2" customFormat="1">
      <c r="A897" s="38"/>
      <c r="B897" s="39"/>
      <c r="C897" s="40"/>
      <c r="D897" s="225" t="s">
        <v>212</v>
      </c>
      <c r="E897" s="40"/>
      <c r="F897" s="226" t="s">
        <v>4273</v>
      </c>
      <c r="G897" s="40"/>
      <c r="H897" s="40"/>
      <c r="I897" s="227"/>
      <c r="J897" s="40"/>
      <c r="K897" s="40"/>
      <c r="L897" s="44"/>
      <c r="M897" s="228"/>
      <c r="N897" s="229"/>
      <c r="O897" s="84"/>
      <c r="P897" s="84"/>
      <c r="Q897" s="84"/>
      <c r="R897" s="84"/>
      <c r="S897" s="84"/>
      <c r="T897" s="85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17" t="s">
        <v>212</v>
      </c>
      <c r="AU897" s="17" t="s">
        <v>82</v>
      </c>
    </row>
    <row r="898" s="2" customFormat="1" ht="16.5" customHeight="1">
      <c r="A898" s="38"/>
      <c r="B898" s="39"/>
      <c r="C898" s="212" t="s">
        <v>1615</v>
      </c>
      <c r="D898" s="212" t="s">
        <v>205</v>
      </c>
      <c r="E898" s="213" t="s">
        <v>4275</v>
      </c>
      <c r="F898" s="214" t="s">
        <v>4276</v>
      </c>
      <c r="G898" s="215" t="s">
        <v>437</v>
      </c>
      <c r="H898" s="216">
        <v>2</v>
      </c>
      <c r="I898" s="217"/>
      <c r="J898" s="218">
        <f>ROUND(I898*H898,2)</f>
        <v>0</v>
      </c>
      <c r="K898" s="214" t="s">
        <v>19</v>
      </c>
      <c r="L898" s="44"/>
      <c r="M898" s="219" t="s">
        <v>19</v>
      </c>
      <c r="N898" s="220" t="s">
        <v>44</v>
      </c>
      <c r="O898" s="84"/>
      <c r="P898" s="221">
        <f>O898*H898</f>
        <v>0</v>
      </c>
      <c r="Q898" s="221">
        <v>0.02648</v>
      </c>
      <c r="R898" s="221">
        <f>Q898*H898</f>
        <v>0.05296</v>
      </c>
      <c r="S898" s="221">
        <v>0</v>
      </c>
      <c r="T898" s="222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23" t="s">
        <v>239</v>
      </c>
      <c r="AT898" s="223" t="s">
        <v>205</v>
      </c>
      <c r="AU898" s="223" t="s">
        <v>82</v>
      </c>
      <c r="AY898" s="17" t="s">
        <v>202</v>
      </c>
      <c r="BE898" s="224">
        <f>IF(N898="základní",J898,0)</f>
        <v>0</v>
      </c>
      <c r="BF898" s="224">
        <f>IF(N898="snížená",J898,0)</f>
        <v>0</v>
      </c>
      <c r="BG898" s="224">
        <f>IF(N898="zákl. přenesená",J898,0)</f>
        <v>0</v>
      </c>
      <c r="BH898" s="224">
        <f>IF(N898="sníž. přenesená",J898,0)</f>
        <v>0</v>
      </c>
      <c r="BI898" s="224">
        <f>IF(N898="nulová",J898,0)</f>
        <v>0</v>
      </c>
      <c r="BJ898" s="17" t="s">
        <v>80</v>
      </c>
      <c r="BK898" s="224">
        <f>ROUND(I898*H898,2)</f>
        <v>0</v>
      </c>
      <c r="BL898" s="17" t="s">
        <v>239</v>
      </c>
      <c r="BM898" s="223" t="s">
        <v>4277</v>
      </c>
    </row>
    <row r="899" s="2" customFormat="1">
      <c r="A899" s="38"/>
      <c r="B899" s="39"/>
      <c r="C899" s="40"/>
      <c r="D899" s="225" t="s">
        <v>212</v>
      </c>
      <c r="E899" s="40"/>
      <c r="F899" s="226" t="s">
        <v>4276</v>
      </c>
      <c r="G899" s="40"/>
      <c r="H899" s="40"/>
      <c r="I899" s="227"/>
      <c r="J899" s="40"/>
      <c r="K899" s="40"/>
      <c r="L899" s="44"/>
      <c r="M899" s="228"/>
      <c r="N899" s="229"/>
      <c r="O899" s="84"/>
      <c r="P899" s="84"/>
      <c r="Q899" s="84"/>
      <c r="R899" s="84"/>
      <c r="S899" s="84"/>
      <c r="T899" s="85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7" t="s">
        <v>212</v>
      </c>
      <c r="AU899" s="17" t="s">
        <v>82</v>
      </c>
    </row>
    <row r="900" s="2" customFormat="1" ht="16.5" customHeight="1">
      <c r="A900" s="38"/>
      <c r="B900" s="39"/>
      <c r="C900" s="212" t="s">
        <v>1619</v>
      </c>
      <c r="D900" s="212" t="s">
        <v>205</v>
      </c>
      <c r="E900" s="213" t="s">
        <v>4278</v>
      </c>
      <c r="F900" s="214" t="s">
        <v>4279</v>
      </c>
      <c r="G900" s="215" t="s">
        <v>437</v>
      </c>
      <c r="H900" s="216">
        <v>2</v>
      </c>
      <c r="I900" s="217"/>
      <c r="J900" s="218">
        <f>ROUND(I900*H900,2)</f>
        <v>0</v>
      </c>
      <c r="K900" s="214" t="s">
        <v>209</v>
      </c>
      <c r="L900" s="44"/>
      <c r="M900" s="219" t="s">
        <v>19</v>
      </c>
      <c r="N900" s="220" t="s">
        <v>44</v>
      </c>
      <c r="O900" s="84"/>
      <c r="P900" s="221">
        <f>O900*H900</f>
        <v>0</v>
      </c>
      <c r="Q900" s="221">
        <v>0.016799999999999999</v>
      </c>
      <c r="R900" s="221">
        <f>Q900*H900</f>
        <v>0.033599999999999998</v>
      </c>
      <c r="S900" s="221">
        <v>0</v>
      </c>
      <c r="T900" s="222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23" t="s">
        <v>239</v>
      </c>
      <c r="AT900" s="223" t="s">
        <v>205</v>
      </c>
      <c r="AU900" s="223" t="s">
        <v>82</v>
      </c>
      <c r="AY900" s="17" t="s">
        <v>202</v>
      </c>
      <c r="BE900" s="224">
        <f>IF(N900="základní",J900,0)</f>
        <v>0</v>
      </c>
      <c r="BF900" s="224">
        <f>IF(N900="snížená",J900,0)</f>
        <v>0</v>
      </c>
      <c r="BG900" s="224">
        <f>IF(N900="zákl. přenesená",J900,0)</f>
        <v>0</v>
      </c>
      <c r="BH900" s="224">
        <f>IF(N900="sníž. přenesená",J900,0)</f>
        <v>0</v>
      </c>
      <c r="BI900" s="224">
        <f>IF(N900="nulová",J900,0)</f>
        <v>0</v>
      </c>
      <c r="BJ900" s="17" t="s">
        <v>80</v>
      </c>
      <c r="BK900" s="224">
        <f>ROUND(I900*H900,2)</f>
        <v>0</v>
      </c>
      <c r="BL900" s="17" t="s">
        <v>239</v>
      </c>
      <c r="BM900" s="223" t="s">
        <v>4280</v>
      </c>
    </row>
    <row r="901" s="2" customFormat="1">
      <c r="A901" s="38"/>
      <c r="B901" s="39"/>
      <c r="C901" s="40"/>
      <c r="D901" s="225" t="s">
        <v>212</v>
      </c>
      <c r="E901" s="40"/>
      <c r="F901" s="226" t="s">
        <v>4281</v>
      </c>
      <c r="G901" s="40"/>
      <c r="H901" s="40"/>
      <c r="I901" s="227"/>
      <c r="J901" s="40"/>
      <c r="K901" s="40"/>
      <c r="L901" s="44"/>
      <c r="M901" s="228"/>
      <c r="N901" s="229"/>
      <c r="O901" s="84"/>
      <c r="P901" s="84"/>
      <c r="Q901" s="84"/>
      <c r="R901" s="84"/>
      <c r="S901" s="84"/>
      <c r="T901" s="85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T901" s="17" t="s">
        <v>212</v>
      </c>
      <c r="AU901" s="17" t="s">
        <v>82</v>
      </c>
    </row>
    <row r="902" s="2" customFormat="1">
      <c r="A902" s="38"/>
      <c r="B902" s="39"/>
      <c r="C902" s="40"/>
      <c r="D902" s="230" t="s">
        <v>214</v>
      </c>
      <c r="E902" s="40"/>
      <c r="F902" s="231" t="s">
        <v>4282</v>
      </c>
      <c r="G902" s="40"/>
      <c r="H902" s="40"/>
      <c r="I902" s="227"/>
      <c r="J902" s="40"/>
      <c r="K902" s="40"/>
      <c r="L902" s="44"/>
      <c r="M902" s="228"/>
      <c r="N902" s="229"/>
      <c r="O902" s="84"/>
      <c r="P902" s="84"/>
      <c r="Q902" s="84"/>
      <c r="R902" s="84"/>
      <c r="S902" s="84"/>
      <c r="T902" s="85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T902" s="17" t="s">
        <v>214</v>
      </c>
      <c r="AU902" s="17" t="s">
        <v>82</v>
      </c>
    </row>
    <row r="903" s="2" customFormat="1" ht="16.5" customHeight="1">
      <c r="A903" s="38"/>
      <c r="B903" s="39"/>
      <c r="C903" s="212" t="s">
        <v>1623</v>
      </c>
      <c r="D903" s="212" t="s">
        <v>205</v>
      </c>
      <c r="E903" s="213" t="s">
        <v>4283</v>
      </c>
      <c r="F903" s="214" t="s">
        <v>4284</v>
      </c>
      <c r="G903" s="215" t="s">
        <v>437</v>
      </c>
      <c r="H903" s="216">
        <v>2</v>
      </c>
      <c r="I903" s="217"/>
      <c r="J903" s="218">
        <f>ROUND(I903*H903,2)</f>
        <v>0</v>
      </c>
      <c r="K903" s="214" t="s">
        <v>209</v>
      </c>
      <c r="L903" s="44"/>
      <c r="M903" s="219" t="s">
        <v>19</v>
      </c>
      <c r="N903" s="220" t="s">
        <v>44</v>
      </c>
      <c r="O903" s="84"/>
      <c r="P903" s="221">
        <f>O903*H903</f>
        <v>0</v>
      </c>
      <c r="Q903" s="221">
        <v>0.025250000000000002</v>
      </c>
      <c r="R903" s="221">
        <f>Q903*H903</f>
        <v>0.050500000000000003</v>
      </c>
      <c r="S903" s="221">
        <v>0</v>
      </c>
      <c r="T903" s="222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23" t="s">
        <v>239</v>
      </c>
      <c r="AT903" s="223" t="s">
        <v>205</v>
      </c>
      <c r="AU903" s="223" t="s">
        <v>82</v>
      </c>
      <c r="AY903" s="17" t="s">
        <v>202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80</v>
      </c>
      <c r="BK903" s="224">
        <f>ROUND(I903*H903,2)</f>
        <v>0</v>
      </c>
      <c r="BL903" s="17" t="s">
        <v>239</v>
      </c>
      <c r="BM903" s="223" t="s">
        <v>4285</v>
      </c>
    </row>
    <row r="904" s="2" customFormat="1">
      <c r="A904" s="38"/>
      <c r="B904" s="39"/>
      <c r="C904" s="40"/>
      <c r="D904" s="225" t="s">
        <v>212</v>
      </c>
      <c r="E904" s="40"/>
      <c r="F904" s="226" t="s">
        <v>4286</v>
      </c>
      <c r="G904" s="40"/>
      <c r="H904" s="40"/>
      <c r="I904" s="227"/>
      <c r="J904" s="40"/>
      <c r="K904" s="40"/>
      <c r="L904" s="44"/>
      <c r="M904" s="228"/>
      <c r="N904" s="229"/>
      <c r="O904" s="84"/>
      <c r="P904" s="84"/>
      <c r="Q904" s="84"/>
      <c r="R904" s="84"/>
      <c r="S904" s="84"/>
      <c r="T904" s="85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7" t="s">
        <v>212</v>
      </c>
      <c r="AU904" s="17" t="s">
        <v>82</v>
      </c>
    </row>
    <row r="905" s="2" customFormat="1">
      <c r="A905" s="38"/>
      <c r="B905" s="39"/>
      <c r="C905" s="40"/>
      <c r="D905" s="230" t="s">
        <v>214</v>
      </c>
      <c r="E905" s="40"/>
      <c r="F905" s="231" t="s">
        <v>4287</v>
      </c>
      <c r="G905" s="40"/>
      <c r="H905" s="40"/>
      <c r="I905" s="227"/>
      <c r="J905" s="40"/>
      <c r="K905" s="40"/>
      <c r="L905" s="44"/>
      <c r="M905" s="228"/>
      <c r="N905" s="229"/>
      <c r="O905" s="84"/>
      <c r="P905" s="84"/>
      <c r="Q905" s="84"/>
      <c r="R905" s="84"/>
      <c r="S905" s="84"/>
      <c r="T905" s="85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214</v>
      </c>
      <c r="AU905" s="17" t="s">
        <v>82</v>
      </c>
    </row>
    <row r="906" s="2" customFormat="1" ht="16.5" customHeight="1">
      <c r="A906" s="38"/>
      <c r="B906" s="39"/>
      <c r="C906" s="212" t="s">
        <v>1627</v>
      </c>
      <c r="D906" s="212" t="s">
        <v>205</v>
      </c>
      <c r="E906" s="213" t="s">
        <v>4288</v>
      </c>
      <c r="F906" s="214" t="s">
        <v>4289</v>
      </c>
      <c r="G906" s="215" t="s">
        <v>437</v>
      </c>
      <c r="H906" s="216">
        <v>3</v>
      </c>
      <c r="I906" s="217"/>
      <c r="J906" s="218">
        <f>ROUND(I906*H906,2)</f>
        <v>0</v>
      </c>
      <c r="K906" s="214" t="s">
        <v>209</v>
      </c>
      <c r="L906" s="44"/>
      <c r="M906" s="219" t="s">
        <v>19</v>
      </c>
      <c r="N906" s="220" t="s">
        <v>44</v>
      </c>
      <c r="O906" s="84"/>
      <c r="P906" s="221">
        <f>O906*H906</f>
        <v>0</v>
      </c>
      <c r="Q906" s="221">
        <v>0.029739999999999999</v>
      </c>
      <c r="R906" s="221">
        <f>Q906*H906</f>
        <v>0.089219999999999994</v>
      </c>
      <c r="S906" s="221">
        <v>0</v>
      </c>
      <c r="T906" s="22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23" t="s">
        <v>239</v>
      </c>
      <c r="AT906" s="223" t="s">
        <v>205</v>
      </c>
      <c r="AU906" s="223" t="s">
        <v>82</v>
      </c>
      <c r="AY906" s="17" t="s">
        <v>202</v>
      </c>
      <c r="BE906" s="224">
        <f>IF(N906="základní",J906,0)</f>
        <v>0</v>
      </c>
      <c r="BF906" s="224">
        <f>IF(N906="snížená",J906,0)</f>
        <v>0</v>
      </c>
      <c r="BG906" s="224">
        <f>IF(N906="zákl. přenesená",J906,0)</f>
        <v>0</v>
      </c>
      <c r="BH906" s="224">
        <f>IF(N906="sníž. přenesená",J906,0)</f>
        <v>0</v>
      </c>
      <c r="BI906" s="224">
        <f>IF(N906="nulová",J906,0)</f>
        <v>0</v>
      </c>
      <c r="BJ906" s="17" t="s">
        <v>80</v>
      </c>
      <c r="BK906" s="224">
        <f>ROUND(I906*H906,2)</f>
        <v>0</v>
      </c>
      <c r="BL906" s="17" t="s">
        <v>239</v>
      </c>
      <c r="BM906" s="223" t="s">
        <v>4290</v>
      </c>
    </row>
    <row r="907" s="2" customFormat="1">
      <c r="A907" s="38"/>
      <c r="B907" s="39"/>
      <c r="C907" s="40"/>
      <c r="D907" s="225" t="s">
        <v>212</v>
      </c>
      <c r="E907" s="40"/>
      <c r="F907" s="226" t="s">
        <v>4291</v>
      </c>
      <c r="G907" s="40"/>
      <c r="H907" s="40"/>
      <c r="I907" s="227"/>
      <c r="J907" s="40"/>
      <c r="K907" s="40"/>
      <c r="L907" s="44"/>
      <c r="M907" s="228"/>
      <c r="N907" s="229"/>
      <c r="O907" s="84"/>
      <c r="P907" s="84"/>
      <c r="Q907" s="84"/>
      <c r="R907" s="84"/>
      <c r="S907" s="84"/>
      <c r="T907" s="85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17" t="s">
        <v>212</v>
      </c>
      <c r="AU907" s="17" t="s">
        <v>82</v>
      </c>
    </row>
    <row r="908" s="2" customFormat="1">
      <c r="A908" s="38"/>
      <c r="B908" s="39"/>
      <c r="C908" s="40"/>
      <c r="D908" s="230" t="s">
        <v>214</v>
      </c>
      <c r="E908" s="40"/>
      <c r="F908" s="231" t="s">
        <v>4292</v>
      </c>
      <c r="G908" s="40"/>
      <c r="H908" s="40"/>
      <c r="I908" s="227"/>
      <c r="J908" s="40"/>
      <c r="K908" s="40"/>
      <c r="L908" s="44"/>
      <c r="M908" s="228"/>
      <c r="N908" s="229"/>
      <c r="O908" s="84"/>
      <c r="P908" s="84"/>
      <c r="Q908" s="84"/>
      <c r="R908" s="84"/>
      <c r="S908" s="84"/>
      <c r="T908" s="85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T908" s="17" t="s">
        <v>214</v>
      </c>
      <c r="AU908" s="17" t="s">
        <v>82</v>
      </c>
    </row>
    <row r="909" s="2" customFormat="1" ht="16.5" customHeight="1">
      <c r="A909" s="38"/>
      <c r="B909" s="39"/>
      <c r="C909" s="212" t="s">
        <v>1631</v>
      </c>
      <c r="D909" s="212" t="s">
        <v>205</v>
      </c>
      <c r="E909" s="213" t="s">
        <v>4293</v>
      </c>
      <c r="F909" s="214" t="s">
        <v>4294</v>
      </c>
      <c r="G909" s="215" t="s">
        <v>437</v>
      </c>
      <c r="H909" s="216">
        <v>6</v>
      </c>
      <c r="I909" s="217"/>
      <c r="J909" s="218">
        <f>ROUND(I909*H909,2)</f>
        <v>0</v>
      </c>
      <c r="K909" s="214" t="s">
        <v>209</v>
      </c>
      <c r="L909" s="44"/>
      <c r="M909" s="219" t="s">
        <v>19</v>
      </c>
      <c r="N909" s="220" t="s">
        <v>44</v>
      </c>
      <c r="O909" s="84"/>
      <c r="P909" s="221">
        <f>O909*H909</f>
        <v>0</v>
      </c>
      <c r="Q909" s="221">
        <v>0.039870000000000003</v>
      </c>
      <c r="R909" s="221">
        <f>Q909*H909</f>
        <v>0.23922000000000002</v>
      </c>
      <c r="S909" s="221">
        <v>0</v>
      </c>
      <c r="T909" s="222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23" t="s">
        <v>239</v>
      </c>
      <c r="AT909" s="223" t="s">
        <v>205</v>
      </c>
      <c r="AU909" s="223" t="s">
        <v>82</v>
      </c>
      <c r="AY909" s="17" t="s">
        <v>202</v>
      </c>
      <c r="BE909" s="224">
        <f>IF(N909="základní",J909,0)</f>
        <v>0</v>
      </c>
      <c r="BF909" s="224">
        <f>IF(N909="snížená",J909,0)</f>
        <v>0</v>
      </c>
      <c r="BG909" s="224">
        <f>IF(N909="zákl. přenesená",J909,0)</f>
        <v>0</v>
      </c>
      <c r="BH909" s="224">
        <f>IF(N909="sníž. přenesená",J909,0)</f>
        <v>0</v>
      </c>
      <c r="BI909" s="224">
        <f>IF(N909="nulová",J909,0)</f>
        <v>0</v>
      </c>
      <c r="BJ909" s="17" t="s">
        <v>80</v>
      </c>
      <c r="BK909" s="224">
        <f>ROUND(I909*H909,2)</f>
        <v>0</v>
      </c>
      <c r="BL909" s="17" t="s">
        <v>239</v>
      </c>
      <c r="BM909" s="223" t="s">
        <v>4295</v>
      </c>
    </row>
    <row r="910" s="2" customFormat="1">
      <c r="A910" s="38"/>
      <c r="B910" s="39"/>
      <c r="C910" s="40"/>
      <c r="D910" s="225" t="s">
        <v>212</v>
      </c>
      <c r="E910" s="40"/>
      <c r="F910" s="226" t="s">
        <v>4296</v>
      </c>
      <c r="G910" s="40"/>
      <c r="H910" s="40"/>
      <c r="I910" s="227"/>
      <c r="J910" s="40"/>
      <c r="K910" s="40"/>
      <c r="L910" s="44"/>
      <c r="M910" s="228"/>
      <c r="N910" s="229"/>
      <c r="O910" s="84"/>
      <c r="P910" s="84"/>
      <c r="Q910" s="84"/>
      <c r="R910" s="84"/>
      <c r="S910" s="84"/>
      <c r="T910" s="85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T910" s="17" t="s">
        <v>212</v>
      </c>
      <c r="AU910" s="17" t="s">
        <v>82</v>
      </c>
    </row>
    <row r="911" s="2" customFormat="1">
      <c r="A911" s="38"/>
      <c r="B911" s="39"/>
      <c r="C911" s="40"/>
      <c r="D911" s="230" t="s">
        <v>214</v>
      </c>
      <c r="E911" s="40"/>
      <c r="F911" s="231" t="s">
        <v>4297</v>
      </c>
      <c r="G911" s="40"/>
      <c r="H911" s="40"/>
      <c r="I911" s="227"/>
      <c r="J911" s="40"/>
      <c r="K911" s="40"/>
      <c r="L911" s="44"/>
      <c r="M911" s="228"/>
      <c r="N911" s="229"/>
      <c r="O911" s="84"/>
      <c r="P911" s="84"/>
      <c r="Q911" s="84"/>
      <c r="R911" s="84"/>
      <c r="S911" s="84"/>
      <c r="T911" s="85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17" t="s">
        <v>214</v>
      </c>
      <c r="AU911" s="17" t="s">
        <v>82</v>
      </c>
    </row>
    <row r="912" s="2" customFormat="1" ht="16.5" customHeight="1">
      <c r="A912" s="38"/>
      <c r="B912" s="39"/>
      <c r="C912" s="212" t="s">
        <v>1637</v>
      </c>
      <c r="D912" s="212" t="s">
        <v>205</v>
      </c>
      <c r="E912" s="213" t="s">
        <v>4298</v>
      </c>
      <c r="F912" s="214" t="s">
        <v>4299</v>
      </c>
      <c r="G912" s="215" t="s">
        <v>437</v>
      </c>
      <c r="H912" s="216">
        <v>1</v>
      </c>
      <c r="I912" s="217"/>
      <c r="J912" s="218">
        <f>ROUND(I912*H912,2)</f>
        <v>0</v>
      </c>
      <c r="K912" s="214" t="s">
        <v>209</v>
      </c>
      <c r="L912" s="44"/>
      <c r="M912" s="219" t="s">
        <v>19</v>
      </c>
      <c r="N912" s="220" t="s">
        <v>44</v>
      </c>
      <c r="O912" s="84"/>
      <c r="P912" s="221">
        <f>O912*H912</f>
        <v>0</v>
      </c>
      <c r="Q912" s="221">
        <v>0.05731</v>
      </c>
      <c r="R912" s="221">
        <f>Q912*H912</f>
        <v>0.05731</v>
      </c>
      <c r="S912" s="221">
        <v>0</v>
      </c>
      <c r="T912" s="22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23" t="s">
        <v>239</v>
      </c>
      <c r="AT912" s="223" t="s">
        <v>205</v>
      </c>
      <c r="AU912" s="223" t="s">
        <v>82</v>
      </c>
      <c r="AY912" s="17" t="s">
        <v>202</v>
      </c>
      <c r="BE912" s="224">
        <f>IF(N912="základní",J912,0)</f>
        <v>0</v>
      </c>
      <c r="BF912" s="224">
        <f>IF(N912="snížená",J912,0)</f>
        <v>0</v>
      </c>
      <c r="BG912" s="224">
        <f>IF(N912="zákl. přenesená",J912,0)</f>
        <v>0</v>
      </c>
      <c r="BH912" s="224">
        <f>IF(N912="sníž. přenesená",J912,0)</f>
        <v>0</v>
      </c>
      <c r="BI912" s="224">
        <f>IF(N912="nulová",J912,0)</f>
        <v>0</v>
      </c>
      <c r="BJ912" s="17" t="s">
        <v>80</v>
      </c>
      <c r="BK912" s="224">
        <f>ROUND(I912*H912,2)</f>
        <v>0</v>
      </c>
      <c r="BL912" s="17" t="s">
        <v>239</v>
      </c>
      <c r="BM912" s="223" t="s">
        <v>4300</v>
      </c>
    </row>
    <row r="913" s="2" customFormat="1">
      <c r="A913" s="38"/>
      <c r="B913" s="39"/>
      <c r="C913" s="40"/>
      <c r="D913" s="225" t="s">
        <v>212</v>
      </c>
      <c r="E913" s="40"/>
      <c r="F913" s="226" t="s">
        <v>4301</v>
      </c>
      <c r="G913" s="40"/>
      <c r="H913" s="40"/>
      <c r="I913" s="227"/>
      <c r="J913" s="40"/>
      <c r="K913" s="40"/>
      <c r="L913" s="44"/>
      <c r="M913" s="228"/>
      <c r="N913" s="229"/>
      <c r="O913" s="84"/>
      <c r="P913" s="84"/>
      <c r="Q913" s="84"/>
      <c r="R913" s="84"/>
      <c r="S913" s="84"/>
      <c r="T913" s="85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T913" s="17" t="s">
        <v>212</v>
      </c>
      <c r="AU913" s="17" t="s">
        <v>82</v>
      </c>
    </row>
    <row r="914" s="2" customFormat="1">
      <c r="A914" s="38"/>
      <c r="B914" s="39"/>
      <c r="C914" s="40"/>
      <c r="D914" s="230" t="s">
        <v>214</v>
      </c>
      <c r="E914" s="40"/>
      <c r="F914" s="231" t="s">
        <v>4302</v>
      </c>
      <c r="G914" s="40"/>
      <c r="H914" s="40"/>
      <c r="I914" s="227"/>
      <c r="J914" s="40"/>
      <c r="K914" s="40"/>
      <c r="L914" s="44"/>
      <c r="M914" s="228"/>
      <c r="N914" s="229"/>
      <c r="O914" s="84"/>
      <c r="P914" s="84"/>
      <c r="Q914" s="84"/>
      <c r="R914" s="84"/>
      <c r="S914" s="84"/>
      <c r="T914" s="85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214</v>
      </c>
      <c r="AU914" s="17" t="s">
        <v>82</v>
      </c>
    </row>
    <row r="915" s="2" customFormat="1" ht="16.5" customHeight="1">
      <c r="A915" s="38"/>
      <c r="B915" s="39"/>
      <c r="C915" s="212" t="s">
        <v>1642</v>
      </c>
      <c r="D915" s="212" t="s">
        <v>205</v>
      </c>
      <c r="E915" s="213" t="s">
        <v>4303</v>
      </c>
      <c r="F915" s="214" t="s">
        <v>4304</v>
      </c>
      <c r="G915" s="215" t="s">
        <v>437</v>
      </c>
      <c r="H915" s="216">
        <v>0</v>
      </c>
      <c r="I915" s="217"/>
      <c r="J915" s="218">
        <f>ROUND(I915*H915,2)</f>
        <v>0</v>
      </c>
      <c r="K915" s="214" t="s">
        <v>209</v>
      </c>
      <c r="L915" s="44"/>
      <c r="M915" s="219" t="s">
        <v>19</v>
      </c>
      <c r="N915" s="220" t="s">
        <v>44</v>
      </c>
      <c r="O915" s="84"/>
      <c r="P915" s="221">
        <f>O915*H915</f>
        <v>0</v>
      </c>
      <c r="Q915" s="221">
        <v>0.083930000000000005</v>
      </c>
      <c r="R915" s="221">
        <f>Q915*H915</f>
        <v>0</v>
      </c>
      <c r="S915" s="221">
        <v>0</v>
      </c>
      <c r="T915" s="222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23" t="s">
        <v>239</v>
      </c>
      <c r="AT915" s="223" t="s">
        <v>205</v>
      </c>
      <c r="AU915" s="223" t="s">
        <v>82</v>
      </c>
      <c r="AY915" s="17" t="s">
        <v>202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17" t="s">
        <v>80</v>
      </c>
      <c r="BK915" s="224">
        <f>ROUND(I915*H915,2)</f>
        <v>0</v>
      </c>
      <c r="BL915" s="17" t="s">
        <v>239</v>
      </c>
      <c r="BM915" s="223" t="s">
        <v>4305</v>
      </c>
    </row>
    <row r="916" s="2" customFormat="1">
      <c r="A916" s="38"/>
      <c r="B916" s="39"/>
      <c r="C916" s="40"/>
      <c r="D916" s="225" t="s">
        <v>212</v>
      </c>
      <c r="E916" s="40"/>
      <c r="F916" s="226" t="s">
        <v>4306</v>
      </c>
      <c r="G916" s="40"/>
      <c r="H916" s="40"/>
      <c r="I916" s="227"/>
      <c r="J916" s="40"/>
      <c r="K916" s="40"/>
      <c r="L916" s="44"/>
      <c r="M916" s="228"/>
      <c r="N916" s="229"/>
      <c r="O916" s="84"/>
      <c r="P916" s="84"/>
      <c r="Q916" s="84"/>
      <c r="R916" s="84"/>
      <c r="S916" s="84"/>
      <c r="T916" s="85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T916" s="17" t="s">
        <v>212</v>
      </c>
      <c r="AU916" s="17" t="s">
        <v>82</v>
      </c>
    </row>
    <row r="917" s="2" customFormat="1">
      <c r="A917" s="38"/>
      <c r="B917" s="39"/>
      <c r="C917" s="40"/>
      <c r="D917" s="230" t="s">
        <v>214</v>
      </c>
      <c r="E917" s="40"/>
      <c r="F917" s="231" t="s">
        <v>4307</v>
      </c>
      <c r="G917" s="40"/>
      <c r="H917" s="40"/>
      <c r="I917" s="227"/>
      <c r="J917" s="40"/>
      <c r="K917" s="40"/>
      <c r="L917" s="44"/>
      <c r="M917" s="228"/>
      <c r="N917" s="229"/>
      <c r="O917" s="84"/>
      <c r="P917" s="84"/>
      <c r="Q917" s="84"/>
      <c r="R917" s="84"/>
      <c r="S917" s="84"/>
      <c r="T917" s="85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214</v>
      </c>
      <c r="AU917" s="17" t="s">
        <v>82</v>
      </c>
    </row>
    <row r="918" s="2" customFormat="1" ht="16.5" customHeight="1">
      <c r="A918" s="38"/>
      <c r="B918" s="39"/>
      <c r="C918" s="212" t="s">
        <v>1651</v>
      </c>
      <c r="D918" s="212" t="s">
        <v>205</v>
      </c>
      <c r="E918" s="213" t="s">
        <v>4308</v>
      </c>
      <c r="F918" s="214" t="s">
        <v>4309</v>
      </c>
      <c r="G918" s="215" t="s">
        <v>437</v>
      </c>
      <c r="H918" s="216">
        <v>3</v>
      </c>
      <c r="I918" s="217"/>
      <c r="J918" s="218">
        <f>ROUND(I918*H918,2)</f>
        <v>0</v>
      </c>
      <c r="K918" s="214" t="s">
        <v>19</v>
      </c>
      <c r="L918" s="44"/>
      <c r="M918" s="219" t="s">
        <v>19</v>
      </c>
      <c r="N918" s="220" t="s">
        <v>44</v>
      </c>
      <c r="O918" s="84"/>
      <c r="P918" s="221">
        <f>O918*H918</f>
        <v>0</v>
      </c>
      <c r="Q918" s="221">
        <v>0.14161000000000001</v>
      </c>
      <c r="R918" s="221">
        <f>Q918*H918</f>
        <v>0.42483000000000004</v>
      </c>
      <c r="S918" s="221">
        <v>0</v>
      </c>
      <c r="T918" s="222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23" t="s">
        <v>239</v>
      </c>
      <c r="AT918" s="223" t="s">
        <v>205</v>
      </c>
      <c r="AU918" s="223" t="s">
        <v>82</v>
      </c>
      <c r="AY918" s="17" t="s">
        <v>202</v>
      </c>
      <c r="BE918" s="224">
        <f>IF(N918="základní",J918,0)</f>
        <v>0</v>
      </c>
      <c r="BF918" s="224">
        <f>IF(N918="snížená",J918,0)</f>
        <v>0</v>
      </c>
      <c r="BG918" s="224">
        <f>IF(N918="zákl. přenesená",J918,0)</f>
        <v>0</v>
      </c>
      <c r="BH918" s="224">
        <f>IF(N918="sníž. přenesená",J918,0)</f>
        <v>0</v>
      </c>
      <c r="BI918" s="224">
        <f>IF(N918="nulová",J918,0)</f>
        <v>0</v>
      </c>
      <c r="BJ918" s="17" t="s">
        <v>80</v>
      </c>
      <c r="BK918" s="224">
        <f>ROUND(I918*H918,2)</f>
        <v>0</v>
      </c>
      <c r="BL918" s="17" t="s">
        <v>239</v>
      </c>
      <c r="BM918" s="223" t="s">
        <v>4310</v>
      </c>
    </row>
    <row r="919" s="2" customFormat="1">
      <c r="A919" s="38"/>
      <c r="B919" s="39"/>
      <c r="C919" s="40"/>
      <c r="D919" s="225" t="s">
        <v>212</v>
      </c>
      <c r="E919" s="40"/>
      <c r="F919" s="226" t="s">
        <v>4311</v>
      </c>
      <c r="G919" s="40"/>
      <c r="H919" s="40"/>
      <c r="I919" s="227"/>
      <c r="J919" s="40"/>
      <c r="K919" s="40"/>
      <c r="L919" s="44"/>
      <c r="M919" s="228"/>
      <c r="N919" s="229"/>
      <c r="O919" s="84"/>
      <c r="P919" s="84"/>
      <c r="Q919" s="84"/>
      <c r="R919" s="84"/>
      <c r="S919" s="84"/>
      <c r="T919" s="85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T919" s="17" t="s">
        <v>212</v>
      </c>
      <c r="AU919" s="17" t="s">
        <v>82</v>
      </c>
    </row>
    <row r="920" s="2" customFormat="1" ht="16.5" customHeight="1">
      <c r="A920" s="38"/>
      <c r="B920" s="39"/>
      <c r="C920" s="212" t="s">
        <v>1655</v>
      </c>
      <c r="D920" s="212" t="s">
        <v>205</v>
      </c>
      <c r="E920" s="213" t="s">
        <v>4312</v>
      </c>
      <c r="F920" s="214" t="s">
        <v>4313</v>
      </c>
      <c r="G920" s="215" t="s">
        <v>437</v>
      </c>
      <c r="H920" s="216">
        <v>4</v>
      </c>
      <c r="I920" s="217"/>
      <c r="J920" s="218">
        <f>ROUND(I920*H920,2)</f>
        <v>0</v>
      </c>
      <c r="K920" s="214" t="s">
        <v>19</v>
      </c>
      <c r="L920" s="44"/>
      <c r="M920" s="219" t="s">
        <v>19</v>
      </c>
      <c r="N920" s="220" t="s">
        <v>44</v>
      </c>
      <c r="O920" s="84"/>
      <c r="P920" s="221">
        <f>O920*H920</f>
        <v>0</v>
      </c>
      <c r="Q920" s="221">
        <v>0.01367</v>
      </c>
      <c r="R920" s="221">
        <f>Q920*H920</f>
        <v>0.054679999999999999</v>
      </c>
      <c r="S920" s="221">
        <v>0</v>
      </c>
      <c r="T920" s="222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23" t="s">
        <v>239</v>
      </c>
      <c r="AT920" s="223" t="s">
        <v>205</v>
      </c>
      <c r="AU920" s="223" t="s">
        <v>82</v>
      </c>
      <c r="AY920" s="17" t="s">
        <v>202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7" t="s">
        <v>80</v>
      </c>
      <c r="BK920" s="224">
        <f>ROUND(I920*H920,2)</f>
        <v>0</v>
      </c>
      <c r="BL920" s="17" t="s">
        <v>239</v>
      </c>
      <c r="BM920" s="223" t="s">
        <v>4314</v>
      </c>
    </row>
    <row r="921" s="2" customFormat="1">
      <c r="A921" s="38"/>
      <c r="B921" s="39"/>
      <c r="C921" s="40"/>
      <c r="D921" s="225" t="s">
        <v>212</v>
      </c>
      <c r="E921" s="40"/>
      <c r="F921" s="226" t="s">
        <v>4315</v>
      </c>
      <c r="G921" s="40"/>
      <c r="H921" s="40"/>
      <c r="I921" s="227"/>
      <c r="J921" s="40"/>
      <c r="K921" s="40"/>
      <c r="L921" s="44"/>
      <c r="M921" s="228"/>
      <c r="N921" s="229"/>
      <c r="O921" s="84"/>
      <c r="P921" s="84"/>
      <c r="Q921" s="84"/>
      <c r="R921" s="84"/>
      <c r="S921" s="84"/>
      <c r="T921" s="85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T921" s="17" t="s">
        <v>212</v>
      </c>
      <c r="AU921" s="17" t="s">
        <v>82</v>
      </c>
    </row>
    <row r="922" s="2" customFormat="1" ht="16.5" customHeight="1">
      <c r="A922" s="38"/>
      <c r="B922" s="39"/>
      <c r="C922" s="212" t="s">
        <v>1659</v>
      </c>
      <c r="D922" s="212" t="s">
        <v>205</v>
      </c>
      <c r="E922" s="213" t="s">
        <v>4316</v>
      </c>
      <c r="F922" s="214" t="s">
        <v>4317</v>
      </c>
      <c r="G922" s="215" t="s">
        <v>437</v>
      </c>
      <c r="H922" s="216">
        <v>2</v>
      </c>
      <c r="I922" s="217"/>
      <c r="J922" s="218">
        <f>ROUND(I922*H922,2)</f>
        <v>0</v>
      </c>
      <c r="K922" s="214" t="s">
        <v>209</v>
      </c>
      <c r="L922" s="44"/>
      <c r="M922" s="219" t="s">
        <v>19</v>
      </c>
      <c r="N922" s="220" t="s">
        <v>44</v>
      </c>
      <c r="O922" s="84"/>
      <c r="P922" s="221">
        <f>O922*H922</f>
        <v>0</v>
      </c>
      <c r="Q922" s="221">
        <v>0.0018</v>
      </c>
      <c r="R922" s="221">
        <f>Q922*H922</f>
        <v>0.0035999999999999999</v>
      </c>
      <c r="S922" s="221">
        <v>0</v>
      </c>
      <c r="T922" s="22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23" t="s">
        <v>239</v>
      </c>
      <c r="AT922" s="223" t="s">
        <v>205</v>
      </c>
      <c r="AU922" s="223" t="s">
        <v>82</v>
      </c>
      <c r="AY922" s="17" t="s">
        <v>202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7" t="s">
        <v>80</v>
      </c>
      <c r="BK922" s="224">
        <f>ROUND(I922*H922,2)</f>
        <v>0</v>
      </c>
      <c r="BL922" s="17" t="s">
        <v>239</v>
      </c>
      <c r="BM922" s="223" t="s">
        <v>4318</v>
      </c>
    </row>
    <row r="923" s="2" customFormat="1">
      <c r="A923" s="38"/>
      <c r="B923" s="39"/>
      <c r="C923" s="40"/>
      <c r="D923" s="225" t="s">
        <v>212</v>
      </c>
      <c r="E923" s="40"/>
      <c r="F923" s="226" t="s">
        <v>4319</v>
      </c>
      <c r="G923" s="40"/>
      <c r="H923" s="40"/>
      <c r="I923" s="227"/>
      <c r="J923" s="40"/>
      <c r="K923" s="40"/>
      <c r="L923" s="44"/>
      <c r="M923" s="228"/>
      <c r="N923" s="229"/>
      <c r="O923" s="84"/>
      <c r="P923" s="84"/>
      <c r="Q923" s="84"/>
      <c r="R923" s="84"/>
      <c r="S923" s="84"/>
      <c r="T923" s="85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212</v>
      </c>
      <c r="AU923" s="17" t="s">
        <v>82</v>
      </c>
    </row>
    <row r="924" s="2" customFormat="1">
      <c r="A924" s="38"/>
      <c r="B924" s="39"/>
      <c r="C924" s="40"/>
      <c r="D924" s="230" t="s">
        <v>214</v>
      </c>
      <c r="E924" s="40"/>
      <c r="F924" s="231" t="s">
        <v>4320</v>
      </c>
      <c r="G924" s="40"/>
      <c r="H924" s="40"/>
      <c r="I924" s="227"/>
      <c r="J924" s="40"/>
      <c r="K924" s="40"/>
      <c r="L924" s="44"/>
      <c r="M924" s="228"/>
      <c r="N924" s="229"/>
      <c r="O924" s="84"/>
      <c r="P924" s="84"/>
      <c r="Q924" s="84"/>
      <c r="R924" s="84"/>
      <c r="S924" s="84"/>
      <c r="T924" s="85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T924" s="17" t="s">
        <v>214</v>
      </c>
      <c r="AU924" s="17" t="s">
        <v>82</v>
      </c>
    </row>
    <row r="925" s="2" customFormat="1" ht="16.5" customHeight="1">
      <c r="A925" s="38"/>
      <c r="B925" s="39"/>
      <c r="C925" s="212" t="s">
        <v>1663</v>
      </c>
      <c r="D925" s="212" t="s">
        <v>205</v>
      </c>
      <c r="E925" s="213" t="s">
        <v>528</v>
      </c>
      <c r="F925" s="214" t="s">
        <v>529</v>
      </c>
      <c r="G925" s="215" t="s">
        <v>437</v>
      </c>
      <c r="H925" s="216">
        <v>40</v>
      </c>
      <c r="I925" s="217"/>
      <c r="J925" s="218">
        <f>ROUND(I925*H925,2)</f>
        <v>0</v>
      </c>
      <c r="K925" s="214" t="s">
        <v>209</v>
      </c>
      <c r="L925" s="44"/>
      <c r="M925" s="219" t="s">
        <v>19</v>
      </c>
      <c r="N925" s="220" t="s">
        <v>44</v>
      </c>
      <c r="O925" s="84"/>
      <c r="P925" s="221">
        <f>O925*H925</f>
        <v>0</v>
      </c>
      <c r="Q925" s="221">
        <v>0.0028400000000000001</v>
      </c>
      <c r="R925" s="221">
        <f>Q925*H925</f>
        <v>0.11360000000000001</v>
      </c>
      <c r="S925" s="221">
        <v>0</v>
      </c>
      <c r="T925" s="22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23" t="s">
        <v>239</v>
      </c>
      <c r="AT925" s="223" t="s">
        <v>205</v>
      </c>
      <c r="AU925" s="223" t="s">
        <v>82</v>
      </c>
      <c r="AY925" s="17" t="s">
        <v>202</v>
      </c>
      <c r="BE925" s="224">
        <f>IF(N925="základní",J925,0)</f>
        <v>0</v>
      </c>
      <c r="BF925" s="224">
        <f>IF(N925="snížená",J925,0)</f>
        <v>0</v>
      </c>
      <c r="BG925" s="224">
        <f>IF(N925="zákl. přenesená",J925,0)</f>
        <v>0</v>
      </c>
      <c r="BH925" s="224">
        <f>IF(N925="sníž. přenesená",J925,0)</f>
        <v>0</v>
      </c>
      <c r="BI925" s="224">
        <f>IF(N925="nulová",J925,0)</f>
        <v>0</v>
      </c>
      <c r="BJ925" s="17" t="s">
        <v>80</v>
      </c>
      <c r="BK925" s="224">
        <f>ROUND(I925*H925,2)</f>
        <v>0</v>
      </c>
      <c r="BL925" s="17" t="s">
        <v>239</v>
      </c>
      <c r="BM925" s="223" t="s">
        <v>4321</v>
      </c>
    </row>
    <row r="926" s="2" customFormat="1">
      <c r="A926" s="38"/>
      <c r="B926" s="39"/>
      <c r="C926" s="40"/>
      <c r="D926" s="225" t="s">
        <v>212</v>
      </c>
      <c r="E926" s="40"/>
      <c r="F926" s="226" t="s">
        <v>531</v>
      </c>
      <c r="G926" s="40"/>
      <c r="H926" s="40"/>
      <c r="I926" s="227"/>
      <c r="J926" s="40"/>
      <c r="K926" s="40"/>
      <c r="L926" s="44"/>
      <c r="M926" s="228"/>
      <c r="N926" s="229"/>
      <c r="O926" s="84"/>
      <c r="P926" s="84"/>
      <c r="Q926" s="84"/>
      <c r="R926" s="84"/>
      <c r="S926" s="84"/>
      <c r="T926" s="85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T926" s="17" t="s">
        <v>212</v>
      </c>
      <c r="AU926" s="17" t="s">
        <v>82</v>
      </c>
    </row>
    <row r="927" s="2" customFormat="1">
      <c r="A927" s="38"/>
      <c r="B927" s="39"/>
      <c r="C927" s="40"/>
      <c r="D927" s="230" t="s">
        <v>214</v>
      </c>
      <c r="E927" s="40"/>
      <c r="F927" s="231" t="s">
        <v>532</v>
      </c>
      <c r="G927" s="40"/>
      <c r="H927" s="40"/>
      <c r="I927" s="227"/>
      <c r="J927" s="40"/>
      <c r="K927" s="40"/>
      <c r="L927" s="44"/>
      <c r="M927" s="228"/>
      <c r="N927" s="229"/>
      <c r="O927" s="84"/>
      <c r="P927" s="84"/>
      <c r="Q927" s="84"/>
      <c r="R927" s="84"/>
      <c r="S927" s="84"/>
      <c r="T927" s="85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T927" s="17" t="s">
        <v>214</v>
      </c>
      <c r="AU927" s="17" t="s">
        <v>82</v>
      </c>
    </row>
    <row r="928" s="2" customFormat="1" ht="16.5" customHeight="1">
      <c r="A928" s="38"/>
      <c r="B928" s="39"/>
      <c r="C928" s="212" t="s">
        <v>1667</v>
      </c>
      <c r="D928" s="212" t="s">
        <v>205</v>
      </c>
      <c r="E928" s="213" t="s">
        <v>534</v>
      </c>
      <c r="F928" s="214" t="s">
        <v>4322</v>
      </c>
      <c r="G928" s="215" t="s">
        <v>437</v>
      </c>
      <c r="H928" s="216">
        <v>8</v>
      </c>
      <c r="I928" s="217"/>
      <c r="J928" s="218">
        <f>ROUND(I928*H928,2)</f>
        <v>0</v>
      </c>
      <c r="K928" s="214" t="s">
        <v>19</v>
      </c>
      <c r="L928" s="44"/>
      <c r="M928" s="219" t="s">
        <v>19</v>
      </c>
      <c r="N928" s="220" t="s">
        <v>44</v>
      </c>
      <c r="O928" s="84"/>
      <c r="P928" s="221">
        <f>O928*H928</f>
        <v>0</v>
      </c>
      <c r="Q928" s="221">
        <v>0.0028400000000000001</v>
      </c>
      <c r="R928" s="221">
        <f>Q928*H928</f>
        <v>0.022720000000000001</v>
      </c>
      <c r="S928" s="221">
        <v>0</v>
      </c>
      <c r="T928" s="222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23" t="s">
        <v>239</v>
      </c>
      <c r="AT928" s="223" t="s">
        <v>205</v>
      </c>
      <c r="AU928" s="223" t="s">
        <v>82</v>
      </c>
      <c r="AY928" s="17" t="s">
        <v>202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80</v>
      </c>
      <c r="BK928" s="224">
        <f>ROUND(I928*H928,2)</f>
        <v>0</v>
      </c>
      <c r="BL928" s="17" t="s">
        <v>239</v>
      </c>
      <c r="BM928" s="223" t="s">
        <v>4323</v>
      </c>
    </row>
    <row r="929" s="2" customFormat="1">
      <c r="A929" s="38"/>
      <c r="B929" s="39"/>
      <c r="C929" s="40"/>
      <c r="D929" s="225" t="s">
        <v>212</v>
      </c>
      <c r="E929" s="40"/>
      <c r="F929" s="226" t="s">
        <v>4322</v>
      </c>
      <c r="G929" s="40"/>
      <c r="H929" s="40"/>
      <c r="I929" s="227"/>
      <c r="J929" s="40"/>
      <c r="K929" s="40"/>
      <c r="L929" s="44"/>
      <c r="M929" s="228"/>
      <c r="N929" s="229"/>
      <c r="O929" s="84"/>
      <c r="P929" s="84"/>
      <c r="Q929" s="84"/>
      <c r="R929" s="84"/>
      <c r="S929" s="84"/>
      <c r="T929" s="85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T929" s="17" t="s">
        <v>212</v>
      </c>
      <c r="AU929" s="17" t="s">
        <v>82</v>
      </c>
    </row>
    <row r="930" s="2" customFormat="1" ht="16.5" customHeight="1">
      <c r="A930" s="38"/>
      <c r="B930" s="39"/>
      <c r="C930" s="212" t="s">
        <v>1671</v>
      </c>
      <c r="D930" s="212" t="s">
        <v>205</v>
      </c>
      <c r="E930" s="213" t="s">
        <v>538</v>
      </c>
      <c r="F930" s="214" t="s">
        <v>539</v>
      </c>
      <c r="G930" s="215" t="s">
        <v>437</v>
      </c>
      <c r="H930" s="216">
        <v>46</v>
      </c>
      <c r="I930" s="217"/>
      <c r="J930" s="218">
        <f>ROUND(I930*H930,2)</f>
        <v>0</v>
      </c>
      <c r="K930" s="214" t="s">
        <v>209</v>
      </c>
      <c r="L930" s="44"/>
      <c r="M930" s="219" t="s">
        <v>19</v>
      </c>
      <c r="N930" s="220" t="s">
        <v>44</v>
      </c>
      <c r="O930" s="84"/>
      <c r="P930" s="221">
        <f>O930*H930</f>
        <v>0</v>
      </c>
      <c r="Q930" s="221">
        <v>0.0047200000000000002</v>
      </c>
      <c r="R930" s="221">
        <f>Q930*H930</f>
        <v>0.21712000000000001</v>
      </c>
      <c r="S930" s="221">
        <v>0</v>
      </c>
      <c r="T930" s="222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23" t="s">
        <v>239</v>
      </c>
      <c r="AT930" s="223" t="s">
        <v>205</v>
      </c>
      <c r="AU930" s="223" t="s">
        <v>82</v>
      </c>
      <c r="AY930" s="17" t="s">
        <v>202</v>
      </c>
      <c r="BE930" s="224">
        <f>IF(N930="základní",J930,0)</f>
        <v>0</v>
      </c>
      <c r="BF930" s="224">
        <f>IF(N930="snížená",J930,0)</f>
        <v>0</v>
      </c>
      <c r="BG930" s="224">
        <f>IF(N930="zákl. přenesená",J930,0)</f>
        <v>0</v>
      </c>
      <c r="BH930" s="224">
        <f>IF(N930="sníž. přenesená",J930,0)</f>
        <v>0</v>
      </c>
      <c r="BI930" s="224">
        <f>IF(N930="nulová",J930,0)</f>
        <v>0</v>
      </c>
      <c r="BJ930" s="17" t="s">
        <v>80</v>
      </c>
      <c r="BK930" s="224">
        <f>ROUND(I930*H930,2)</f>
        <v>0</v>
      </c>
      <c r="BL930" s="17" t="s">
        <v>239</v>
      </c>
      <c r="BM930" s="223" t="s">
        <v>4324</v>
      </c>
    </row>
    <row r="931" s="2" customFormat="1">
      <c r="A931" s="38"/>
      <c r="B931" s="39"/>
      <c r="C931" s="40"/>
      <c r="D931" s="225" t="s">
        <v>212</v>
      </c>
      <c r="E931" s="40"/>
      <c r="F931" s="226" t="s">
        <v>541</v>
      </c>
      <c r="G931" s="40"/>
      <c r="H931" s="40"/>
      <c r="I931" s="227"/>
      <c r="J931" s="40"/>
      <c r="K931" s="40"/>
      <c r="L931" s="44"/>
      <c r="M931" s="228"/>
      <c r="N931" s="229"/>
      <c r="O931" s="84"/>
      <c r="P931" s="84"/>
      <c r="Q931" s="84"/>
      <c r="R931" s="84"/>
      <c r="S931" s="84"/>
      <c r="T931" s="85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T931" s="17" t="s">
        <v>212</v>
      </c>
      <c r="AU931" s="17" t="s">
        <v>82</v>
      </c>
    </row>
    <row r="932" s="2" customFormat="1">
      <c r="A932" s="38"/>
      <c r="B932" s="39"/>
      <c r="C932" s="40"/>
      <c r="D932" s="230" t="s">
        <v>214</v>
      </c>
      <c r="E932" s="40"/>
      <c r="F932" s="231" t="s">
        <v>542</v>
      </c>
      <c r="G932" s="40"/>
      <c r="H932" s="40"/>
      <c r="I932" s="227"/>
      <c r="J932" s="40"/>
      <c r="K932" s="40"/>
      <c r="L932" s="44"/>
      <c r="M932" s="228"/>
      <c r="N932" s="229"/>
      <c r="O932" s="84"/>
      <c r="P932" s="84"/>
      <c r="Q932" s="84"/>
      <c r="R932" s="84"/>
      <c r="S932" s="84"/>
      <c r="T932" s="85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7" t="s">
        <v>214</v>
      </c>
      <c r="AU932" s="17" t="s">
        <v>82</v>
      </c>
    </row>
    <row r="933" s="2" customFormat="1" ht="16.5" customHeight="1">
      <c r="A933" s="38"/>
      <c r="B933" s="39"/>
      <c r="C933" s="212" t="s">
        <v>1675</v>
      </c>
      <c r="D933" s="212" t="s">
        <v>205</v>
      </c>
      <c r="E933" s="213" t="s">
        <v>4325</v>
      </c>
      <c r="F933" s="214" t="s">
        <v>4326</v>
      </c>
      <c r="G933" s="215" t="s">
        <v>437</v>
      </c>
      <c r="H933" s="216">
        <v>8</v>
      </c>
      <c r="I933" s="217"/>
      <c r="J933" s="218">
        <f>ROUND(I933*H933,2)</f>
        <v>0</v>
      </c>
      <c r="K933" s="214" t="s">
        <v>19</v>
      </c>
      <c r="L933" s="44"/>
      <c r="M933" s="219" t="s">
        <v>19</v>
      </c>
      <c r="N933" s="220" t="s">
        <v>44</v>
      </c>
      <c r="O933" s="84"/>
      <c r="P933" s="221">
        <f>O933*H933</f>
        <v>0</v>
      </c>
      <c r="Q933" s="221">
        <v>0.0047200000000000002</v>
      </c>
      <c r="R933" s="221">
        <f>Q933*H933</f>
        <v>0.037760000000000002</v>
      </c>
      <c r="S933" s="221">
        <v>0</v>
      </c>
      <c r="T933" s="22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23" t="s">
        <v>239</v>
      </c>
      <c r="AT933" s="223" t="s">
        <v>205</v>
      </c>
      <c r="AU933" s="223" t="s">
        <v>82</v>
      </c>
      <c r="AY933" s="17" t="s">
        <v>202</v>
      </c>
      <c r="BE933" s="224">
        <f>IF(N933="základní",J933,0)</f>
        <v>0</v>
      </c>
      <c r="BF933" s="224">
        <f>IF(N933="snížená",J933,0)</f>
        <v>0</v>
      </c>
      <c r="BG933" s="224">
        <f>IF(N933="zákl. přenesená",J933,0)</f>
        <v>0</v>
      </c>
      <c r="BH933" s="224">
        <f>IF(N933="sníž. přenesená",J933,0)</f>
        <v>0</v>
      </c>
      <c r="BI933" s="224">
        <f>IF(N933="nulová",J933,0)</f>
        <v>0</v>
      </c>
      <c r="BJ933" s="17" t="s">
        <v>80</v>
      </c>
      <c r="BK933" s="224">
        <f>ROUND(I933*H933,2)</f>
        <v>0</v>
      </c>
      <c r="BL933" s="17" t="s">
        <v>239</v>
      </c>
      <c r="BM933" s="223" t="s">
        <v>4327</v>
      </c>
    </row>
    <row r="934" s="2" customFormat="1">
      <c r="A934" s="38"/>
      <c r="B934" s="39"/>
      <c r="C934" s="40"/>
      <c r="D934" s="225" t="s">
        <v>212</v>
      </c>
      <c r="E934" s="40"/>
      <c r="F934" s="226" t="s">
        <v>4326</v>
      </c>
      <c r="G934" s="40"/>
      <c r="H934" s="40"/>
      <c r="I934" s="227"/>
      <c r="J934" s="40"/>
      <c r="K934" s="40"/>
      <c r="L934" s="44"/>
      <c r="M934" s="228"/>
      <c r="N934" s="229"/>
      <c r="O934" s="84"/>
      <c r="P934" s="84"/>
      <c r="Q934" s="84"/>
      <c r="R934" s="84"/>
      <c r="S934" s="84"/>
      <c r="T934" s="85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212</v>
      </c>
      <c r="AU934" s="17" t="s">
        <v>82</v>
      </c>
    </row>
    <row r="935" s="2" customFormat="1" ht="16.5" customHeight="1">
      <c r="A935" s="38"/>
      <c r="B935" s="39"/>
      <c r="C935" s="212" t="s">
        <v>1679</v>
      </c>
      <c r="D935" s="212" t="s">
        <v>205</v>
      </c>
      <c r="E935" s="213" t="s">
        <v>4328</v>
      </c>
      <c r="F935" s="214" t="s">
        <v>535</v>
      </c>
      <c r="G935" s="215" t="s">
        <v>437</v>
      </c>
      <c r="H935" s="216">
        <v>19</v>
      </c>
      <c r="I935" s="217"/>
      <c r="J935" s="218">
        <f>ROUND(I935*H935,2)</f>
        <v>0</v>
      </c>
      <c r="K935" s="214" t="s">
        <v>19</v>
      </c>
      <c r="L935" s="44"/>
      <c r="M935" s="219" t="s">
        <v>19</v>
      </c>
      <c r="N935" s="220" t="s">
        <v>44</v>
      </c>
      <c r="O935" s="84"/>
      <c r="P935" s="221">
        <f>O935*H935</f>
        <v>0</v>
      </c>
      <c r="Q935" s="221">
        <v>0.0047200000000000002</v>
      </c>
      <c r="R935" s="221">
        <f>Q935*H935</f>
        <v>0.08968000000000001</v>
      </c>
      <c r="S935" s="221">
        <v>0</v>
      </c>
      <c r="T935" s="22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23" t="s">
        <v>239</v>
      </c>
      <c r="AT935" s="223" t="s">
        <v>205</v>
      </c>
      <c r="AU935" s="223" t="s">
        <v>82</v>
      </c>
      <c r="AY935" s="17" t="s">
        <v>202</v>
      </c>
      <c r="BE935" s="224">
        <f>IF(N935="základní",J935,0)</f>
        <v>0</v>
      </c>
      <c r="BF935" s="224">
        <f>IF(N935="snížená",J935,0)</f>
        <v>0</v>
      </c>
      <c r="BG935" s="224">
        <f>IF(N935="zákl. přenesená",J935,0)</f>
        <v>0</v>
      </c>
      <c r="BH935" s="224">
        <f>IF(N935="sníž. přenesená",J935,0)</f>
        <v>0</v>
      </c>
      <c r="BI935" s="224">
        <f>IF(N935="nulová",J935,0)</f>
        <v>0</v>
      </c>
      <c r="BJ935" s="17" t="s">
        <v>80</v>
      </c>
      <c r="BK935" s="224">
        <f>ROUND(I935*H935,2)</f>
        <v>0</v>
      </c>
      <c r="BL935" s="17" t="s">
        <v>239</v>
      </c>
      <c r="BM935" s="223" t="s">
        <v>4329</v>
      </c>
    </row>
    <row r="936" s="2" customFormat="1">
      <c r="A936" s="38"/>
      <c r="B936" s="39"/>
      <c r="C936" s="40"/>
      <c r="D936" s="225" t="s">
        <v>212</v>
      </c>
      <c r="E936" s="40"/>
      <c r="F936" s="226" t="s">
        <v>535</v>
      </c>
      <c r="G936" s="40"/>
      <c r="H936" s="40"/>
      <c r="I936" s="227"/>
      <c r="J936" s="40"/>
      <c r="K936" s="40"/>
      <c r="L936" s="44"/>
      <c r="M936" s="228"/>
      <c r="N936" s="229"/>
      <c r="O936" s="84"/>
      <c r="P936" s="84"/>
      <c r="Q936" s="84"/>
      <c r="R936" s="84"/>
      <c r="S936" s="84"/>
      <c r="T936" s="85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T936" s="17" t="s">
        <v>212</v>
      </c>
      <c r="AU936" s="17" t="s">
        <v>82</v>
      </c>
    </row>
    <row r="937" s="2" customFormat="1" ht="16.5" customHeight="1">
      <c r="A937" s="38"/>
      <c r="B937" s="39"/>
      <c r="C937" s="212" t="s">
        <v>1683</v>
      </c>
      <c r="D937" s="212" t="s">
        <v>205</v>
      </c>
      <c r="E937" s="213" t="s">
        <v>544</v>
      </c>
      <c r="F937" s="214" t="s">
        <v>545</v>
      </c>
      <c r="G937" s="215" t="s">
        <v>437</v>
      </c>
      <c r="H937" s="216">
        <v>46</v>
      </c>
      <c r="I937" s="217"/>
      <c r="J937" s="218">
        <f>ROUND(I937*H937,2)</f>
        <v>0</v>
      </c>
      <c r="K937" s="214" t="s">
        <v>209</v>
      </c>
      <c r="L937" s="44"/>
      <c r="M937" s="219" t="s">
        <v>19</v>
      </c>
      <c r="N937" s="220" t="s">
        <v>44</v>
      </c>
      <c r="O937" s="84"/>
      <c r="P937" s="221">
        <f>O937*H937</f>
        <v>0</v>
      </c>
      <c r="Q937" s="221">
        <v>0.0061700000000000001</v>
      </c>
      <c r="R937" s="221">
        <f>Q937*H937</f>
        <v>0.28382000000000002</v>
      </c>
      <c r="S937" s="221">
        <v>0</v>
      </c>
      <c r="T937" s="222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23" t="s">
        <v>239</v>
      </c>
      <c r="AT937" s="223" t="s">
        <v>205</v>
      </c>
      <c r="AU937" s="223" t="s">
        <v>82</v>
      </c>
      <c r="AY937" s="17" t="s">
        <v>202</v>
      </c>
      <c r="BE937" s="224">
        <f>IF(N937="základní",J937,0)</f>
        <v>0</v>
      </c>
      <c r="BF937" s="224">
        <f>IF(N937="snížená",J937,0)</f>
        <v>0</v>
      </c>
      <c r="BG937" s="224">
        <f>IF(N937="zákl. přenesená",J937,0)</f>
        <v>0</v>
      </c>
      <c r="BH937" s="224">
        <f>IF(N937="sníž. přenesená",J937,0)</f>
        <v>0</v>
      </c>
      <c r="BI937" s="224">
        <f>IF(N937="nulová",J937,0)</f>
        <v>0</v>
      </c>
      <c r="BJ937" s="17" t="s">
        <v>80</v>
      </c>
      <c r="BK937" s="224">
        <f>ROUND(I937*H937,2)</f>
        <v>0</v>
      </c>
      <c r="BL937" s="17" t="s">
        <v>239</v>
      </c>
      <c r="BM937" s="223" t="s">
        <v>4330</v>
      </c>
    </row>
    <row r="938" s="2" customFormat="1">
      <c r="A938" s="38"/>
      <c r="B938" s="39"/>
      <c r="C938" s="40"/>
      <c r="D938" s="225" t="s">
        <v>212</v>
      </c>
      <c r="E938" s="40"/>
      <c r="F938" s="226" t="s">
        <v>547</v>
      </c>
      <c r="G938" s="40"/>
      <c r="H938" s="40"/>
      <c r="I938" s="227"/>
      <c r="J938" s="40"/>
      <c r="K938" s="40"/>
      <c r="L938" s="44"/>
      <c r="M938" s="228"/>
      <c r="N938" s="229"/>
      <c r="O938" s="84"/>
      <c r="P938" s="84"/>
      <c r="Q938" s="84"/>
      <c r="R938" s="84"/>
      <c r="S938" s="84"/>
      <c r="T938" s="85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212</v>
      </c>
      <c r="AU938" s="17" t="s">
        <v>82</v>
      </c>
    </row>
    <row r="939" s="2" customFormat="1">
      <c r="A939" s="38"/>
      <c r="B939" s="39"/>
      <c r="C939" s="40"/>
      <c r="D939" s="230" t="s">
        <v>214</v>
      </c>
      <c r="E939" s="40"/>
      <c r="F939" s="231" t="s">
        <v>548</v>
      </c>
      <c r="G939" s="40"/>
      <c r="H939" s="40"/>
      <c r="I939" s="227"/>
      <c r="J939" s="40"/>
      <c r="K939" s="40"/>
      <c r="L939" s="44"/>
      <c r="M939" s="228"/>
      <c r="N939" s="229"/>
      <c r="O939" s="84"/>
      <c r="P939" s="84"/>
      <c r="Q939" s="84"/>
      <c r="R939" s="84"/>
      <c r="S939" s="84"/>
      <c r="T939" s="85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7" t="s">
        <v>214</v>
      </c>
      <c r="AU939" s="17" t="s">
        <v>82</v>
      </c>
    </row>
    <row r="940" s="2" customFormat="1" ht="16.5" customHeight="1">
      <c r="A940" s="38"/>
      <c r="B940" s="39"/>
      <c r="C940" s="212" t="s">
        <v>1687</v>
      </c>
      <c r="D940" s="212" t="s">
        <v>205</v>
      </c>
      <c r="E940" s="213" t="s">
        <v>4331</v>
      </c>
      <c r="F940" s="214" t="s">
        <v>4332</v>
      </c>
      <c r="G940" s="215" t="s">
        <v>437</v>
      </c>
      <c r="H940" s="216">
        <v>2</v>
      </c>
      <c r="I940" s="217"/>
      <c r="J940" s="218">
        <f>ROUND(I940*H940,2)</f>
        <v>0</v>
      </c>
      <c r="K940" s="214" t="s">
        <v>19</v>
      </c>
      <c r="L940" s="44"/>
      <c r="M940" s="219" t="s">
        <v>19</v>
      </c>
      <c r="N940" s="220" t="s">
        <v>44</v>
      </c>
      <c r="O940" s="84"/>
      <c r="P940" s="221">
        <f>O940*H940</f>
        <v>0</v>
      </c>
      <c r="Q940" s="221">
        <v>0.0061700000000000001</v>
      </c>
      <c r="R940" s="221">
        <f>Q940*H940</f>
        <v>0.01234</v>
      </c>
      <c r="S940" s="221">
        <v>0</v>
      </c>
      <c r="T940" s="222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23" t="s">
        <v>239</v>
      </c>
      <c r="AT940" s="223" t="s">
        <v>205</v>
      </c>
      <c r="AU940" s="223" t="s">
        <v>82</v>
      </c>
      <c r="AY940" s="17" t="s">
        <v>202</v>
      </c>
      <c r="BE940" s="224">
        <f>IF(N940="základní",J940,0)</f>
        <v>0</v>
      </c>
      <c r="BF940" s="224">
        <f>IF(N940="snížená",J940,0)</f>
        <v>0</v>
      </c>
      <c r="BG940" s="224">
        <f>IF(N940="zákl. přenesená",J940,0)</f>
        <v>0</v>
      </c>
      <c r="BH940" s="224">
        <f>IF(N940="sníž. přenesená",J940,0)</f>
        <v>0</v>
      </c>
      <c r="BI940" s="224">
        <f>IF(N940="nulová",J940,0)</f>
        <v>0</v>
      </c>
      <c r="BJ940" s="17" t="s">
        <v>80</v>
      </c>
      <c r="BK940" s="224">
        <f>ROUND(I940*H940,2)</f>
        <v>0</v>
      </c>
      <c r="BL940" s="17" t="s">
        <v>239</v>
      </c>
      <c r="BM940" s="223" t="s">
        <v>4333</v>
      </c>
    </row>
    <row r="941" s="2" customFormat="1">
      <c r="A941" s="38"/>
      <c r="B941" s="39"/>
      <c r="C941" s="40"/>
      <c r="D941" s="225" t="s">
        <v>212</v>
      </c>
      <c r="E941" s="40"/>
      <c r="F941" s="226" t="s">
        <v>4332</v>
      </c>
      <c r="G941" s="40"/>
      <c r="H941" s="40"/>
      <c r="I941" s="227"/>
      <c r="J941" s="40"/>
      <c r="K941" s="40"/>
      <c r="L941" s="44"/>
      <c r="M941" s="228"/>
      <c r="N941" s="229"/>
      <c r="O941" s="84"/>
      <c r="P941" s="84"/>
      <c r="Q941" s="84"/>
      <c r="R941" s="84"/>
      <c r="S941" s="84"/>
      <c r="T941" s="85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T941" s="17" t="s">
        <v>212</v>
      </c>
      <c r="AU941" s="17" t="s">
        <v>82</v>
      </c>
    </row>
    <row r="942" s="2" customFormat="1" ht="16.5" customHeight="1">
      <c r="A942" s="38"/>
      <c r="B942" s="39"/>
      <c r="C942" s="212" t="s">
        <v>1691</v>
      </c>
      <c r="D942" s="212" t="s">
        <v>205</v>
      </c>
      <c r="E942" s="213" t="s">
        <v>550</v>
      </c>
      <c r="F942" s="214" t="s">
        <v>551</v>
      </c>
      <c r="G942" s="215" t="s">
        <v>437</v>
      </c>
      <c r="H942" s="216">
        <v>36</v>
      </c>
      <c r="I942" s="217"/>
      <c r="J942" s="218">
        <f>ROUND(I942*H942,2)</f>
        <v>0</v>
      </c>
      <c r="K942" s="214" t="s">
        <v>209</v>
      </c>
      <c r="L942" s="44"/>
      <c r="M942" s="219" t="s">
        <v>19</v>
      </c>
      <c r="N942" s="220" t="s">
        <v>44</v>
      </c>
      <c r="O942" s="84"/>
      <c r="P942" s="221">
        <f>O942*H942</f>
        <v>0</v>
      </c>
      <c r="Q942" s="221">
        <v>0.0084499999999999992</v>
      </c>
      <c r="R942" s="221">
        <f>Q942*H942</f>
        <v>0.30419999999999997</v>
      </c>
      <c r="S942" s="221">
        <v>0</v>
      </c>
      <c r="T942" s="22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23" t="s">
        <v>239</v>
      </c>
      <c r="AT942" s="223" t="s">
        <v>205</v>
      </c>
      <c r="AU942" s="223" t="s">
        <v>82</v>
      </c>
      <c r="AY942" s="17" t="s">
        <v>202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80</v>
      </c>
      <c r="BK942" s="224">
        <f>ROUND(I942*H942,2)</f>
        <v>0</v>
      </c>
      <c r="BL942" s="17" t="s">
        <v>239</v>
      </c>
      <c r="BM942" s="223" t="s">
        <v>4334</v>
      </c>
    </row>
    <row r="943" s="2" customFormat="1">
      <c r="A943" s="38"/>
      <c r="B943" s="39"/>
      <c r="C943" s="40"/>
      <c r="D943" s="225" t="s">
        <v>212</v>
      </c>
      <c r="E943" s="40"/>
      <c r="F943" s="226" t="s">
        <v>553</v>
      </c>
      <c r="G943" s="40"/>
      <c r="H943" s="40"/>
      <c r="I943" s="227"/>
      <c r="J943" s="40"/>
      <c r="K943" s="40"/>
      <c r="L943" s="44"/>
      <c r="M943" s="228"/>
      <c r="N943" s="229"/>
      <c r="O943" s="84"/>
      <c r="P943" s="84"/>
      <c r="Q943" s="84"/>
      <c r="R943" s="84"/>
      <c r="S943" s="84"/>
      <c r="T943" s="85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T943" s="17" t="s">
        <v>212</v>
      </c>
      <c r="AU943" s="17" t="s">
        <v>82</v>
      </c>
    </row>
    <row r="944" s="2" customFormat="1">
      <c r="A944" s="38"/>
      <c r="B944" s="39"/>
      <c r="C944" s="40"/>
      <c r="D944" s="230" t="s">
        <v>214</v>
      </c>
      <c r="E944" s="40"/>
      <c r="F944" s="231" t="s">
        <v>554</v>
      </c>
      <c r="G944" s="40"/>
      <c r="H944" s="40"/>
      <c r="I944" s="227"/>
      <c r="J944" s="40"/>
      <c r="K944" s="40"/>
      <c r="L944" s="44"/>
      <c r="M944" s="228"/>
      <c r="N944" s="229"/>
      <c r="O944" s="84"/>
      <c r="P944" s="84"/>
      <c r="Q944" s="84"/>
      <c r="R944" s="84"/>
      <c r="S944" s="84"/>
      <c r="T944" s="85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214</v>
      </c>
      <c r="AU944" s="17" t="s">
        <v>82</v>
      </c>
    </row>
    <row r="945" s="2" customFormat="1" ht="16.5" customHeight="1">
      <c r="A945" s="38"/>
      <c r="B945" s="39"/>
      <c r="C945" s="212" t="s">
        <v>1695</v>
      </c>
      <c r="D945" s="212" t="s">
        <v>205</v>
      </c>
      <c r="E945" s="213" t="s">
        <v>4335</v>
      </c>
      <c r="F945" s="214" t="s">
        <v>4336</v>
      </c>
      <c r="G945" s="215" t="s">
        <v>437</v>
      </c>
      <c r="H945" s="216">
        <v>6</v>
      </c>
      <c r="I945" s="217"/>
      <c r="J945" s="218">
        <f>ROUND(I945*H945,2)</f>
        <v>0</v>
      </c>
      <c r="K945" s="214" t="s">
        <v>19</v>
      </c>
      <c r="L945" s="44"/>
      <c r="M945" s="219" t="s">
        <v>19</v>
      </c>
      <c r="N945" s="220" t="s">
        <v>44</v>
      </c>
      <c r="O945" s="84"/>
      <c r="P945" s="221">
        <f>O945*H945</f>
        <v>0</v>
      </c>
      <c r="Q945" s="221">
        <v>0.0084499999999999992</v>
      </c>
      <c r="R945" s="221">
        <f>Q945*H945</f>
        <v>0.050699999999999995</v>
      </c>
      <c r="S945" s="221">
        <v>0</v>
      </c>
      <c r="T945" s="222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23" t="s">
        <v>239</v>
      </c>
      <c r="AT945" s="223" t="s">
        <v>205</v>
      </c>
      <c r="AU945" s="223" t="s">
        <v>82</v>
      </c>
      <c r="AY945" s="17" t="s">
        <v>202</v>
      </c>
      <c r="BE945" s="224">
        <f>IF(N945="základní",J945,0)</f>
        <v>0</v>
      </c>
      <c r="BF945" s="224">
        <f>IF(N945="snížená",J945,0)</f>
        <v>0</v>
      </c>
      <c r="BG945" s="224">
        <f>IF(N945="zákl. přenesená",J945,0)</f>
        <v>0</v>
      </c>
      <c r="BH945" s="224">
        <f>IF(N945="sníž. přenesená",J945,0)</f>
        <v>0</v>
      </c>
      <c r="BI945" s="224">
        <f>IF(N945="nulová",J945,0)</f>
        <v>0</v>
      </c>
      <c r="BJ945" s="17" t="s">
        <v>80</v>
      </c>
      <c r="BK945" s="224">
        <f>ROUND(I945*H945,2)</f>
        <v>0</v>
      </c>
      <c r="BL945" s="17" t="s">
        <v>239</v>
      </c>
      <c r="BM945" s="223" t="s">
        <v>4337</v>
      </c>
    </row>
    <row r="946" s="2" customFormat="1">
      <c r="A946" s="38"/>
      <c r="B946" s="39"/>
      <c r="C946" s="40"/>
      <c r="D946" s="225" t="s">
        <v>212</v>
      </c>
      <c r="E946" s="40"/>
      <c r="F946" s="226" t="s">
        <v>4336</v>
      </c>
      <c r="G946" s="40"/>
      <c r="H946" s="40"/>
      <c r="I946" s="227"/>
      <c r="J946" s="40"/>
      <c r="K946" s="40"/>
      <c r="L946" s="44"/>
      <c r="M946" s="228"/>
      <c r="N946" s="229"/>
      <c r="O946" s="84"/>
      <c r="P946" s="84"/>
      <c r="Q946" s="84"/>
      <c r="R946" s="84"/>
      <c r="S946" s="84"/>
      <c r="T946" s="85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T946" s="17" t="s">
        <v>212</v>
      </c>
      <c r="AU946" s="17" t="s">
        <v>82</v>
      </c>
    </row>
    <row r="947" s="2" customFormat="1" ht="16.5" customHeight="1">
      <c r="A947" s="38"/>
      <c r="B947" s="39"/>
      <c r="C947" s="212" t="s">
        <v>1699</v>
      </c>
      <c r="D947" s="212" t="s">
        <v>205</v>
      </c>
      <c r="E947" s="213" t="s">
        <v>4338</v>
      </c>
      <c r="F947" s="214" t="s">
        <v>4339</v>
      </c>
      <c r="G947" s="215" t="s">
        <v>437</v>
      </c>
      <c r="H947" s="216">
        <v>56</v>
      </c>
      <c r="I947" s="217"/>
      <c r="J947" s="218">
        <f>ROUND(I947*H947,2)</f>
        <v>0</v>
      </c>
      <c r="K947" s="214" t="s">
        <v>209</v>
      </c>
      <c r="L947" s="44"/>
      <c r="M947" s="219" t="s">
        <v>19</v>
      </c>
      <c r="N947" s="220" t="s">
        <v>44</v>
      </c>
      <c r="O947" s="84"/>
      <c r="P947" s="221">
        <f>O947*H947</f>
        <v>0</v>
      </c>
      <c r="Q947" s="221">
        <v>0.0096299999999999997</v>
      </c>
      <c r="R947" s="221">
        <f>Q947*H947</f>
        <v>0.53927999999999998</v>
      </c>
      <c r="S947" s="221">
        <v>0</v>
      </c>
      <c r="T947" s="22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23" t="s">
        <v>239</v>
      </c>
      <c r="AT947" s="223" t="s">
        <v>205</v>
      </c>
      <c r="AU947" s="223" t="s">
        <v>82</v>
      </c>
      <c r="AY947" s="17" t="s">
        <v>202</v>
      </c>
      <c r="BE947" s="224">
        <f>IF(N947="základní",J947,0)</f>
        <v>0</v>
      </c>
      <c r="BF947" s="224">
        <f>IF(N947="snížená",J947,0)</f>
        <v>0</v>
      </c>
      <c r="BG947" s="224">
        <f>IF(N947="zákl. přenesená",J947,0)</f>
        <v>0</v>
      </c>
      <c r="BH947" s="224">
        <f>IF(N947="sníž. přenesená",J947,0)</f>
        <v>0</v>
      </c>
      <c r="BI947" s="224">
        <f>IF(N947="nulová",J947,0)</f>
        <v>0</v>
      </c>
      <c r="BJ947" s="17" t="s">
        <v>80</v>
      </c>
      <c r="BK947" s="224">
        <f>ROUND(I947*H947,2)</f>
        <v>0</v>
      </c>
      <c r="BL947" s="17" t="s">
        <v>239</v>
      </c>
      <c r="BM947" s="223" t="s">
        <v>4340</v>
      </c>
    </row>
    <row r="948" s="2" customFormat="1">
      <c r="A948" s="38"/>
      <c r="B948" s="39"/>
      <c r="C948" s="40"/>
      <c r="D948" s="225" t="s">
        <v>212</v>
      </c>
      <c r="E948" s="40"/>
      <c r="F948" s="226" t="s">
        <v>4341</v>
      </c>
      <c r="G948" s="40"/>
      <c r="H948" s="40"/>
      <c r="I948" s="227"/>
      <c r="J948" s="40"/>
      <c r="K948" s="40"/>
      <c r="L948" s="44"/>
      <c r="M948" s="228"/>
      <c r="N948" s="229"/>
      <c r="O948" s="84"/>
      <c r="P948" s="84"/>
      <c r="Q948" s="84"/>
      <c r="R948" s="84"/>
      <c r="S948" s="84"/>
      <c r="T948" s="85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212</v>
      </c>
      <c r="AU948" s="17" t="s">
        <v>82</v>
      </c>
    </row>
    <row r="949" s="2" customFormat="1">
      <c r="A949" s="38"/>
      <c r="B949" s="39"/>
      <c r="C949" s="40"/>
      <c r="D949" s="230" t="s">
        <v>214</v>
      </c>
      <c r="E949" s="40"/>
      <c r="F949" s="231" t="s">
        <v>4342</v>
      </c>
      <c r="G949" s="40"/>
      <c r="H949" s="40"/>
      <c r="I949" s="227"/>
      <c r="J949" s="40"/>
      <c r="K949" s="40"/>
      <c r="L949" s="44"/>
      <c r="M949" s="228"/>
      <c r="N949" s="229"/>
      <c r="O949" s="84"/>
      <c r="P949" s="84"/>
      <c r="Q949" s="84"/>
      <c r="R949" s="84"/>
      <c r="S949" s="84"/>
      <c r="T949" s="85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T949" s="17" t="s">
        <v>214</v>
      </c>
      <c r="AU949" s="17" t="s">
        <v>82</v>
      </c>
    </row>
    <row r="950" s="2" customFormat="1" ht="16.5" customHeight="1">
      <c r="A950" s="38"/>
      <c r="B950" s="39"/>
      <c r="C950" s="212" t="s">
        <v>1703</v>
      </c>
      <c r="D950" s="212" t="s">
        <v>205</v>
      </c>
      <c r="E950" s="213" t="s">
        <v>555</v>
      </c>
      <c r="F950" s="214" t="s">
        <v>556</v>
      </c>
      <c r="G950" s="215" t="s">
        <v>437</v>
      </c>
      <c r="H950" s="216">
        <v>72</v>
      </c>
      <c r="I950" s="217"/>
      <c r="J950" s="218">
        <f>ROUND(I950*H950,2)</f>
        <v>0</v>
      </c>
      <c r="K950" s="214" t="s">
        <v>209</v>
      </c>
      <c r="L950" s="44"/>
      <c r="M950" s="219" t="s">
        <v>19</v>
      </c>
      <c r="N950" s="220" t="s">
        <v>44</v>
      </c>
      <c r="O950" s="84"/>
      <c r="P950" s="221">
        <f>O950*H950</f>
        <v>0</v>
      </c>
      <c r="Q950" s="221">
        <v>0.011679999999999999</v>
      </c>
      <c r="R950" s="221">
        <f>Q950*H950</f>
        <v>0.84095999999999993</v>
      </c>
      <c r="S950" s="221">
        <v>0</v>
      </c>
      <c r="T950" s="222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23" t="s">
        <v>239</v>
      </c>
      <c r="AT950" s="223" t="s">
        <v>205</v>
      </c>
      <c r="AU950" s="223" t="s">
        <v>82</v>
      </c>
      <c r="AY950" s="17" t="s">
        <v>202</v>
      </c>
      <c r="BE950" s="224">
        <f>IF(N950="základní",J950,0)</f>
        <v>0</v>
      </c>
      <c r="BF950" s="224">
        <f>IF(N950="snížená",J950,0)</f>
        <v>0</v>
      </c>
      <c r="BG950" s="224">
        <f>IF(N950="zákl. přenesená",J950,0)</f>
        <v>0</v>
      </c>
      <c r="BH950" s="224">
        <f>IF(N950="sníž. přenesená",J950,0)</f>
        <v>0</v>
      </c>
      <c r="BI950" s="224">
        <f>IF(N950="nulová",J950,0)</f>
        <v>0</v>
      </c>
      <c r="BJ950" s="17" t="s">
        <v>80</v>
      </c>
      <c r="BK950" s="224">
        <f>ROUND(I950*H950,2)</f>
        <v>0</v>
      </c>
      <c r="BL950" s="17" t="s">
        <v>239</v>
      </c>
      <c r="BM950" s="223" t="s">
        <v>4343</v>
      </c>
    </row>
    <row r="951" s="2" customFormat="1">
      <c r="A951" s="38"/>
      <c r="B951" s="39"/>
      <c r="C951" s="40"/>
      <c r="D951" s="225" t="s">
        <v>212</v>
      </c>
      <c r="E951" s="40"/>
      <c r="F951" s="226" t="s">
        <v>558</v>
      </c>
      <c r="G951" s="40"/>
      <c r="H951" s="40"/>
      <c r="I951" s="227"/>
      <c r="J951" s="40"/>
      <c r="K951" s="40"/>
      <c r="L951" s="44"/>
      <c r="M951" s="228"/>
      <c r="N951" s="229"/>
      <c r="O951" s="84"/>
      <c r="P951" s="84"/>
      <c r="Q951" s="84"/>
      <c r="R951" s="84"/>
      <c r="S951" s="84"/>
      <c r="T951" s="85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T951" s="17" t="s">
        <v>212</v>
      </c>
      <c r="AU951" s="17" t="s">
        <v>82</v>
      </c>
    </row>
    <row r="952" s="2" customFormat="1">
      <c r="A952" s="38"/>
      <c r="B952" s="39"/>
      <c r="C952" s="40"/>
      <c r="D952" s="230" t="s">
        <v>214</v>
      </c>
      <c r="E952" s="40"/>
      <c r="F952" s="231" t="s">
        <v>559</v>
      </c>
      <c r="G952" s="40"/>
      <c r="H952" s="40"/>
      <c r="I952" s="227"/>
      <c r="J952" s="40"/>
      <c r="K952" s="40"/>
      <c r="L952" s="44"/>
      <c r="M952" s="228"/>
      <c r="N952" s="229"/>
      <c r="O952" s="84"/>
      <c r="P952" s="84"/>
      <c r="Q952" s="84"/>
      <c r="R952" s="84"/>
      <c r="S952" s="84"/>
      <c r="T952" s="85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T952" s="17" t="s">
        <v>214</v>
      </c>
      <c r="AU952" s="17" t="s">
        <v>82</v>
      </c>
    </row>
    <row r="953" s="2" customFormat="1" ht="16.5" customHeight="1">
      <c r="A953" s="38"/>
      <c r="B953" s="39"/>
      <c r="C953" s="212" t="s">
        <v>1707</v>
      </c>
      <c r="D953" s="212" t="s">
        <v>205</v>
      </c>
      <c r="E953" s="213" t="s">
        <v>4344</v>
      </c>
      <c r="F953" s="214" t="s">
        <v>4345</v>
      </c>
      <c r="G953" s="215" t="s">
        <v>437</v>
      </c>
      <c r="H953" s="216">
        <v>6</v>
      </c>
      <c r="I953" s="217"/>
      <c r="J953" s="218">
        <f>ROUND(I953*H953,2)</f>
        <v>0</v>
      </c>
      <c r="K953" s="214" t="s">
        <v>19</v>
      </c>
      <c r="L953" s="44"/>
      <c r="M953" s="219" t="s">
        <v>19</v>
      </c>
      <c r="N953" s="220" t="s">
        <v>44</v>
      </c>
      <c r="O953" s="84"/>
      <c r="P953" s="221">
        <f>O953*H953</f>
        <v>0</v>
      </c>
      <c r="Q953" s="221">
        <v>0.011679999999999999</v>
      </c>
      <c r="R953" s="221">
        <f>Q953*H953</f>
        <v>0.070080000000000003</v>
      </c>
      <c r="S953" s="221">
        <v>0</v>
      </c>
      <c r="T953" s="22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23" t="s">
        <v>239</v>
      </c>
      <c r="AT953" s="223" t="s">
        <v>205</v>
      </c>
      <c r="AU953" s="223" t="s">
        <v>82</v>
      </c>
      <c r="AY953" s="17" t="s">
        <v>202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80</v>
      </c>
      <c r="BK953" s="224">
        <f>ROUND(I953*H953,2)</f>
        <v>0</v>
      </c>
      <c r="BL953" s="17" t="s">
        <v>239</v>
      </c>
      <c r="BM953" s="223" t="s">
        <v>4346</v>
      </c>
    </row>
    <row r="954" s="2" customFormat="1">
      <c r="A954" s="38"/>
      <c r="B954" s="39"/>
      <c r="C954" s="40"/>
      <c r="D954" s="225" t="s">
        <v>212</v>
      </c>
      <c r="E954" s="40"/>
      <c r="F954" s="226" t="s">
        <v>4345</v>
      </c>
      <c r="G954" s="40"/>
      <c r="H954" s="40"/>
      <c r="I954" s="227"/>
      <c r="J954" s="40"/>
      <c r="K954" s="40"/>
      <c r="L954" s="44"/>
      <c r="M954" s="228"/>
      <c r="N954" s="229"/>
      <c r="O954" s="84"/>
      <c r="P954" s="84"/>
      <c r="Q954" s="84"/>
      <c r="R954" s="84"/>
      <c r="S954" s="84"/>
      <c r="T954" s="85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212</v>
      </c>
      <c r="AU954" s="17" t="s">
        <v>82</v>
      </c>
    </row>
    <row r="955" s="2" customFormat="1" ht="16.5" customHeight="1">
      <c r="A955" s="38"/>
      <c r="B955" s="39"/>
      <c r="C955" s="212" t="s">
        <v>1711</v>
      </c>
      <c r="D955" s="212" t="s">
        <v>205</v>
      </c>
      <c r="E955" s="213" t="s">
        <v>4347</v>
      </c>
      <c r="F955" s="214" t="s">
        <v>4348</v>
      </c>
      <c r="G955" s="215" t="s">
        <v>437</v>
      </c>
      <c r="H955" s="216">
        <v>10</v>
      </c>
      <c r="I955" s="217"/>
      <c r="J955" s="218">
        <f>ROUND(I955*H955,2)</f>
        <v>0</v>
      </c>
      <c r="K955" s="214" t="s">
        <v>209</v>
      </c>
      <c r="L955" s="44"/>
      <c r="M955" s="219" t="s">
        <v>19</v>
      </c>
      <c r="N955" s="220" t="s">
        <v>44</v>
      </c>
      <c r="O955" s="84"/>
      <c r="P955" s="221">
        <f>O955*H955</f>
        <v>0</v>
      </c>
      <c r="Q955" s="221">
        <v>0.015270000000000001</v>
      </c>
      <c r="R955" s="221">
        <f>Q955*H955</f>
        <v>0.1527</v>
      </c>
      <c r="S955" s="221">
        <v>0</v>
      </c>
      <c r="T955" s="222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23" t="s">
        <v>239</v>
      </c>
      <c r="AT955" s="223" t="s">
        <v>205</v>
      </c>
      <c r="AU955" s="223" t="s">
        <v>82</v>
      </c>
      <c r="AY955" s="17" t="s">
        <v>202</v>
      </c>
      <c r="BE955" s="224">
        <f>IF(N955="základní",J955,0)</f>
        <v>0</v>
      </c>
      <c r="BF955" s="224">
        <f>IF(N955="snížená",J955,0)</f>
        <v>0</v>
      </c>
      <c r="BG955" s="224">
        <f>IF(N955="zákl. přenesená",J955,0)</f>
        <v>0</v>
      </c>
      <c r="BH955" s="224">
        <f>IF(N955="sníž. přenesená",J955,0)</f>
        <v>0</v>
      </c>
      <c r="BI955" s="224">
        <f>IF(N955="nulová",J955,0)</f>
        <v>0</v>
      </c>
      <c r="BJ955" s="17" t="s">
        <v>80</v>
      </c>
      <c r="BK955" s="224">
        <f>ROUND(I955*H955,2)</f>
        <v>0</v>
      </c>
      <c r="BL955" s="17" t="s">
        <v>239</v>
      </c>
      <c r="BM955" s="223" t="s">
        <v>4349</v>
      </c>
    </row>
    <row r="956" s="2" customFormat="1">
      <c r="A956" s="38"/>
      <c r="B956" s="39"/>
      <c r="C956" s="40"/>
      <c r="D956" s="225" t="s">
        <v>212</v>
      </c>
      <c r="E956" s="40"/>
      <c r="F956" s="226" t="s">
        <v>4350</v>
      </c>
      <c r="G956" s="40"/>
      <c r="H956" s="40"/>
      <c r="I956" s="227"/>
      <c r="J956" s="40"/>
      <c r="K956" s="40"/>
      <c r="L956" s="44"/>
      <c r="M956" s="228"/>
      <c r="N956" s="229"/>
      <c r="O956" s="84"/>
      <c r="P956" s="84"/>
      <c r="Q956" s="84"/>
      <c r="R956" s="84"/>
      <c r="S956" s="84"/>
      <c r="T956" s="85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T956" s="17" t="s">
        <v>212</v>
      </c>
      <c r="AU956" s="17" t="s">
        <v>82</v>
      </c>
    </row>
    <row r="957" s="2" customFormat="1">
      <c r="A957" s="38"/>
      <c r="B957" s="39"/>
      <c r="C957" s="40"/>
      <c r="D957" s="230" t="s">
        <v>214</v>
      </c>
      <c r="E957" s="40"/>
      <c r="F957" s="231" t="s">
        <v>4351</v>
      </c>
      <c r="G957" s="40"/>
      <c r="H957" s="40"/>
      <c r="I957" s="227"/>
      <c r="J957" s="40"/>
      <c r="K957" s="40"/>
      <c r="L957" s="44"/>
      <c r="M957" s="228"/>
      <c r="N957" s="229"/>
      <c r="O957" s="84"/>
      <c r="P957" s="84"/>
      <c r="Q957" s="84"/>
      <c r="R957" s="84"/>
      <c r="S957" s="84"/>
      <c r="T957" s="85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214</v>
      </c>
      <c r="AU957" s="17" t="s">
        <v>82</v>
      </c>
    </row>
    <row r="958" s="2" customFormat="1" ht="16.5" customHeight="1">
      <c r="A958" s="38"/>
      <c r="B958" s="39"/>
      <c r="C958" s="212" t="s">
        <v>1715</v>
      </c>
      <c r="D958" s="212" t="s">
        <v>205</v>
      </c>
      <c r="E958" s="213" t="s">
        <v>4352</v>
      </c>
      <c r="F958" s="214" t="s">
        <v>4353</v>
      </c>
      <c r="G958" s="215" t="s">
        <v>437</v>
      </c>
      <c r="H958" s="216">
        <v>37</v>
      </c>
      <c r="I958" s="217"/>
      <c r="J958" s="218">
        <f>ROUND(I958*H958,2)</f>
        <v>0</v>
      </c>
      <c r="K958" s="214" t="s">
        <v>19</v>
      </c>
      <c r="L958" s="44"/>
      <c r="M958" s="219" t="s">
        <v>19</v>
      </c>
      <c r="N958" s="220" t="s">
        <v>44</v>
      </c>
      <c r="O958" s="84"/>
      <c r="P958" s="221">
        <f>O958*H958</f>
        <v>0</v>
      </c>
      <c r="Q958" s="221">
        <v>0.015270000000000001</v>
      </c>
      <c r="R958" s="221">
        <f>Q958*H958</f>
        <v>0.56498999999999999</v>
      </c>
      <c r="S958" s="221">
        <v>0</v>
      </c>
      <c r="T958" s="222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23" t="s">
        <v>239</v>
      </c>
      <c r="AT958" s="223" t="s">
        <v>205</v>
      </c>
      <c r="AU958" s="223" t="s">
        <v>82</v>
      </c>
      <c r="AY958" s="17" t="s">
        <v>202</v>
      </c>
      <c r="BE958" s="224">
        <f>IF(N958="základní",J958,0)</f>
        <v>0</v>
      </c>
      <c r="BF958" s="224">
        <f>IF(N958="snížená",J958,0)</f>
        <v>0</v>
      </c>
      <c r="BG958" s="224">
        <f>IF(N958="zákl. přenesená",J958,0)</f>
        <v>0</v>
      </c>
      <c r="BH958" s="224">
        <f>IF(N958="sníž. přenesená",J958,0)</f>
        <v>0</v>
      </c>
      <c r="BI958" s="224">
        <f>IF(N958="nulová",J958,0)</f>
        <v>0</v>
      </c>
      <c r="BJ958" s="17" t="s">
        <v>80</v>
      </c>
      <c r="BK958" s="224">
        <f>ROUND(I958*H958,2)</f>
        <v>0</v>
      </c>
      <c r="BL958" s="17" t="s">
        <v>239</v>
      </c>
      <c r="BM958" s="223" t="s">
        <v>4354</v>
      </c>
    </row>
    <row r="959" s="2" customFormat="1">
      <c r="A959" s="38"/>
      <c r="B959" s="39"/>
      <c r="C959" s="40"/>
      <c r="D959" s="225" t="s">
        <v>212</v>
      </c>
      <c r="E959" s="40"/>
      <c r="F959" s="226" t="s">
        <v>4353</v>
      </c>
      <c r="G959" s="40"/>
      <c r="H959" s="40"/>
      <c r="I959" s="227"/>
      <c r="J959" s="40"/>
      <c r="K959" s="40"/>
      <c r="L959" s="44"/>
      <c r="M959" s="228"/>
      <c r="N959" s="229"/>
      <c r="O959" s="84"/>
      <c r="P959" s="84"/>
      <c r="Q959" s="84"/>
      <c r="R959" s="84"/>
      <c r="S959" s="84"/>
      <c r="T959" s="85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7" t="s">
        <v>212</v>
      </c>
      <c r="AU959" s="17" t="s">
        <v>82</v>
      </c>
    </row>
    <row r="960" s="2" customFormat="1" ht="16.5" customHeight="1">
      <c r="A960" s="38"/>
      <c r="B960" s="39"/>
      <c r="C960" s="212" t="s">
        <v>1719</v>
      </c>
      <c r="D960" s="212" t="s">
        <v>205</v>
      </c>
      <c r="E960" s="213" t="s">
        <v>561</v>
      </c>
      <c r="F960" s="214" t="s">
        <v>562</v>
      </c>
      <c r="G960" s="215" t="s">
        <v>437</v>
      </c>
      <c r="H960" s="216">
        <v>2</v>
      </c>
      <c r="I960" s="217"/>
      <c r="J960" s="218">
        <f>ROUND(I960*H960,2)</f>
        <v>0</v>
      </c>
      <c r="K960" s="214" t="s">
        <v>209</v>
      </c>
      <c r="L960" s="44"/>
      <c r="M960" s="219" t="s">
        <v>19</v>
      </c>
      <c r="N960" s="220" t="s">
        <v>44</v>
      </c>
      <c r="O960" s="84"/>
      <c r="P960" s="221">
        <f>O960*H960</f>
        <v>0</v>
      </c>
      <c r="Q960" s="221">
        <v>0.01951</v>
      </c>
      <c r="R960" s="221">
        <f>Q960*H960</f>
        <v>0.039019999999999999</v>
      </c>
      <c r="S960" s="221">
        <v>0</v>
      </c>
      <c r="T960" s="222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23" t="s">
        <v>239</v>
      </c>
      <c r="AT960" s="223" t="s">
        <v>205</v>
      </c>
      <c r="AU960" s="223" t="s">
        <v>82</v>
      </c>
      <c r="AY960" s="17" t="s">
        <v>202</v>
      </c>
      <c r="BE960" s="224">
        <f>IF(N960="základní",J960,0)</f>
        <v>0</v>
      </c>
      <c r="BF960" s="224">
        <f>IF(N960="snížená",J960,0)</f>
        <v>0</v>
      </c>
      <c r="BG960" s="224">
        <f>IF(N960="zákl. přenesená",J960,0)</f>
        <v>0</v>
      </c>
      <c r="BH960" s="224">
        <f>IF(N960="sníž. přenesená",J960,0)</f>
        <v>0</v>
      </c>
      <c r="BI960" s="224">
        <f>IF(N960="nulová",J960,0)</f>
        <v>0</v>
      </c>
      <c r="BJ960" s="17" t="s">
        <v>80</v>
      </c>
      <c r="BK960" s="224">
        <f>ROUND(I960*H960,2)</f>
        <v>0</v>
      </c>
      <c r="BL960" s="17" t="s">
        <v>239</v>
      </c>
      <c r="BM960" s="223" t="s">
        <v>4355</v>
      </c>
    </row>
    <row r="961" s="2" customFormat="1">
      <c r="A961" s="38"/>
      <c r="B961" s="39"/>
      <c r="C961" s="40"/>
      <c r="D961" s="225" t="s">
        <v>212</v>
      </c>
      <c r="E961" s="40"/>
      <c r="F961" s="226" t="s">
        <v>564</v>
      </c>
      <c r="G961" s="40"/>
      <c r="H961" s="40"/>
      <c r="I961" s="227"/>
      <c r="J961" s="40"/>
      <c r="K961" s="40"/>
      <c r="L961" s="44"/>
      <c r="M961" s="228"/>
      <c r="N961" s="229"/>
      <c r="O961" s="84"/>
      <c r="P961" s="84"/>
      <c r="Q961" s="84"/>
      <c r="R961" s="84"/>
      <c r="S961" s="84"/>
      <c r="T961" s="85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T961" s="17" t="s">
        <v>212</v>
      </c>
      <c r="AU961" s="17" t="s">
        <v>82</v>
      </c>
    </row>
    <row r="962" s="2" customFormat="1">
      <c r="A962" s="38"/>
      <c r="B962" s="39"/>
      <c r="C962" s="40"/>
      <c r="D962" s="230" t="s">
        <v>214</v>
      </c>
      <c r="E962" s="40"/>
      <c r="F962" s="231" t="s">
        <v>565</v>
      </c>
      <c r="G962" s="40"/>
      <c r="H962" s="40"/>
      <c r="I962" s="227"/>
      <c r="J962" s="40"/>
      <c r="K962" s="40"/>
      <c r="L962" s="44"/>
      <c r="M962" s="228"/>
      <c r="N962" s="229"/>
      <c r="O962" s="84"/>
      <c r="P962" s="84"/>
      <c r="Q962" s="84"/>
      <c r="R962" s="84"/>
      <c r="S962" s="84"/>
      <c r="T962" s="85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214</v>
      </c>
      <c r="AU962" s="17" t="s">
        <v>82</v>
      </c>
    </row>
    <row r="963" s="2" customFormat="1" ht="16.5" customHeight="1">
      <c r="A963" s="38"/>
      <c r="B963" s="39"/>
      <c r="C963" s="212" t="s">
        <v>1723</v>
      </c>
      <c r="D963" s="212" t="s">
        <v>205</v>
      </c>
      <c r="E963" s="213" t="s">
        <v>4356</v>
      </c>
      <c r="F963" s="214" t="s">
        <v>4357</v>
      </c>
      <c r="G963" s="215" t="s">
        <v>437</v>
      </c>
      <c r="H963" s="216">
        <v>18</v>
      </c>
      <c r="I963" s="217"/>
      <c r="J963" s="218">
        <f>ROUND(I963*H963,2)</f>
        <v>0</v>
      </c>
      <c r="K963" s="214" t="s">
        <v>209</v>
      </c>
      <c r="L963" s="44"/>
      <c r="M963" s="219" t="s">
        <v>19</v>
      </c>
      <c r="N963" s="220" t="s">
        <v>44</v>
      </c>
      <c r="O963" s="84"/>
      <c r="P963" s="221">
        <f>O963*H963</f>
        <v>0</v>
      </c>
      <c r="Q963" s="221">
        <v>0.020930000000000001</v>
      </c>
      <c r="R963" s="221">
        <f>Q963*H963</f>
        <v>0.37674000000000002</v>
      </c>
      <c r="S963" s="221">
        <v>0</v>
      </c>
      <c r="T963" s="22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23" t="s">
        <v>239</v>
      </c>
      <c r="AT963" s="223" t="s">
        <v>205</v>
      </c>
      <c r="AU963" s="223" t="s">
        <v>82</v>
      </c>
      <c r="AY963" s="17" t="s">
        <v>202</v>
      </c>
      <c r="BE963" s="224">
        <f>IF(N963="základní",J963,0)</f>
        <v>0</v>
      </c>
      <c r="BF963" s="224">
        <f>IF(N963="snížená",J963,0)</f>
        <v>0</v>
      </c>
      <c r="BG963" s="224">
        <f>IF(N963="zákl. přenesená",J963,0)</f>
        <v>0</v>
      </c>
      <c r="BH963" s="224">
        <f>IF(N963="sníž. přenesená",J963,0)</f>
        <v>0</v>
      </c>
      <c r="BI963" s="224">
        <f>IF(N963="nulová",J963,0)</f>
        <v>0</v>
      </c>
      <c r="BJ963" s="17" t="s">
        <v>80</v>
      </c>
      <c r="BK963" s="224">
        <f>ROUND(I963*H963,2)</f>
        <v>0</v>
      </c>
      <c r="BL963" s="17" t="s">
        <v>239</v>
      </c>
      <c r="BM963" s="223" t="s">
        <v>4358</v>
      </c>
    </row>
    <row r="964" s="2" customFormat="1">
      <c r="A964" s="38"/>
      <c r="B964" s="39"/>
      <c r="C964" s="40"/>
      <c r="D964" s="225" t="s">
        <v>212</v>
      </c>
      <c r="E964" s="40"/>
      <c r="F964" s="226" t="s">
        <v>4359</v>
      </c>
      <c r="G964" s="40"/>
      <c r="H964" s="40"/>
      <c r="I964" s="227"/>
      <c r="J964" s="40"/>
      <c r="K964" s="40"/>
      <c r="L964" s="44"/>
      <c r="M964" s="228"/>
      <c r="N964" s="229"/>
      <c r="O964" s="84"/>
      <c r="P964" s="84"/>
      <c r="Q964" s="84"/>
      <c r="R964" s="84"/>
      <c r="S964" s="84"/>
      <c r="T964" s="85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T964" s="17" t="s">
        <v>212</v>
      </c>
      <c r="AU964" s="17" t="s">
        <v>82</v>
      </c>
    </row>
    <row r="965" s="2" customFormat="1">
      <c r="A965" s="38"/>
      <c r="B965" s="39"/>
      <c r="C965" s="40"/>
      <c r="D965" s="230" t="s">
        <v>214</v>
      </c>
      <c r="E965" s="40"/>
      <c r="F965" s="231" t="s">
        <v>4360</v>
      </c>
      <c r="G965" s="40"/>
      <c r="H965" s="40"/>
      <c r="I965" s="227"/>
      <c r="J965" s="40"/>
      <c r="K965" s="40"/>
      <c r="L965" s="44"/>
      <c r="M965" s="228"/>
      <c r="N965" s="229"/>
      <c r="O965" s="84"/>
      <c r="P965" s="84"/>
      <c r="Q965" s="84"/>
      <c r="R965" s="84"/>
      <c r="S965" s="84"/>
      <c r="T965" s="85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T965" s="17" t="s">
        <v>214</v>
      </c>
      <c r="AU965" s="17" t="s">
        <v>82</v>
      </c>
    </row>
    <row r="966" s="2" customFormat="1" ht="16.5" customHeight="1">
      <c r="A966" s="38"/>
      <c r="B966" s="39"/>
      <c r="C966" s="212" t="s">
        <v>1727</v>
      </c>
      <c r="D966" s="212" t="s">
        <v>205</v>
      </c>
      <c r="E966" s="213" t="s">
        <v>573</v>
      </c>
      <c r="F966" s="214" t="s">
        <v>574</v>
      </c>
      <c r="G966" s="215" t="s">
        <v>437</v>
      </c>
      <c r="H966" s="216">
        <v>2</v>
      </c>
      <c r="I966" s="217"/>
      <c r="J966" s="218">
        <f>ROUND(I966*H966,2)</f>
        <v>0</v>
      </c>
      <c r="K966" s="214" t="s">
        <v>209</v>
      </c>
      <c r="L966" s="44"/>
      <c r="M966" s="219" t="s">
        <v>19</v>
      </c>
      <c r="N966" s="220" t="s">
        <v>44</v>
      </c>
      <c r="O966" s="84"/>
      <c r="P966" s="221">
        <f>O966*H966</f>
        <v>0</v>
      </c>
      <c r="Q966" s="221">
        <v>0.0031199999999999999</v>
      </c>
      <c r="R966" s="221">
        <f>Q966*H966</f>
        <v>0.0062399999999999999</v>
      </c>
      <c r="S966" s="221">
        <v>0</v>
      </c>
      <c r="T966" s="222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23" t="s">
        <v>239</v>
      </c>
      <c r="AT966" s="223" t="s">
        <v>205</v>
      </c>
      <c r="AU966" s="223" t="s">
        <v>82</v>
      </c>
      <c r="AY966" s="17" t="s">
        <v>202</v>
      </c>
      <c r="BE966" s="224">
        <f>IF(N966="základní",J966,0)</f>
        <v>0</v>
      </c>
      <c r="BF966" s="224">
        <f>IF(N966="snížená",J966,0)</f>
        <v>0</v>
      </c>
      <c r="BG966" s="224">
        <f>IF(N966="zákl. přenesená",J966,0)</f>
        <v>0</v>
      </c>
      <c r="BH966" s="224">
        <f>IF(N966="sníž. přenesená",J966,0)</f>
        <v>0</v>
      </c>
      <c r="BI966" s="224">
        <f>IF(N966="nulová",J966,0)</f>
        <v>0</v>
      </c>
      <c r="BJ966" s="17" t="s">
        <v>80</v>
      </c>
      <c r="BK966" s="224">
        <f>ROUND(I966*H966,2)</f>
        <v>0</v>
      </c>
      <c r="BL966" s="17" t="s">
        <v>239</v>
      </c>
      <c r="BM966" s="223" t="s">
        <v>4361</v>
      </c>
    </row>
    <row r="967" s="2" customFormat="1">
      <c r="A967" s="38"/>
      <c r="B967" s="39"/>
      <c r="C967" s="40"/>
      <c r="D967" s="225" t="s">
        <v>212</v>
      </c>
      <c r="E967" s="40"/>
      <c r="F967" s="226" t="s">
        <v>576</v>
      </c>
      <c r="G967" s="40"/>
      <c r="H967" s="40"/>
      <c r="I967" s="227"/>
      <c r="J967" s="40"/>
      <c r="K967" s="40"/>
      <c r="L967" s="44"/>
      <c r="M967" s="228"/>
      <c r="N967" s="229"/>
      <c r="O967" s="84"/>
      <c r="P967" s="84"/>
      <c r="Q967" s="84"/>
      <c r="R967" s="84"/>
      <c r="S967" s="84"/>
      <c r="T967" s="85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T967" s="17" t="s">
        <v>212</v>
      </c>
      <c r="AU967" s="17" t="s">
        <v>82</v>
      </c>
    </row>
    <row r="968" s="2" customFormat="1">
      <c r="A968" s="38"/>
      <c r="B968" s="39"/>
      <c r="C968" s="40"/>
      <c r="D968" s="230" t="s">
        <v>214</v>
      </c>
      <c r="E968" s="40"/>
      <c r="F968" s="231" t="s">
        <v>577</v>
      </c>
      <c r="G968" s="40"/>
      <c r="H968" s="40"/>
      <c r="I968" s="227"/>
      <c r="J968" s="40"/>
      <c r="K968" s="40"/>
      <c r="L968" s="44"/>
      <c r="M968" s="228"/>
      <c r="N968" s="229"/>
      <c r="O968" s="84"/>
      <c r="P968" s="84"/>
      <c r="Q968" s="84"/>
      <c r="R968" s="84"/>
      <c r="S968" s="84"/>
      <c r="T968" s="85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T968" s="17" t="s">
        <v>214</v>
      </c>
      <c r="AU968" s="17" t="s">
        <v>82</v>
      </c>
    </row>
    <row r="969" s="2" customFormat="1" ht="16.5" customHeight="1">
      <c r="A969" s="38"/>
      <c r="B969" s="39"/>
      <c r="C969" s="212" t="s">
        <v>1731</v>
      </c>
      <c r="D969" s="212" t="s">
        <v>205</v>
      </c>
      <c r="E969" s="213" t="s">
        <v>583</v>
      </c>
      <c r="F969" s="214" t="s">
        <v>584</v>
      </c>
      <c r="G969" s="215" t="s">
        <v>437</v>
      </c>
      <c r="H969" s="216">
        <v>0</v>
      </c>
      <c r="I969" s="217"/>
      <c r="J969" s="218">
        <f>ROUND(I969*H969,2)</f>
        <v>0</v>
      </c>
      <c r="K969" s="214" t="s">
        <v>209</v>
      </c>
      <c r="L969" s="44"/>
      <c r="M969" s="219" t="s">
        <v>19</v>
      </c>
      <c r="N969" s="220" t="s">
        <v>44</v>
      </c>
      <c r="O969" s="84"/>
      <c r="P969" s="221">
        <f>O969*H969</f>
        <v>0</v>
      </c>
      <c r="Q969" s="221">
        <v>0.00577</v>
      </c>
      <c r="R969" s="221">
        <f>Q969*H969</f>
        <v>0</v>
      </c>
      <c r="S969" s="221">
        <v>0</v>
      </c>
      <c r="T969" s="222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23" t="s">
        <v>239</v>
      </c>
      <c r="AT969" s="223" t="s">
        <v>205</v>
      </c>
      <c r="AU969" s="223" t="s">
        <v>82</v>
      </c>
      <c r="AY969" s="17" t="s">
        <v>202</v>
      </c>
      <c r="BE969" s="224">
        <f>IF(N969="základní",J969,0)</f>
        <v>0</v>
      </c>
      <c r="BF969" s="224">
        <f>IF(N969="snížená",J969,0)</f>
        <v>0</v>
      </c>
      <c r="BG969" s="224">
        <f>IF(N969="zákl. přenesená",J969,0)</f>
        <v>0</v>
      </c>
      <c r="BH969" s="224">
        <f>IF(N969="sníž. přenesená",J969,0)</f>
        <v>0</v>
      </c>
      <c r="BI969" s="224">
        <f>IF(N969="nulová",J969,0)</f>
        <v>0</v>
      </c>
      <c r="BJ969" s="17" t="s">
        <v>80</v>
      </c>
      <c r="BK969" s="224">
        <f>ROUND(I969*H969,2)</f>
        <v>0</v>
      </c>
      <c r="BL969" s="17" t="s">
        <v>239</v>
      </c>
      <c r="BM969" s="223" t="s">
        <v>4362</v>
      </c>
    </row>
    <row r="970" s="2" customFormat="1">
      <c r="A970" s="38"/>
      <c r="B970" s="39"/>
      <c r="C970" s="40"/>
      <c r="D970" s="225" t="s">
        <v>212</v>
      </c>
      <c r="E970" s="40"/>
      <c r="F970" s="226" t="s">
        <v>586</v>
      </c>
      <c r="G970" s="40"/>
      <c r="H970" s="40"/>
      <c r="I970" s="227"/>
      <c r="J970" s="40"/>
      <c r="K970" s="40"/>
      <c r="L970" s="44"/>
      <c r="M970" s="228"/>
      <c r="N970" s="229"/>
      <c r="O970" s="84"/>
      <c r="P970" s="84"/>
      <c r="Q970" s="84"/>
      <c r="R970" s="84"/>
      <c r="S970" s="84"/>
      <c r="T970" s="85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T970" s="17" t="s">
        <v>212</v>
      </c>
      <c r="AU970" s="17" t="s">
        <v>82</v>
      </c>
    </row>
    <row r="971" s="2" customFormat="1">
      <c r="A971" s="38"/>
      <c r="B971" s="39"/>
      <c r="C971" s="40"/>
      <c r="D971" s="230" t="s">
        <v>214</v>
      </c>
      <c r="E971" s="40"/>
      <c r="F971" s="231" t="s">
        <v>587</v>
      </c>
      <c r="G971" s="40"/>
      <c r="H971" s="40"/>
      <c r="I971" s="227"/>
      <c r="J971" s="40"/>
      <c r="K971" s="40"/>
      <c r="L971" s="44"/>
      <c r="M971" s="228"/>
      <c r="N971" s="229"/>
      <c r="O971" s="84"/>
      <c r="P971" s="84"/>
      <c r="Q971" s="84"/>
      <c r="R971" s="84"/>
      <c r="S971" s="84"/>
      <c r="T971" s="85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T971" s="17" t="s">
        <v>214</v>
      </c>
      <c r="AU971" s="17" t="s">
        <v>82</v>
      </c>
    </row>
    <row r="972" s="2" customFormat="1" ht="16.5" customHeight="1">
      <c r="A972" s="38"/>
      <c r="B972" s="39"/>
      <c r="C972" s="212" t="s">
        <v>1735</v>
      </c>
      <c r="D972" s="212" t="s">
        <v>205</v>
      </c>
      <c r="E972" s="213" t="s">
        <v>589</v>
      </c>
      <c r="F972" s="214" t="s">
        <v>590</v>
      </c>
      <c r="G972" s="215" t="s">
        <v>437</v>
      </c>
      <c r="H972" s="216">
        <v>34</v>
      </c>
      <c r="I972" s="217"/>
      <c r="J972" s="218">
        <f>ROUND(I972*H972,2)</f>
        <v>0</v>
      </c>
      <c r="K972" s="214" t="s">
        <v>209</v>
      </c>
      <c r="L972" s="44"/>
      <c r="M972" s="219" t="s">
        <v>19</v>
      </c>
      <c r="N972" s="220" t="s">
        <v>44</v>
      </c>
      <c r="O972" s="84"/>
      <c r="P972" s="221">
        <f>O972*H972</f>
        <v>0</v>
      </c>
      <c r="Q972" s="221">
        <v>0.00677</v>
      </c>
      <c r="R972" s="221">
        <f>Q972*H972</f>
        <v>0.23018</v>
      </c>
      <c r="S972" s="221">
        <v>0</v>
      </c>
      <c r="T972" s="222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23" t="s">
        <v>239</v>
      </c>
      <c r="AT972" s="223" t="s">
        <v>205</v>
      </c>
      <c r="AU972" s="223" t="s">
        <v>82</v>
      </c>
      <c r="AY972" s="17" t="s">
        <v>202</v>
      </c>
      <c r="BE972" s="224">
        <f>IF(N972="základní",J972,0)</f>
        <v>0</v>
      </c>
      <c r="BF972" s="224">
        <f>IF(N972="snížená",J972,0)</f>
        <v>0</v>
      </c>
      <c r="BG972" s="224">
        <f>IF(N972="zákl. přenesená",J972,0)</f>
        <v>0</v>
      </c>
      <c r="BH972" s="224">
        <f>IF(N972="sníž. přenesená",J972,0)</f>
        <v>0</v>
      </c>
      <c r="BI972" s="224">
        <f>IF(N972="nulová",J972,0)</f>
        <v>0</v>
      </c>
      <c r="BJ972" s="17" t="s">
        <v>80</v>
      </c>
      <c r="BK972" s="224">
        <f>ROUND(I972*H972,2)</f>
        <v>0</v>
      </c>
      <c r="BL972" s="17" t="s">
        <v>239</v>
      </c>
      <c r="BM972" s="223" t="s">
        <v>4363</v>
      </c>
    </row>
    <row r="973" s="2" customFormat="1">
      <c r="A973" s="38"/>
      <c r="B973" s="39"/>
      <c r="C973" s="40"/>
      <c r="D973" s="225" t="s">
        <v>212</v>
      </c>
      <c r="E973" s="40"/>
      <c r="F973" s="226" t="s">
        <v>592</v>
      </c>
      <c r="G973" s="40"/>
      <c r="H973" s="40"/>
      <c r="I973" s="227"/>
      <c r="J973" s="40"/>
      <c r="K973" s="40"/>
      <c r="L973" s="44"/>
      <c r="M973" s="228"/>
      <c r="N973" s="229"/>
      <c r="O973" s="84"/>
      <c r="P973" s="84"/>
      <c r="Q973" s="84"/>
      <c r="R973" s="84"/>
      <c r="S973" s="84"/>
      <c r="T973" s="85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T973" s="17" t="s">
        <v>212</v>
      </c>
      <c r="AU973" s="17" t="s">
        <v>82</v>
      </c>
    </row>
    <row r="974" s="2" customFormat="1">
      <c r="A974" s="38"/>
      <c r="B974" s="39"/>
      <c r="C974" s="40"/>
      <c r="D974" s="230" t="s">
        <v>214</v>
      </c>
      <c r="E974" s="40"/>
      <c r="F974" s="231" t="s">
        <v>593</v>
      </c>
      <c r="G974" s="40"/>
      <c r="H974" s="40"/>
      <c r="I974" s="227"/>
      <c r="J974" s="40"/>
      <c r="K974" s="40"/>
      <c r="L974" s="44"/>
      <c r="M974" s="228"/>
      <c r="N974" s="229"/>
      <c r="O974" s="84"/>
      <c r="P974" s="84"/>
      <c r="Q974" s="84"/>
      <c r="R974" s="84"/>
      <c r="S974" s="84"/>
      <c r="T974" s="85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214</v>
      </c>
      <c r="AU974" s="17" t="s">
        <v>82</v>
      </c>
    </row>
    <row r="975" s="2" customFormat="1" ht="16.5" customHeight="1">
      <c r="A975" s="38"/>
      <c r="B975" s="39"/>
      <c r="C975" s="212" t="s">
        <v>1739</v>
      </c>
      <c r="D975" s="212" t="s">
        <v>205</v>
      </c>
      <c r="E975" s="213" t="s">
        <v>595</v>
      </c>
      <c r="F975" s="214" t="s">
        <v>596</v>
      </c>
      <c r="G975" s="215" t="s">
        <v>437</v>
      </c>
      <c r="H975" s="216">
        <v>8</v>
      </c>
      <c r="I975" s="217"/>
      <c r="J975" s="218">
        <f>ROUND(I975*H975,2)</f>
        <v>0</v>
      </c>
      <c r="K975" s="214" t="s">
        <v>209</v>
      </c>
      <c r="L975" s="44"/>
      <c r="M975" s="219" t="s">
        <v>19</v>
      </c>
      <c r="N975" s="220" t="s">
        <v>44</v>
      </c>
      <c r="O975" s="84"/>
      <c r="P975" s="221">
        <f>O975*H975</f>
        <v>0</v>
      </c>
      <c r="Q975" s="221">
        <v>0.0091299999999999992</v>
      </c>
      <c r="R975" s="221">
        <f>Q975*H975</f>
        <v>0.073039999999999994</v>
      </c>
      <c r="S975" s="221">
        <v>0</v>
      </c>
      <c r="T975" s="222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23" t="s">
        <v>239</v>
      </c>
      <c r="AT975" s="223" t="s">
        <v>205</v>
      </c>
      <c r="AU975" s="223" t="s">
        <v>82</v>
      </c>
      <c r="AY975" s="17" t="s">
        <v>202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80</v>
      </c>
      <c r="BK975" s="224">
        <f>ROUND(I975*H975,2)</f>
        <v>0</v>
      </c>
      <c r="BL975" s="17" t="s">
        <v>239</v>
      </c>
      <c r="BM975" s="223" t="s">
        <v>4364</v>
      </c>
    </row>
    <row r="976" s="2" customFormat="1">
      <c r="A976" s="38"/>
      <c r="B976" s="39"/>
      <c r="C976" s="40"/>
      <c r="D976" s="225" t="s">
        <v>212</v>
      </c>
      <c r="E976" s="40"/>
      <c r="F976" s="226" t="s">
        <v>598</v>
      </c>
      <c r="G976" s="40"/>
      <c r="H976" s="40"/>
      <c r="I976" s="227"/>
      <c r="J976" s="40"/>
      <c r="K976" s="40"/>
      <c r="L976" s="44"/>
      <c r="M976" s="228"/>
      <c r="N976" s="229"/>
      <c r="O976" s="84"/>
      <c r="P976" s="84"/>
      <c r="Q976" s="84"/>
      <c r="R976" s="84"/>
      <c r="S976" s="84"/>
      <c r="T976" s="85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T976" s="17" t="s">
        <v>212</v>
      </c>
      <c r="AU976" s="17" t="s">
        <v>82</v>
      </c>
    </row>
    <row r="977" s="2" customFormat="1">
      <c r="A977" s="38"/>
      <c r="B977" s="39"/>
      <c r="C977" s="40"/>
      <c r="D977" s="230" t="s">
        <v>214</v>
      </c>
      <c r="E977" s="40"/>
      <c r="F977" s="231" t="s">
        <v>599</v>
      </c>
      <c r="G977" s="40"/>
      <c r="H977" s="40"/>
      <c r="I977" s="227"/>
      <c r="J977" s="40"/>
      <c r="K977" s="40"/>
      <c r="L977" s="44"/>
      <c r="M977" s="228"/>
      <c r="N977" s="229"/>
      <c r="O977" s="84"/>
      <c r="P977" s="84"/>
      <c r="Q977" s="84"/>
      <c r="R977" s="84"/>
      <c r="S977" s="84"/>
      <c r="T977" s="85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T977" s="17" t="s">
        <v>214</v>
      </c>
      <c r="AU977" s="17" t="s">
        <v>82</v>
      </c>
    </row>
    <row r="978" s="2" customFormat="1" ht="16.5" customHeight="1">
      <c r="A978" s="38"/>
      <c r="B978" s="39"/>
      <c r="C978" s="212" t="s">
        <v>1743</v>
      </c>
      <c r="D978" s="212" t="s">
        <v>205</v>
      </c>
      <c r="E978" s="213" t="s">
        <v>601</v>
      </c>
      <c r="F978" s="214" t="s">
        <v>602</v>
      </c>
      <c r="G978" s="215" t="s">
        <v>437</v>
      </c>
      <c r="H978" s="216">
        <v>60</v>
      </c>
      <c r="I978" s="217"/>
      <c r="J978" s="218">
        <f>ROUND(I978*H978,2)</f>
        <v>0</v>
      </c>
      <c r="K978" s="214" t="s">
        <v>209</v>
      </c>
      <c r="L978" s="44"/>
      <c r="M978" s="219" t="s">
        <v>19</v>
      </c>
      <c r="N978" s="220" t="s">
        <v>44</v>
      </c>
      <c r="O978" s="84"/>
      <c r="P978" s="221">
        <f>O978*H978</f>
        <v>0</v>
      </c>
      <c r="Q978" s="221">
        <v>0.011650000000000001</v>
      </c>
      <c r="R978" s="221">
        <f>Q978*H978</f>
        <v>0.69900000000000007</v>
      </c>
      <c r="S978" s="221">
        <v>0</v>
      </c>
      <c r="T978" s="222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23" t="s">
        <v>239</v>
      </c>
      <c r="AT978" s="223" t="s">
        <v>205</v>
      </c>
      <c r="AU978" s="223" t="s">
        <v>82</v>
      </c>
      <c r="AY978" s="17" t="s">
        <v>202</v>
      </c>
      <c r="BE978" s="224">
        <f>IF(N978="základní",J978,0)</f>
        <v>0</v>
      </c>
      <c r="BF978" s="224">
        <f>IF(N978="snížená",J978,0)</f>
        <v>0</v>
      </c>
      <c r="BG978" s="224">
        <f>IF(N978="zákl. přenesená",J978,0)</f>
        <v>0</v>
      </c>
      <c r="BH978" s="224">
        <f>IF(N978="sníž. přenesená",J978,0)</f>
        <v>0</v>
      </c>
      <c r="BI978" s="224">
        <f>IF(N978="nulová",J978,0)</f>
        <v>0</v>
      </c>
      <c r="BJ978" s="17" t="s">
        <v>80</v>
      </c>
      <c r="BK978" s="224">
        <f>ROUND(I978*H978,2)</f>
        <v>0</v>
      </c>
      <c r="BL978" s="17" t="s">
        <v>239</v>
      </c>
      <c r="BM978" s="223" t="s">
        <v>4365</v>
      </c>
    </row>
    <row r="979" s="2" customFormat="1">
      <c r="A979" s="38"/>
      <c r="B979" s="39"/>
      <c r="C979" s="40"/>
      <c r="D979" s="225" t="s">
        <v>212</v>
      </c>
      <c r="E979" s="40"/>
      <c r="F979" s="226" t="s">
        <v>604</v>
      </c>
      <c r="G979" s="40"/>
      <c r="H979" s="40"/>
      <c r="I979" s="227"/>
      <c r="J979" s="40"/>
      <c r="K979" s="40"/>
      <c r="L979" s="44"/>
      <c r="M979" s="228"/>
      <c r="N979" s="229"/>
      <c r="O979" s="84"/>
      <c r="P979" s="84"/>
      <c r="Q979" s="84"/>
      <c r="R979" s="84"/>
      <c r="S979" s="84"/>
      <c r="T979" s="85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T979" s="17" t="s">
        <v>212</v>
      </c>
      <c r="AU979" s="17" t="s">
        <v>82</v>
      </c>
    </row>
    <row r="980" s="2" customFormat="1">
      <c r="A980" s="38"/>
      <c r="B980" s="39"/>
      <c r="C980" s="40"/>
      <c r="D980" s="230" t="s">
        <v>214</v>
      </c>
      <c r="E980" s="40"/>
      <c r="F980" s="231" t="s">
        <v>605</v>
      </c>
      <c r="G980" s="40"/>
      <c r="H980" s="40"/>
      <c r="I980" s="227"/>
      <c r="J980" s="40"/>
      <c r="K980" s="40"/>
      <c r="L980" s="44"/>
      <c r="M980" s="228"/>
      <c r="N980" s="229"/>
      <c r="O980" s="84"/>
      <c r="P980" s="84"/>
      <c r="Q980" s="84"/>
      <c r="R980" s="84"/>
      <c r="S980" s="84"/>
      <c r="T980" s="85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T980" s="17" t="s">
        <v>214</v>
      </c>
      <c r="AU980" s="17" t="s">
        <v>82</v>
      </c>
    </row>
    <row r="981" s="2" customFormat="1" ht="16.5" customHeight="1">
      <c r="A981" s="38"/>
      <c r="B981" s="39"/>
      <c r="C981" s="212" t="s">
        <v>1747</v>
      </c>
      <c r="D981" s="212" t="s">
        <v>205</v>
      </c>
      <c r="E981" s="213" t="s">
        <v>607</v>
      </c>
      <c r="F981" s="214" t="s">
        <v>608</v>
      </c>
      <c r="G981" s="215" t="s">
        <v>437</v>
      </c>
      <c r="H981" s="216">
        <v>12</v>
      </c>
      <c r="I981" s="217"/>
      <c r="J981" s="218">
        <f>ROUND(I981*H981,2)</f>
        <v>0</v>
      </c>
      <c r="K981" s="214" t="s">
        <v>209</v>
      </c>
      <c r="L981" s="44"/>
      <c r="M981" s="219" t="s">
        <v>19</v>
      </c>
      <c r="N981" s="220" t="s">
        <v>44</v>
      </c>
      <c r="O981" s="84"/>
      <c r="P981" s="221">
        <f>O981*H981</f>
        <v>0</v>
      </c>
      <c r="Q981" s="221">
        <v>0.01602</v>
      </c>
      <c r="R981" s="221">
        <f>Q981*H981</f>
        <v>0.19223999999999999</v>
      </c>
      <c r="S981" s="221">
        <v>0</v>
      </c>
      <c r="T981" s="22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23" t="s">
        <v>239</v>
      </c>
      <c r="AT981" s="223" t="s">
        <v>205</v>
      </c>
      <c r="AU981" s="223" t="s">
        <v>82</v>
      </c>
      <c r="AY981" s="17" t="s">
        <v>202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17" t="s">
        <v>80</v>
      </c>
      <c r="BK981" s="224">
        <f>ROUND(I981*H981,2)</f>
        <v>0</v>
      </c>
      <c r="BL981" s="17" t="s">
        <v>239</v>
      </c>
      <c r="BM981" s="223" t="s">
        <v>4366</v>
      </c>
    </row>
    <row r="982" s="2" customFormat="1">
      <c r="A982" s="38"/>
      <c r="B982" s="39"/>
      <c r="C982" s="40"/>
      <c r="D982" s="225" t="s">
        <v>212</v>
      </c>
      <c r="E982" s="40"/>
      <c r="F982" s="226" t="s">
        <v>610</v>
      </c>
      <c r="G982" s="40"/>
      <c r="H982" s="40"/>
      <c r="I982" s="227"/>
      <c r="J982" s="40"/>
      <c r="K982" s="40"/>
      <c r="L982" s="44"/>
      <c r="M982" s="228"/>
      <c r="N982" s="229"/>
      <c r="O982" s="84"/>
      <c r="P982" s="84"/>
      <c r="Q982" s="84"/>
      <c r="R982" s="84"/>
      <c r="S982" s="84"/>
      <c r="T982" s="85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T982" s="17" t="s">
        <v>212</v>
      </c>
      <c r="AU982" s="17" t="s">
        <v>82</v>
      </c>
    </row>
    <row r="983" s="2" customFormat="1">
      <c r="A983" s="38"/>
      <c r="B983" s="39"/>
      <c r="C983" s="40"/>
      <c r="D983" s="230" t="s">
        <v>214</v>
      </c>
      <c r="E983" s="40"/>
      <c r="F983" s="231" t="s">
        <v>611</v>
      </c>
      <c r="G983" s="40"/>
      <c r="H983" s="40"/>
      <c r="I983" s="227"/>
      <c r="J983" s="40"/>
      <c r="K983" s="40"/>
      <c r="L983" s="44"/>
      <c r="M983" s="228"/>
      <c r="N983" s="229"/>
      <c r="O983" s="84"/>
      <c r="P983" s="84"/>
      <c r="Q983" s="84"/>
      <c r="R983" s="84"/>
      <c r="S983" s="84"/>
      <c r="T983" s="85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T983" s="17" t="s">
        <v>214</v>
      </c>
      <c r="AU983" s="17" t="s">
        <v>82</v>
      </c>
    </row>
    <row r="984" s="2" customFormat="1" ht="16.5" customHeight="1">
      <c r="A984" s="38"/>
      <c r="B984" s="39"/>
      <c r="C984" s="212" t="s">
        <v>1751</v>
      </c>
      <c r="D984" s="212" t="s">
        <v>205</v>
      </c>
      <c r="E984" s="213" t="s">
        <v>613</v>
      </c>
      <c r="F984" s="214" t="s">
        <v>614</v>
      </c>
      <c r="G984" s="215" t="s">
        <v>437</v>
      </c>
      <c r="H984" s="216">
        <v>0</v>
      </c>
      <c r="I984" s="217"/>
      <c r="J984" s="218">
        <f>ROUND(I984*H984,2)</f>
        <v>0</v>
      </c>
      <c r="K984" s="214" t="s">
        <v>209</v>
      </c>
      <c r="L984" s="44"/>
      <c r="M984" s="219" t="s">
        <v>19</v>
      </c>
      <c r="N984" s="220" t="s">
        <v>44</v>
      </c>
      <c r="O984" s="84"/>
      <c r="P984" s="221">
        <f>O984*H984</f>
        <v>0</v>
      </c>
      <c r="Q984" s="221">
        <v>0.021350000000000001</v>
      </c>
      <c r="R984" s="221">
        <f>Q984*H984</f>
        <v>0</v>
      </c>
      <c r="S984" s="221">
        <v>0</v>
      </c>
      <c r="T984" s="222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23" t="s">
        <v>239</v>
      </c>
      <c r="AT984" s="223" t="s">
        <v>205</v>
      </c>
      <c r="AU984" s="223" t="s">
        <v>82</v>
      </c>
      <c r="AY984" s="17" t="s">
        <v>202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17" t="s">
        <v>80</v>
      </c>
      <c r="BK984" s="224">
        <f>ROUND(I984*H984,2)</f>
        <v>0</v>
      </c>
      <c r="BL984" s="17" t="s">
        <v>239</v>
      </c>
      <c r="BM984" s="223" t="s">
        <v>4367</v>
      </c>
    </row>
    <row r="985" s="2" customFormat="1">
      <c r="A985" s="38"/>
      <c r="B985" s="39"/>
      <c r="C985" s="40"/>
      <c r="D985" s="225" t="s">
        <v>212</v>
      </c>
      <c r="E985" s="40"/>
      <c r="F985" s="226" t="s">
        <v>616</v>
      </c>
      <c r="G985" s="40"/>
      <c r="H985" s="40"/>
      <c r="I985" s="227"/>
      <c r="J985" s="40"/>
      <c r="K985" s="40"/>
      <c r="L985" s="44"/>
      <c r="M985" s="228"/>
      <c r="N985" s="229"/>
      <c r="O985" s="84"/>
      <c r="P985" s="84"/>
      <c r="Q985" s="84"/>
      <c r="R985" s="84"/>
      <c r="S985" s="84"/>
      <c r="T985" s="85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T985" s="17" t="s">
        <v>212</v>
      </c>
      <c r="AU985" s="17" t="s">
        <v>82</v>
      </c>
    </row>
    <row r="986" s="2" customFormat="1">
      <c r="A986" s="38"/>
      <c r="B986" s="39"/>
      <c r="C986" s="40"/>
      <c r="D986" s="230" t="s">
        <v>214</v>
      </c>
      <c r="E986" s="40"/>
      <c r="F986" s="231" t="s">
        <v>617</v>
      </c>
      <c r="G986" s="40"/>
      <c r="H986" s="40"/>
      <c r="I986" s="227"/>
      <c r="J986" s="40"/>
      <c r="K986" s="40"/>
      <c r="L986" s="44"/>
      <c r="M986" s="228"/>
      <c r="N986" s="229"/>
      <c r="O986" s="84"/>
      <c r="P986" s="84"/>
      <c r="Q986" s="84"/>
      <c r="R986" s="84"/>
      <c r="S986" s="84"/>
      <c r="T986" s="85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214</v>
      </c>
      <c r="AU986" s="17" t="s">
        <v>82</v>
      </c>
    </row>
    <row r="987" s="2" customFormat="1" ht="16.5" customHeight="1">
      <c r="A987" s="38"/>
      <c r="B987" s="39"/>
      <c r="C987" s="212" t="s">
        <v>1755</v>
      </c>
      <c r="D987" s="212" t="s">
        <v>205</v>
      </c>
      <c r="E987" s="213" t="s">
        <v>4368</v>
      </c>
      <c r="F987" s="214" t="s">
        <v>4369</v>
      </c>
      <c r="G987" s="215" t="s">
        <v>437</v>
      </c>
      <c r="H987" s="216">
        <v>4</v>
      </c>
      <c r="I987" s="217"/>
      <c r="J987" s="218">
        <f>ROUND(I987*H987,2)</f>
        <v>0</v>
      </c>
      <c r="K987" s="214" t="s">
        <v>209</v>
      </c>
      <c r="L987" s="44"/>
      <c r="M987" s="219" t="s">
        <v>19</v>
      </c>
      <c r="N987" s="220" t="s">
        <v>44</v>
      </c>
      <c r="O987" s="84"/>
      <c r="P987" s="221">
        <f>O987*H987</f>
        <v>0</v>
      </c>
      <c r="Q987" s="221">
        <v>0.00911</v>
      </c>
      <c r="R987" s="221">
        <f>Q987*H987</f>
        <v>0.03644</v>
      </c>
      <c r="S987" s="221">
        <v>0</v>
      </c>
      <c r="T987" s="222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23" t="s">
        <v>239</v>
      </c>
      <c r="AT987" s="223" t="s">
        <v>205</v>
      </c>
      <c r="AU987" s="223" t="s">
        <v>82</v>
      </c>
      <c r="AY987" s="17" t="s">
        <v>202</v>
      </c>
      <c r="BE987" s="224">
        <f>IF(N987="základní",J987,0)</f>
        <v>0</v>
      </c>
      <c r="BF987" s="224">
        <f>IF(N987="snížená",J987,0)</f>
        <v>0</v>
      </c>
      <c r="BG987" s="224">
        <f>IF(N987="zákl. přenesená",J987,0)</f>
        <v>0</v>
      </c>
      <c r="BH987" s="224">
        <f>IF(N987="sníž. přenesená",J987,0)</f>
        <v>0</v>
      </c>
      <c r="BI987" s="224">
        <f>IF(N987="nulová",J987,0)</f>
        <v>0</v>
      </c>
      <c r="BJ987" s="17" t="s">
        <v>80</v>
      </c>
      <c r="BK987" s="224">
        <f>ROUND(I987*H987,2)</f>
        <v>0</v>
      </c>
      <c r="BL987" s="17" t="s">
        <v>239</v>
      </c>
      <c r="BM987" s="223" t="s">
        <v>4370</v>
      </c>
    </row>
    <row r="988" s="2" customFormat="1">
      <c r="A988" s="38"/>
      <c r="B988" s="39"/>
      <c r="C988" s="40"/>
      <c r="D988" s="225" t="s">
        <v>212</v>
      </c>
      <c r="E988" s="40"/>
      <c r="F988" s="226" t="s">
        <v>4371</v>
      </c>
      <c r="G988" s="40"/>
      <c r="H988" s="40"/>
      <c r="I988" s="227"/>
      <c r="J988" s="40"/>
      <c r="K988" s="40"/>
      <c r="L988" s="44"/>
      <c r="M988" s="228"/>
      <c r="N988" s="229"/>
      <c r="O988" s="84"/>
      <c r="P988" s="84"/>
      <c r="Q988" s="84"/>
      <c r="R988" s="84"/>
      <c r="S988" s="84"/>
      <c r="T988" s="85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212</v>
      </c>
      <c r="AU988" s="17" t="s">
        <v>82</v>
      </c>
    </row>
    <row r="989" s="2" customFormat="1">
      <c r="A989" s="38"/>
      <c r="B989" s="39"/>
      <c r="C989" s="40"/>
      <c r="D989" s="230" t="s">
        <v>214</v>
      </c>
      <c r="E989" s="40"/>
      <c r="F989" s="231" t="s">
        <v>4372</v>
      </c>
      <c r="G989" s="40"/>
      <c r="H989" s="40"/>
      <c r="I989" s="227"/>
      <c r="J989" s="40"/>
      <c r="K989" s="40"/>
      <c r="L989" s="44"/>
      <c r="M989" s="228"/>
      <c r="N989" s="229"/>
      <c r="O989" s="84"/>
      <c r="P989" s="84"/>
      <c r="Q989" s="84"/>
      <c r="R989" s="84"/>
      <c r="S989" s="84"/>
      <c r="T989" s="85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T989" s="17" t="s">
        <v>214</v>
      </c>
      <c r="AU989" s="17" t="s">
        <v>82</v>
      </c>
    </row>
    <row r="990" s="2" customFormat="1" ht="16.5" customHeight="1">
      <c r="A990" s="38"/>
      <c r="B990" s="39"/>
      <c r="C990" s="212" t="s">
        <v>1759</v>
      </c>
      <c r="D990" s="212" t="s">
        <v>205</v>
      </c>
      <c r="E990" s="213" t="s">
        <v>4373</v>
      </c>
      <c r="F990" s="214" t="s">
        <v>4374</v>
      </c>
      <c r="G990" s="215" t="s">
        <v>437</v>
      </c>
      <c r="H990" s="216">
        <v>6</v>
      </c>
      <c r="I990" s="217"/>
      <c r="J990" s="218">
        <f>ROUND(I990*H990,2)</f>
        <v>0</v>
      </c>
      <c r="K990" s="214" t="s">
        <v>209</v>
      </c>
      <c r="L990" s="44"/>
      <c r="M990" s="219" t="s">
        <v>19</v>
      </c>
      <c r="N990" s="220" t="s">
        <v>44</v>
      </c>
      <c r="O990" s="84"/>
      <c r="P990" s="221">
        <f>O990*H990</f>
        <v>0</v>
      </c>
      <c r="Q990" s="221">
        <v>0.01191</v>
      </c>
      <c r="R990" s="221">
        <f>Q990*H990</f>
        <v>0.071459999999999996</v>
      </c>
      <c r="S990" s="221">
        <v>0</v>
      </c>
      <c r="T990" s="222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23" t="s">
        <v>239</v>
      </c>
      <c r="AT990" s="223" t="s">
        <v>205</v>
      </c>
      <c r="AU990" s="223" t="s">
        <v>82</v>
      </c>
      <c r="AY990" s="17" t="s">
        <v>202</v>
      </c>
      <c r="BE990" s="224">
        <f>IF(N990="základní",J990,0)</f>
        <v>0</v>
      </c>
      <c r="BF990" s="224">
        <f>IF(N990="snížená",J990,0)</f>
        <v>0</v>
      </c>
      <c r="BG990" s="224">
        <f>IF(N990="zákl. přenesená",J990,0)</f>
        <v>0</v>
      </c>
      <c r="BH990" s="224">
        <f>IF(N990="sníž. přenesená",J990,0)</f>
        <v>0</v>
      </c>
      <c r="BI990" s="224">
        <f>IF(N990="nulová",J990,0)</f>
        <v>0</v>
      </c>
      <c r="BJ990" s="17" t="s">
        <v>80</v>
      </c>
      <c r="BK990" s="224">
        <f>ROUND(I990*H990,2)</f>
        <v>0</v>
      </c>
      <c r="BL990" s="17" t="s">
        <v>239</v>
      </c>
      <c r="BM990" s="223" t="s">
        <v>4375</v>
      </c>
    </row>
    <row r="991" s="2" customFormat="1">
      <c r="A991" s="38"/>
      <c r="B991" s="39"/>
      <c r="C991" s="40"/>
      <c r="D991" s="225" t="s">
        <v>212</v>
      </c>
      <c r="E991" s="40"/>
      <c r="F991" s="226" t="s">
        <v>4376</v>
      </c>
      <c r="G991" s="40"/>
      <c r="H991" s="40"/>
      <c r="I991" s="227"/>
      <c r="J991" s="40"/>
      <c r="K991" s="40"/>
      <c r="L991" s="44"/>
      <c r="M991" s="228"/>
      <c r="N991" s="229"/>
      <c r="O991" s="84"/>
      <c r="P991" s="84"/>
      <c r="Q991" s="84"/>
      <c r="R991" s="84"/>
      <c r="S991" s="84"/>
      <c r="T991" s="85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T991" s="17" t="s">
        <v>212</v>
      </c>
      <c r="AU991" s="17" t="s">
        <v>82</v>
      </c>
    </row>
    <row r="992" s="2" customFormat="1">
      <c r="A992" s="38"/>
      <c r="B992" s="39"/>
      <c r="C992" s="40"/>
      <c r="D992" s="230" t="s">
        <v>214</v>
      </c>
      <c r="E992" s="40"/>
      <c r="F992" s="231" t="s">
        <v>4377</v>
      </c>
      <c r="G992" s="40"/>
      <c r="H992" s="40"/>
      <c r="I992" s="227"/>
      <c r="J992" s="40"/>
      <c r="K992" s="40"/>
      <c r="L992" s="44"/>
      <c r="M992" s="228"/>
      <c r="N992" s="229"/>
      <c r="O992" s="84"/>
      <c r="P992" s="84"/>
      <c r="Q992" s="84"/>
      <c r="R992" s="84"/>
      <c r="S992" s="84"/>
      <c r="T992" s="85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T992" s="17" t="s">
        <v>214</v>
      </c>
      <c r="AU992" s="17" t="s">
        <v>82</v>
      </c>
    </row>
    <row r="993" s="2" customFormat="1" ht="16.5" customHeight="1">
      <c r="A993" s="38"/>
      <c r="B993" s="39"/>
      <c r="C993" s="212" t="s">
        <v>1763</v>
      </c>
      <c r="D993" s="212" t="s">
        <v>205</v>
      </c>
      <c r="E993" s="213" t="s">
        <v>4378</v>
      </c>
      <c r="F993" s="214" t="s">
        <v>4379</v>
      </c>
      <c r="G993" s="215" t="s">
        <v>437</v>
      </c>
      <c r="H993" s="216">
        <v>12</v>
      </c>
      <c r="I993" s="217"/>
      <c r="J993" s="218">
        <f>ROUND(I993*H993,2)</f>
        <v>0</v>
      </c>
      <c r="K993" s="214" t="s">
        <v>209</v>
      </c>
      <c r="L993" s="44"/>
      <c r="M993" s="219" t="s">
        <v>19</v>
      </c>
      <c r="N993" s="220" t="s">
        <v>44</v>
      </c>
      <c r="O993" s="84"/>
      <c r="P993" s="221">
        <f>O993*H993</f>
        <v>0</v>
      </c>
      <c r="Q993" s="221">
        <v>0.014670000000000001</v>
      </c>
      <c r="R993" s="221">
        <f>Q993*H993</f>
        <v>0.17604</v>
      </c>
      <c r="S993" s="221">
        <v>0</v>
      </c>
      <c r="T993" s="222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23" t="s">
        <v>239</v>
      </c>
      <c r="AT993" s="223" t="s">
        <v>205</v>
      </c>
      <c r="AU993" s="223" t="s">
        <v>82</v>
      </c>
      <c r="AY993" s="17" t="s">
        <v>202</v>
      </c>
      <c r="BE993" s="224">
        <f>IF(N993="základní",J993,0)</f>
        <v>0</v>
      </c>
      <c r="BF993" s="224">
        <f>IF(N993="snížená",J993,0)</f>
        <v>0</v>
      </c>
      <c r="BG993" s="224">
        <f>IF(N993="zákl. přenesená",J993,0)</f>
        <v>0</v>
      </c>
      <c r="BH993" s="224">
        <f>IF(N993="sníž. přenesená",J993,0)</f>
        <v>0</v>
      </c>
      <c r="BI993" s="224">
        <f>IF(N993="nulová",J993,0)</f>
        <v>0</v>
      </c>
      <c r="BJ993" s="17" t="s">
        <v>80</v>
      </c>
      <c r="BK993" s="224">
        <f>ROUND(I993*H993,2)</f>
        <v>0</v>
      </c>
      <c r="BL993" s="17" t="s">
        <v>239</v>
      </c>
      <c r="BM993" s="223" t="s">
        <v>4380</v>
      </c>
    </row>
    <row r="994" s="2" customFormat="1">
      <c r="A994" s="38"/>
      <c r="B994" s="39"/>
      <c r="C994" s="40"/>
      <c r="D994" s="225" t="s">
        <v>212</v>
      </c>
      <c r="E994" s="40"/>
      <c r="F994" s="226" t="s">
        <v>4381</v>
      </c>
      <c r="G994" s="40"/>
      <c r="H994" s="40"/>
      <c r="I994" s="227"/>
      <c r="J994" s="40"/>
      <c r="K994" s="40"/>
      <c r="L994" s="44"/>
      <c r="M994" s="228"/>
      <c r="N994" s="229"/>
      <c r="O994" s="84"/>
      <c r="P994" s="84"/>
      <c r="Q994" s="84"/>
      <c r="R994" s="84"/>
      <c r="S994" s="84"/>
      <c r="T994" s="85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7" t="s">
        <v>212</v>
      </c>
      <c r="AU994" s="17" t="s">
        <v>82</v>
      </c>
    </row>
    <row r="995" s="2" customFormat="1">
      <c r="A995" s="38"/>
      <c r="B995" s="39"/>
      <c r="C995" s="40"/>
      <c r="D995" s="230" t="s">
        <v>214</v>
      </c>
      <c r="E995" s="40"/>
      <c r="F995" s="231" t="s">
        <v>4382</v>
      </c>
      <c r="G995" s="40"/>
      <c r="H995" s="40"/>
      <c r="I995" s="227"/>
      <c r="J995" s="40"/>
      <c r="K995" s="40"/>
      <c r="L995" s="44"/>
      <c r="M995" s="228"/>
      <c r="N995" s="229"/>
      <c r="O995" s="84"/>
      <c r="P995" s="84"/>
      <c r="Q995" s="84"/>
      <c r="R995" s="84"/>
      <c r="S995" s="84"/>
      <c r="T995" s="85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7" t="s">
        <v>214</v>
      </c>
      <c r="AU995" s="17" t="s">
        <v>82</v>
      </c>
    </row>
    <row r="996" s="2" customFormat="1" ht="24.15" customHeight="1">
      <c r="A996" s="38"/>
      <c r="B996" s="39"/>
      <c r="C996" s="212" t="s">
        <v>1767</v>
      </c>
      <c r="D996" s="212" t="s">
        <v>205</v>
      </c>
      <c r="E996" s="213" t="s">
        <v>4383</v>
      </c>
      <c r="F996" s="214" t="s">
        <v>4384</v>
      </c>
      <c r="G996" s="215" t="s">
        <v>437</v>
      </c>
      <c r="H996" s="216">
        <v>21</v>
      </c>
      <c r="I996" s="217"/>
      <c r="J996" s="218">
        <f>ROUND(I996*H996,2)</f>
        <v>0</v>
      </c>
      <c r="K996" s="214" t="s">
        <v>209</v>
      </c>
      <c r="L996" s="44"/>
      <c r="M996" s="219" t="s">
        <v>19</v>
      </c>
      <c r="N996" s="220" t="s">
        <v>44</v>
      </c>
      <c r="O996" s="84"/>
      <c r="P996" s="221">
        <f>O996*H996</f>
        <v>0</v>
      </c>
      <c r="Q996" s="221">
        <v>0.017489999999999999</v>
      </c>
      <c r="R996" s="221">
        <f>Q996*H996</f>
        <v>0.36728999999999995</v>
      </c>
      <c r="S996" s="221">
        <v>0</v>
      </c>
      <c r="T996" s="222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23" t="s">
        <v>239</v>
      </c>
      <c r="AT996" s="223" t="s">
        <v>205</v>
      </c>
      <c r="AU996" s="223" t="s">
        <v>82</v>
      </c>
      <c r="AY996" s="17" t="s">
        <v>202</v>
      </c>
      <c r="BE996" s="224">
        <f>IF(N996="základní",J996,0)</f>
        <v>0</v>
      </c>
      <c r="BF996" s="224">
        <f>IF(N996="snížená",J996,0)</f>
        <v>0</v>
      </c>
      <c r="BG996" s="224">
        <f>IF(N996="zákl. přenesená",J996,0)</f>
        <v>0</v>
      </c>
      <c r="BH996" s="224">
        <f>IF(N996="sníž. přenesená",J996,0)</f>
        <v>0</v>
      </c>
      <c r="BI996" s="224">
        <f>IF(N996="nulová",J996,0)</f>
        <v>0</v>
      </c>
      <c r="BJ996" s="17" t="s">
        <v>80</v>
      </c>
      <c r="BK996" s="224">
        <f>ROUND(I996*H996,2)</f>
        <v>0</v>
      </c>
      <c r="BL996" s="17" t="s">
        <v>239</v>
      </c>
      <c r="BM996" s="223" t="s">
        <v>4385</v>
      </c>
    </row>
    <row r="997" s="2" customFormat="1">
      <c r="A997" s="38"/>
      <c r="B997" s="39"/>
      <c r="C997" s="40"/>
      <c r="D997" s="225" t="s">
        <v>212</v>
      </c>
      <c r="E997" s="40"/>
      <c r="F997" s="226" t="s">
        <v>4386</v>
      </c>
      <c r="G997" s="40"/>
      <c r="H997" s="40"/>
      <c r="I997" s="227"/>
      <c r="J997" s="40"/>
      <c r="K997" s="40"/>
      <c r="L997" s="44"/>
      <c r="M997" s="228"/>
      <c r="N997" s="229"/>
      <c r="O997" s="84"/>
      <c r="P997" s="84"/>
      <c r="Q997" s="84"/>
      <c r="R997" s="84"/>
      <c r="S997" s="84"/>
      <c r="T997" s="85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T997" s="17" t="s">
        <v>212</v>
      </c>
      <c r="AU997" s="17" t="s">
        <v>82</v>
      </c>
    </row>
    <row r="998" s="2" customFormat="1">
      <c r="A998" s="38"/>
      <c r="B998" s="39"/>
      <c r="C998" s="40"/>
      <c r="D998" s="230" t="s">
        <v>214</v>
      </c>
      <c r="E998" s="40"/>
      <c r="F998" s="231" t="s">
        <v>4387</v>
      </c>
      <c r="G998" s="40"/>
      <c r="H998" s="40"/>
      <c r="I998" s="227"/>
      <c r="J998" s="40"/>
      <c r="K998" s="40"/>
      <c r="L998" s="44"/>
      <c r="M998" s="228"/>
      <c r="N998" s="229"/>
      <c r="O998" s="84"/>
      <c r="P998" s="84"/>
      <c r="Q998" s="84"/>
      <c r="R998" s="84"/>
      <c r="S998" s="84"/>
      <c r="T998" s="85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T998" s="17" t="s">
        <v>214</v>
      </c>
      <c r="AU998" s="17" t="s">
        <v>82</v>
      </c>
    </row>
    <row r="999" s="2" customFormat="1" ht="24.15" customHeight="1">
      <c r="A999" s="38"/>
      <c r="B999" s="39"/>
      <c r="C999" s="212" t="s">
        <v>1771</v>
      </c>
      <c r="D999" s="212" t="s">
        <v>205</v>
      </c>
      <c r="E999" s="213" t="s">
        <v>4388</v>
      </c>
      <c r="F999" s="214" t="s">
        <v>4389</v>
      </c>
      <c r="G999" s="215" t="s">
        <v>437</v>
      </c>
      <c r="H999" s="216">
        <v>15</v>
      </c>
      <c r="I999" s="217"/>
      <c r="J999" s="218">
        <f>ROUND(I999*H999,2)</f>
        <v>0</v>
      </c>
      <c r="K999" s="214" t="s">
        <v>209</v>
      </c>
      <c r="L999" s="44"/>
      <c r="M999" s="219" t="s">
        <v>19</v>
      </c>
      <c r="N999" s="220" t="s">
        <v>44</v>
      </c>
      <c r="O999" s="84"/>
      <c r="P999" s="221">
        <f>O999*H999</f>
        <v>0</v>
      </c>
      <c r="Q999" s="221">
        <v>0.022579999999999999</v>
      </c>
      <c r="R999" s="221">
        <f>Q999*H999</f>
        <v>0.3387</v>
      </c>
      <c r="S999" s="221">
        <v>0</v>
      </c>
      <c r="T999" s="222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23" t="s">
        <v>239</v>
      </c>
      <c r="AT999" s="223" t="s">
        <v>205</v>
      </c>
      <c r="AU999" s="223" t="s">
        <v>82</v>
      </c>
      <c r="AY999" s="17" t="s">
        <v>202</v>
      </c>
      <c r="BE999" s="224">
        <f>IF(N999="základní",J999,0)</f>
        <v>0</v>
      </c>
      <c r="BF999" s="224">
        <f>IF(N999="snížená",J999,0)</f>
        <v>0</v>
      </c>
      <c r="BG999" s="224">
        <f>IF(N999="zákl. přenesená",J999,0)</f>
        <v>0</v>
      </c>
      <c r="BH999" s="224">
        <f>IF(N999="sníž. přenesená",J999,0)</f>
        <v>0</v>
      </c>
      <c r="BI999" s="224">
        <f>IF(N999="nulová",J999,0)</f>
        <v>0</v>
      </c>
      <c r="BJ999" s="17" t="s">
        <v>80</v>
      </c>
      <c r="BK999" s="224">
        <f>ROUND(I999*H999,2)</f>
        <v>0</v>
      </c>
      <c r="BL999" s="17" t="s">
        <v>239</v>
      </c>
      <c r="BM999" s="223" t="s">
        <v>4390</v>
      </c>
    </row>
    <row r="1000" s="2" customFormat="1">
      <c r="A1000" s="38"/>
      <c r="B1000" s="39"/>
      <c r="C1000" s="40"/>
      <c r="D1000" s="225" t="s">
        <v>212</v>
      </c>
      <c r="E1000" s="40"/>
      <c r="F1000" s="226" t="s">
        <v>4391</v>
      </c>
      <c r="G1000" s="40"/>
      <c r="H1000" s="40"/>
      <c r="I1000" s="227"/>
      <c r="J1000" s="40"/>
      <c r="K1000" s="40"/>
      <c r="L1000" s="44"/>
      <c r="M1000" s="228"/>
      <c r="N1000" s="229"/>
      <c r="O1000" s="84"/>
      <c r="P1000" s="84"/>
      <c r="Q1000" s="84"/>
      <c r="R1000" s="84"/>
      <c r="S1000" s="84"/>
      <c r="T1000" s="85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T1000" s="17" t="s">
        <v>212</v>
      </c>
      <c r="AU1000" s="17" t="s">
        <v>82</v>
      </c>
    </row>
    <row r="1001" s="2" customFormat="1">
      <c r="A1001" s="38"/>
      <c r="B1001" s="39"/>
      <c r="C1001" s="40"/>
      <c r="D1001" s="230" t="s">
        <v>214</v>
      </c>
      <c r="E1001" s="40"/>
      <c r="F1001" s="231" t="s">
        <v>4392</v>
      </c>
      <c r="G1001" s="40"/>
      <c r="H1001" s="40"/>
      <c r="I1001" s="227"/>
      <c r="J1001" s="40"/>
      <c r="K1001" s="40"/>
      <c r="L1001" s="44"/>
      <c r="M1001" s="228"/>
      <c r="N1001" s="229"/>
      <c r="O1001" s="84"/>
      <c r="P1001" s="84"/>
      <c r="Q1001" s="84"/>
      <c r="R1001" s="84"/>
      <c r="S1001" s="84"/>
      <c r="T1001" s="85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214</v>
      </c>
      <c r="AU1001" s="17" t="s">
        <v>82</v>
      </c>
    </row>
    <row r="1002" s="2" customFormat="1" ht="24.15" customHeight="1">
      <c r="A1002" s="38"/>
      <c r="B1002" s="39"/>
      <c r="C1002" s="212" t="s">
        <v>1775</v>
      </c>
      <c r="D1002" s="212" t="s">
        <v>205</v>
      </c>
      <c r="E1002" s="213" t="s">
        <v>4393</v>
      </c>
      <c r="F1002" s="214" t="s">
        <v>4394</v>
      </c>
      <c r="G1002" s="215" t="s">
        <v>437</v>
      </c>
      <c r="H1002" s="216">
        <v>3</v>
      </c>
      <c r="I1002" s="217"/>
      <c r="J1002" s="218">
        <f>ROUND(I1002*H1002,2)</f>
        <v>0</v>
      </c>
      <c r="K1002" s="214" t="s">
        <v>209</v>
      </c>
      <c r="L1002" s="44"/>
      <c r="M1002" s="219" t="s">
        <v>19</v>
      </c>
      <c r="N1002" s="220" t="s">
        <v>44</v>
      </c>
      <c r="O1002" s="84"/>
      <c r="P1002" s="221">
        <f>O1002*H1002</f>
        <v>0</v>
      </c>
      <c r="Q1002" s="221">
        <v>0.029850000000000002</v>
      </c>
      <c r="R1002" s="221">
        <f>Q1002*H1002</f>
        <v>0.089550000000000005</v>
      </c>
      <c r="S1002" s="221">
        <v>0</v>
      </c>
      <c r="T1002" s="222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23" t="s">
        <v>239</v>
      </c>
      <c r="AT1002" s="223" t="s">
        <v>205</v>
      </c>
      <c r="AU1002" s="223" t="s">
        <v>82</v>
      </c>
      <c r="AY1002" s="17" t="s">
        <v>202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17" t="s">
        <v>80</v>
      </c>
      <c r="BK1002" s="224">
        <f>ROUND(I1002*H1002,2)</f>
        <v>0</v>
      </c>
      <c r="BL1002" s="17" t="s">
        <v>239</v>
      </c>
      <c r="BM1002" s="223" t="s">
        <v>4395</v>
      </c>
    </row>
    <row r="1003" s="2" customFormat="1">
      <c r="A1003" s="38"/>
      <c r="B1003" s="39"/>
      <c r="C1003" s="40"/>
      <c r="D1003" s="225" t="s">
        <v>212</v>
      </c>
      <c r="E1003" s="40"/>
      <c r="F1003" s="226" t="s">
        <v>4396</v>
      </c>
      <c r="G1003" s="40"/>
      <c r="H1003" s="40"/>
      <c r="I1003" s="227"/>
      <c r="J1003" s="40"/>
      <c r="K1003" s="40"/>
      <c r="L1003" s="44"/>
      <c r="M1003" s="228"/>
      <c r="N1003" s="229"/>
      <c r="O1003" s="84"/>
      <c r="P1003" s="84"/>
      <c r="Q1003" s="84"/>
      <c r="R1003" s="84"/>
      <c r="S1003" s="84"/>
      <c r="T1003" s="85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T1003" s="17" t="s">
        <v>212</v>
      </c>
      <c r="AU1003" s="17" t="s">
        <v>82</v>
      </c>
    </row>
    <row r="1004" s="2" customFormat="1">
      <c r="A1004" s="38"/>
      <c r="B1004" s="39"/>
      <c r="C1004" s="40"/>
      <c r="D1004" s="230" t="s">
        <v>214</v>
      </c>
      <c r="E1004" s="40"/>
      <c r="F1004" s="231" t="s">
        <v>4397</v>
      </c>
      <c r="G1004" s="40"/>
      <c r="H1004" s="40"/>
      <c r="I1004" s="227"/>
      <c r="J1004" s="40"/>
      <c r="K1004" s="40"/>
      <c r="L1004" s="44"/>
      <c r="M1004" s="228"/>
      <c r="N1004" s="229"/>
      <c r="O1004" s="84"/>
      <c r="P1004" s="84"/>
      <c r="Q1004" s="84"/>
      <c r="R1004" s="84"/>
      <c r="S1004" s="84"/>
      <c r="T1004" s="85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214</v>
      </c>
      <c r="AU1004" s="17" t="s">
        <v>82</v>
      </c>
    </row>
    <row r="1005" s="2" customFormat="1" ht="16.5" customHeight="1">
      <c r="A1005" s="38"/>
      <c r="B1005" s="39"/>
      <c r="C1005" s="212" t="s">
        <v>1779</v>
      </c>
      <c r="D1005" s="212" t="s">
        <v>205</v>
      </c>
      <c r="E1005" s="213" t="s">
        <v>4398</v>
      </c>
      <c r="F1005" s="214" t="s">
        <v>4399</v>
      </c>
      <c r="G1005" s="215" t="s">
        <v>437</v>
      </c>
      <c r="H1005" s="216">
        <v>3</v>
      </c>
      <c r="I1005" s="217"/>
      <c r="J1005" s="218">
        <f>ROUND(I1005*H1005,2)</f>
        <v>0</v>
      </c>
      <c r="K1005" s="214" t="s">
        <v>209</v>
      </c>
      <c r="L1005" s="44"/>
      <c r="M1005" s="219" t="s">
        <v>19</v>
      </c>
      <c r="N1005" s="220" t="s">
        <v>44</v>
      </c>
      <c r="O1005" s="84"/>
      <c r="P1005" s="221">
        <f>O1005*H1005</f>
        <v>0</v>
      </c>
      <c r="Q1005" s="221">
        <v>0.03653</v>
      </c>
      <c r="R1005" s="221">
        <f>Q1005*H1005</f>
        <v>0.10958999999999999</v>
      </c>
      <c r="S1005" s="221">
        <v>0</v>
      </c>
      <c r="T1005" s="222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3" t="s">
        <v>239</v>
      </c>
      <c r="AT1005" s="223" t="s">
        <v>205</v>
      </c>
      <c r="AU1005" s="223" t="s">
        <v>82</v>
      </c>
      <c r="AY1005" s="17" t="s">
        <v>202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7" t="s">
        <v>80</v>
      </c>
      <c r="BK1005" s="224">
        <f>ROUND(I1005*H1005,2)</f>
        <v>0</v>
      </c>
      <c r="BL1005" s="17" t="s">
        <v>239</v>
      </c>
      <c r="BM1005" s="223" t="s">
        <v>4400</v>
      </c>
    </row>
    <row r="1006" s="2" customFormat="1">
      <c r="A1006" s="38"/>
      <c r="B1006" s="39"/>
      <c r="C1006" s="40"/>
      <c r="D1006" s="225" t="s">
        <v>212</v>
      </c>
      <c r="E1006" s="40"/>
      <c r="F1006" s="226" t="s">
        <v>4401</v>
      </c>
      <c r="G1006" s="40"/>
      <c r="H1006" s="40"/>
      <c r="I1006" s="227"/>
      <c r="J1006" s="40"/>
      <c r="K1006" s="40"/>
      <c r="L1006" s="44"/>
      <c r="M1006" s="228"/>
      <c r="N1006" s="229"/>
      <c r="O1006" s="84"/>
      <c r="P1006" s="84"/>
      <c r="Q1006" s="84"/>
      <c r="R1006" s="84"/>
      <c r="S1006" s="84"/>
      <c r="T1006" s="85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T1006" s="17" t="s">
        <v>212</v>
      </c>
      <c r="AU1006" s="17" t="s">
        <v>82</v>
      </c>
    </row>
    <row r="1007" s="2" customFormat="1">
      <c r="A1007" s="38"/>
      <c r="B1007" s="39"/>
      <c r="C1007" s="40"/>
      <c r="D1007" s="230" t="s">
        <v>214</v>
      </c>
      <c r="E1007" s="40"/>
      <c r="F1007" s="231" t="s">
        <v>4402</v>
      </c>
      <c r="G1007" s="40"/>
      <c r="H1007" s="40"/>
      <c r="I1007" s="227"/>
      <c r="J1007" s="40"/>
      <c r="K1007" s="40"/>
      <c r="L1007" s="44"/>
      <c r="M1007" s="228"/>
      <c r="N1007" s="229"/>
      <c r="O1007" s="84"/>
      <c r="P1007" s="84"/>
      <c r="Q1007" s="84"/>
      <c r="R1007" s="84"/>
      <c r="S1007" s="84"/>
      <c r="T1007" s="85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T1007" s="17" t="s">
        <v>214</v>
      </c>
      <c r="AU1007" s="17" t="s">
        <v>82</v>
      </c>
    </row>
    <row r="1008" s="2" customFormat="1" ht="16.5" customHeight="1">
      <c r="A1008" s="38"/>
      <c r="B1008" s="39"/>
      <c r="C1008" s="212" t="s">
        <v>1783</v>
      </c>
      <c r="D1008" s="212" t="s">
        <v>205</v>
      </c>
      <c r="E1008" s="213" t="s">
        <v>4403</v>
      </c>
      <c r="F1008" s="214" t="s">
        <v>4404</v>
      </c>
      <c r="G1008" s="215" t="s">
        <v>289</v>
      </c>
      <c r="H1008" s="216">
        <v>106</v>
      </c>
      <c r="I1008" s="217"/>
      <c r="J1008" s="218">
        <f>ROUND(I1008*H1008,2)</f>
        <v>0</v>
      </c>
      <c r="K1008" s="214" t="s">
        <v>209</v>
      </c>
      <c r="L1008" s="44"/>
      <c r="M1008" s="219" t="s">
        <v>19</v>
      </c>
      <c r="N1008" s="220" t="s">
        <v>44</v>
      </c>
      <c r="O1008" s="84"/>
      <c r="P1008" s="221">
        <f>O1008*H1008</f>
        <v>0</v>
      </c>
      <c r="Q1008" s="221">
        <v>0.00055999999999999995</v>
      </c>
      <c r="R1008" s="221">
        <f>Q1008*H1008</f>
        <v>0.059359999999999996</v>
      </c>
      <c r="S1008" s="221">
        <v>0</v>
      </c>
      <c r="T1008" s="222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23" t="s">
        <v>239</v>
      </c>
      <c r="AT1008" s="223" t="s">
        <v>205</v>
      </c>
      <c r="AU1008" s="223" t="s">
        <v>82</v>
      </c>
      <c r="AY1008" s="17" t="s">
        <v>202</v>
      </c>
      <c r="BE1008" s="224">
        <f>IF(N1008="základní",J1008,0)</f>
        <v>0</v>
      </c>
      <c r="BF1008" s="224">
        <f>IF(N1008="snížená",J1008,0)</f>
        <v>0</v>
      </c>
      <c r="BG1008" s="224">
        <f>IF(N1008="zákl. přenesená",J1008,0)</f>
        <v>0</v>
      </c>
      <c r="BH1008" s="224">
        <f>IF(N1008="sníž. přenesená",J1008,0)</f>
        <v>0</v>
      </c>
      <c r="BI1008" s="224">
        <f>IF(N1008="nulová",J1008,0)</f>
        <v>0</v>
      </c>
      <c r="BJ1008" s="17" t="s">
        <v>80</v>
      </c>
      <c r="BK1008" s="224">
        <f>ROUND(I1008*H1008,2)</f>
        <v>0</v>
      </c>
      <c r="BL1008" s="17" t="s">
        <v>239</v>
      </c>
      <c r="BM1008" s="223" t="s">
        <v>4405</v>
      </c>
    </row>
    <row r="1009" s="2" customFormat="1">
      <c r="A1009" s="38"/>
      <c r="B1009" s="39"/>
      <c r="C1009" s="40"/>
      <c r="D1009" s="225" t="s">
        <v>212</v>
      </c>
      <c r="E1009" s="40"/>
      <c r="F1009" s="226" t="s">
        <v>4406</v>
      </c>
      <c r="G1009" s="40"/>
      <c r="H1009" s="40"/>
      <c r="I1009" s="227"/>
      <c r="J1009" s="40"/>
      <c r="K1009" s="40"/>
      <c r="L1009" s="44"/>
      <c r="M1009" s="228"/>
      <c r="N1009" s="229"/>
      <c r="O1009" s="84"/>
      <c r="P1009" s="84"/>
      <c r="Q1009" s="84"/>
      <c r="R1009" s="84"/>
      <c r="S1009" s="84"/>
      <c r="T1009" s="85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T1009" s="17" t="s">
        <v>212</v>
      </c>
      <c r="AU1009" s="17" t="s">
        <v>82</v>
      </c>
    </row>
    <row r="1010" s="2" customFormat="1">
      <c r="A1010" s="38"/>
      <c r="B1010" s="39"/>
      <c r="C1010" s="40"/>
      <c r="D1010" s="230" t="s">
        <v>214</v>
      </c>
      <c r="E1010" s="40"/>
      <c r="F1010" s="231" t="s">
        <v>4407</v>
      </c>
      <c r="G1010" s="40"/>
      <c r="H1010" s="40"/>
      <c r="I1010" s="227"/>
      <c r="J1010" s="40"/>
      <c r="K1010" s="40"/>
      <c r="L1010" s="44"/>
      <c r="M1010" s="228"/>
      <c r="N1010" s="229"/>
      <c r="O1010" s="84"/>
      <c r="P1010" s="84"/>
      <c r="Q1010" s="84"/>
      <c r="R1010" s="84"/>
      <c r="S1010" s="84"/>
      <c r="T1010" s="85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T1010" s="17" t="s">
        <v>214</v>
      </c>
      <c r="AU1010" s="17" t="s">
        <v>82</v>
      </c>
    </row>
    <row r="1011" s="2" customFormat="1" ht="16.5" customHeight="1">
      <c r="A1011" s="38"/>
      <c r="B1011" s="39"/>
      <c r="C1011" s="212" t="s">
        <v>1787</v>
      </c>
      <c r="D1011" s="212" t="s">
        <v>205</v>
      </c>
      <c r="E1011" s="213" t="s">
        <v>4408</v>
      </c>
      <c r="F1011" s="214" t="s">
        <v>4409</v>
      </c>
      <c r="G1011" s="215" t="s">
        <v>289</v>
      </c>
      <c r="H1011" s="216">
        <v>106</v>
      </c>
      <c r="I1011" s="217"/>
      <c r="J1011" s="218">
        <f>ROUND(I1011*H1011,2)</f>
        <v>0</v>
      </c>
      <c r="K1011" s="214" t="s">
        <v>209</v>
      </c>
      <c r="L1011" s="44"/>
      <c r="M1011" s="219" t="s">
        <v>19</v>
      </c>
      <c r="N1011" s="220" t="s">
        <v>44</v>
      </c>
      <c r="O1011" s="84"/>
      <c r="P1011" s="221">
        <f>O1011*H1011</f>
        <v>0</v>
      </c>
      <c r="Q1011" s="221">
        <v>0.0031199999999999999</v>
      </c>
      <c r="R1011" s="221">
        <f>Q1011*H1011</f>
        <v>0.33072000000000001</v>
      </c>
      <c r="S1011" s="221">
        <v>0</v>
      </c>
      <c r="T1011" s="222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23" t="s">
        <v>239</v>
      </c>
      <c r="AT1011" s="223" t="s">
        <v>205</v>
      </c>
      <c r="AU1011" s="223" t="s">
        <v>82</v>
      </c>
      <c r="AY1011" s="17" t="s">
        <v>202</v>
      </c>
      <c r="BE1011" s="224">
        <f>IF(N1011="základní",J1011,0)</f>
        <v>0</v>
      </c>
      <c r="BF1011" s="224">
        <f>IF(N1011="snížená",J1011,0)</f>
        <v>0</v>
      </c>
      <c r="BG1011" s="224">
        <f>IF(N1011="zákl. přenesená",J1011,0)</f>
        <v>0</v>
      </c>
      <c r="BH1011" s="224">
        <f>IF(N1011="sníž. přenesená",J1011,0)</f>
        <v>0</v>
      </c>
      <c r="BI1011" s="224">
        <f>IF(N1011="nulová",J1011,0)</f>
        <v>0</v>
      </c>
      <c r="BJ1011" s="17" t="s">
        <v>80</v>
      </c>
      <c r="BK1011" s="224">
        <f>ROUND(I1011*H1011,2)</f>
        <v>0</v>
      </c>
      <c r="BL1011" s="17" t="s">
        <v>239</v>
      </c>
      <c r="BM1011" s="223" t="s">
        <v>4410</v>
      </c>
    </row>
    <row r="1012" s="2" customFormat="1">
      <c r="A1012" s="38"/>
      <c r="B1012" s="39"/>
      <c r="C1012" s="40"/>
      <c r="D1012" s="225" t="s">
        <v>212</v>
      </c>
      <c r="E1012" s="40"/>
      <c r="F1012" s="226" t="s">
        <v>4411</v>
      </c>
      <c r="G1012" s="40"/>
      <c r="H1012" s="40"/>
      <c r="I1012" s="227"/>
      <c r="J1012" s="40"/>
      <c r="K1012" s="40"/>
      <c r="L1012" s="44"/>
      <c r="M1012" s="228"/>
      <c r="N1012" s="229"/>
      <c r="O1012" s="84"/>
      <c r="P1012" s="84"/>
      <c r="Q1012" s="84"/>
      <c r="R1012" s="84"/>
      <c r="S1012" s="84"/>
      <c r="T1012" s="85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T1012" s="17" t="s">
        <v>212</v>
      </c>
      <c r="AU1012" s="17" t="s">
        <v>82</v>
      </c>
    </row>
    <row r="1013" s="2" customFormat="1">
      <c r="A1013" s="38"/>
      <c r="B1013" s="39"/>
      <c r="C1013" s="40"/>
      <c r="D1013" s="230" t="s">
        <v>214</v>
      </c>
      <c r="E1013" s="40"/>
      <c r="F1013" s="231" t="s">
        <v>4412</v>
      </c>
      <c r="G1013" s="40"/>
      <c r="H1013" s="40"/>
      <c r="I1013" s="227"/>
      <c r="J1013" s="40"/>
      <c r="K1013" s="40"/>
      <c r="L1013" s="44"/>
      <c r="M1013" s="228"/>
      <c r="N1013" s="229"/>
      <c r="O1013" s="84"/>
      <c r="P1013" s="84"/>
      <c r="Q1013" s="84"/>
      <c r="R1013" s="84"/>
      <c r="S1013" s="84"/>
      <c r="T1013" s="85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T1013" s="17" t="s">
        <v>214</v>
      </c>
      <c r="AU1013" s="17" t="s">
        <v>82</v>
      </c>
    </row>
    <row r="1014" s="2" customFormat="1" ht="16.5" customHeight="1">
      <c r="A1014" s="38"/>
      <c r="B1014" s="39"/>
      <c r="C1014" s="212" t="s">
        <v>1791</v>
      </c>
      <c r="D1014" s="212" t="s">
        <v>205</v>
      </c>
      <c r="E1014" s="213" t="s">
        <v>4413</v>
      </c>
      <c r="F1014" s="214" t="s">
        <v>4414</v>
      </c>
      <c r="G1014" s="215" t="s">
        <v>289</v>
      </c>
      <c r="H1014" s="216">
        <v>106</v>
      </c>
      <c r="I1014" s="217"/>
      <c r="J1014" s="218">
        <f>ROUND(I1014*H1014,2)</f>
        <v>0</v>
      </c>
      <c r="K1014" s="214" t="s">
        <v>209</v>
      </c>
      <c r="L1014" s="44"/>
      <c r="M1014" s="219" t="s">
        <v>19</v>
      </c>
      <c r="N1014" s="220" t="s">
        <v>44</v>
      </c>
      <c r="O1014" s="84"/>
      <c r="P1014" s="221">
        <f>O1014*H1014</f>
        <v>0</v>
      </c>
      <c r="Q1014" s="221">
        <v>0.00027</v>
      </c>
      <c r="R1014" s="221">
        <f>Q1014*H1014</f>
        <v>0.02862</v>
      </c>
      <c r="S1014" s="221">
        <v>0</v>
      </c>
      <c r="T1014" s="222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23" t="s">
        <v>239</v>
      </c>
      <c r="AT1014" s="223" t="s">
        <v>205</v>
      </c>
      <c r="AU1014" s="223" t="s">
        <v>82</v>
      </c>
      <c r="AY1014" s="17" t="s">
        <v>202</v>
      </c>
      <c r="BE1014" s="224">
        <f>IF(N1014="základní",J1014,0)</f>
        <v>0</v>
      </c>
      <c r="BF1014" s="224">
        <f>IF(N1014="snížená",J1014,0)</f>
        <v>0</v>
      </c>
      <c r="BG1014" s="224">
        <f>IF(N1014="zákl. přenesená",J1014,0)</f>
        <v>0</v>
      </c>
      <c r="BH1014" s="224">
        <f>IF(N1014="sníž. přenesená",J1014,0)</f>
        <v>0</v>
      </c>
      <c r="BI1014" s="224">
        <f>IF(N1014="nulová",J1014,0)</f>
        <v>0</v>
      </c>
      <c r="BJ1014" s="17" t="s">
        <v>80</v>
      </c>
      <c r="BK1014" s="224">
        <f>ROUND(I1014*H1014,2)</f>
        <v>0</v>
      </c>
      <c r="BL1014" s="17" t="s">
        <v>239</v>
      </c>
      <c r="BM1014" s="223" t="s">
        <v>4415</v>
      </c>
    </row>
    <row r="1015" s="2" customFormat="1">
      <c r="A1015" s="38"/>
      <c r="B1015" s="39"/>
      <c r="C1015" s="40"/>
      <c r="D1015" s="225" t="s">
        <v>212</v>
      </c>
      <c r="E1015" s="40"/>
      <c r="F1015" s="226" t="s">
        <v>4416</v>
      </c>
      <c r="G1015" s="40"/>
      <c r="H1015" s="40"/>
      <c r="I1015" s="227"/>
      <c r="J1015" s="40"/>
      <c r="K1015" s="40"/>
      <c r="L1015" s="44"/>
      <c r="M1015" s="228"/>
      <c r="N1015" s="229"/>
      <c r="O1015" s="84"/>
      <c r="P1015" s="84"/>
      <c r="Q1015" s="84"/>
      <c r="R1015" s="84"/>
      <c r="S1015" s="84"/>
      <c r="T1015" s="85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T1015" s="17" t="s">
        <v>212</v>
      </c>
      <c r="AU1015" s="17" t="s">
        <v>82</v>
      </c>
    </row>
    <row r="1016" s="2" customFormat="1">
      <c r="A1016" s="38"/>
      <c r="B1016" s="39"/>
      <c r="C1016" s="40"/>
      <c r="D1016" s="230" t="s">
        <v>214</v>
      </c>
      <c r="E1016" s="40"/>
      <c r="F1016" s="231" t="s">
        <v>4417</v>
      </c>
      <c r="G1016" s="40"/>
      <c r="H1016" s="40"/>
      <c r="I1016" s="227"/>
      <c r="J1016" s="40"/>
      <c r="K1016" s="40"/>
      <c r="L1016" s="44"/>
      <c r="M1016" s="228"/>
      <c r="N1016" s="229"/>
      <c r="O1016" s="84"/>
      <c r="P1016" s="84"/>
      <c r="Q1016" s="84"/>
      <c r="R1016" s="84"/>
      <c r="S1016" s="84"/>
      <c r="T1016" s="85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T1016" s="17" t="s">
        <v>214</v>
      </c>
      <c r="AU1016" s="17" t="s">
        <v>82</v>
      </c>
    </row>
    <row r="1017" s="2" customFormat="1" ht="16.5" customHeight="1">
      <c r="A1017" s="38"/>
      <c r="B1017" s="39"/>
      <c r="C1017" s="212" t="s">
        <v>1795</v>
      </c>
      <c r="D1017" s="212" t="s">
        <v>205</v>
      </c>
      <c r="E1017" s="213" t="s">
        <v>4418</v>
      </c>
      <c r="F1017" s="214" t="s">
        <v>4419</v>
      </c>
      <c r="G1017" s="215" t="s">
        <v>289</v>
      </c>
      <c r="H1017" s="216">
        <v>75</v>
      </c>
      <c r="I1017" s="217"/>
      <c r="J1017" s="218">
        <f>ROUND(I1017*H1017,2)</f>
        <v>0</v>
      </c>
      <c r="K1017" s="214" t="s">
        <v>209</v>
      </c>
      <c r="L1017" s="44"/>
      <c r="M1017" s="219" t="s">
        <v>19</v>
      </c>
      <c r="N1017" s="220" t="s">
        <v>44</v>
      </c>
      <c r="O1017" s="84"/>
      <c r="P1017" s="221">
        <f>O1017*H1017</f>
        <v>0</v>
      </c>
      <c r="Q1017" s="221">
        <v>0.00147</v>
      </c>
      <c r="R1017" s="221">
        <f>Q1017*H1017</f>
        <v>0.11025</v>
      </c>
      <c r="S1017" s="221">
        <v>0</v>
      </c>
      <c r="T1017" s="222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3" t="s">
        <v>239</v>
      </c>
      <c r="AT1017" s="223" t="s">
        <v>205</v>
      </c>
      <c r="AU1017" s="223" t="s">
        <v>82</v>
      </c>
      <c r="AY1017" s="17" t="s">
        <v>202</v>
      </c>
      <c r="BE1017" s="224">
        <f>IF(N1017="základní",J1017,0)</f>
        <v>0</v>
      </c>
      <c r="BF1017" s="224">
        <f>IF(N1017="snížená",J1017,0)</f>
        <v>0</v>
      </c>
      <c r="BG1017" s="224">
        <f>IF(N1017="zákl. přenesená",J1017,0)</f>
        <v>0</v>
      </c>
      <c r="BH1017" s="224">
        <f>IF(N1017="sníž. přenesená",J1017,0)</f>
        <v>0</v>
      </c>
      <c r="BI1017" s="224">
        <f>IF(N1017="nulová",J1017,0)</f>
        <v>0</v>
      </c>
      <c r="BJ1017" s="17" t="s">
        <v>80</v>
      </c>
      <c r="BK1017" s="224">
        <f>ROUND(I1017*H1017,2)</f>
        <v>0</v>
      </c>
      <c r="BL1017" s="17" t="s">
        <v>239</v>
      </c>
      <c r="BM1017" s="223" t="s">
        <v>4420</v>
      </c>
    </row>
    <row r="1018" s="2" customFormat="1">
      <c r="A1018" s="38"/>
      <c r="B1018" s="39"/>
      <c r="C1018" s="40"/>
      <c r="D1018" s="225" t="s">
        <v>212</v>
      </c>
      <c r="E1018" s="40"/>
      <c r="F1018" s="226" t="s">
        <v>4421</v>
      </c>
      <c r="G1018" s="40"/>
      <c r="H1018" s="40"/>
      <c r="I1018" s="227"/>
      <c r="J1018" s="40"/>
      <c r="K1018" s="40"/>
      <c r="L1018" s="44"/>
      <c r="M1018" s="228"/>
      <c r="N1018" s="229"/>
      <c r="O1018" s="84"/>
      <c r="P1018" s="84"/>
      <c r="Q1018" s="84"/>
      <c r="R1018" s="84"/>
      <c r="S1018" s="84"/>
      <c r="T1018" s="85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T1018" s="17" t="s">
        <v>212</v>
      </c>
      <c r="AU1018" s="17" t="s">
        <v>82</v>
      </c>
    </row>
    <row r="1019" s="2" customFormat="1">
      <c r="A1019" s="38"/>
      <c r="B1019" s="39"/>
      <c r="C1019" s="40"/>
      <c r="D1019" s="230" t="s">
        <v>214</v>
      </c>
      <c r="E1019" s="40"/>
      <c r="F1019" s="231" t="s">
        <v>4422</v>
      </c>
      <c r="G1019" s="40"/>
      <c r="H1019" s="40"/>
      <c r="I1019" s="227"/>
      <c r="J1019" s="40"/>
      <c r="K1019" s="40"/>
      <c r="L1019" s="44"/>
      <c r="M1019" s="228"/>
      <c r="N1019" s="229"/>
      <c r="O1019" s="84"/>
      <c r="P1019" s="84"/>
      <c r="Q1019" s="84"/>
      <c r="R1019" s="84"/>
      <c r="S1019" s="84"/>
      <c r="T1019" s="85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T1019" s="17" t="s">
        <v>214</v>
      </c>
      <c r="AU1019" s="17" t="s">
        <v>82</v>
      </c>
    </row>
    <row r="1020" s="2" customFormat="1" ht="16.5" customHeight="1">
      <c r="A1020" s="38"/>
      <c r="B1020" s="39"/>
      <c r="C1020" s="212" t="s">
        <v>1799</v>
      </c>
      <c r="D1020" s="212" t="s">
        <v>205</v>
      </c>
      <c r="E1020" s="213" t="s">
        <v>4423</v>
      </c>
      <c r="F1020" s="214" t="s">
        <v>4424</v>
      </c>
      <c r="G1020" s="215" t="s">
        <v>289</v>
      </c>
      <c r="H1020" s="216">
        <v>9</v>
      </c>
      <c r="I1020" s="217"/>
      <c r="J1020" s="218">
        <f>ROUND(I1020*H1020,2)</f>
        <v>0</v>
      </c>
      <c r="K1020" s="214" t="s">
        <v>209</v>
      </c>
      <c r="L1020" s="44"/>
      <c r="M1020" s="219" t="s">
        <v>19</v>
      </c>
      <c r="N1020" s="220" t="s">
        <v>44</v>
      </c>
      <c r="O1020" s="84"/>
      <c r="P1020" s="221">
        <f>O1020*H1020</f>
        <v>0</v>
      </c>
      <c r="Q1020" s="221">
        <v>0.00035</v>
      </c>
      <c r="R1020" s="221">
        <f>Q1020*H1020</f>
        <v>0.00315</v>
      </c>
      <c r="S1020" s="221">
        <v>0</v>
      </c>
      <c r="T1020" s="222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23" t="s">
        <v>239</v>
      </c>
      <c r="AT1020" s="223" t="s">
        <v>205</v>
      </c>
      <c r="AU1020" s="223" t="s">
        <v>82</v>
      </c>
      <c r="AY1020" s="17" t="s">
        <v>202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17" t="s">
        <v>80</v>
      </c>
      <c r="BK1020" s="224">
        <f>ROUND(I1020*H1020,2)</f>
        <v>0</v>
      </c>
      <c r="BL1020" s="17" t="s">
        <v>239</v>
      </c>
      <c r="BM1020" s="223" t="s">
        <v>4425</v>
      </c>
    </row>
    <row r="1021" s="2" customFormat="1">
      <c r="A1021" s="38"/>
      <c r="B1021" s="39"/>
      <c r="C1021" s="40"/>
      <c r="D1021" s="225" t="s">
        <v>212</v>
      </c>
      <c r="E1021" s="40"/>
      <c r="F1021" s="226" t="s">
        <v>4426</v>
      </c>
      <c r="G1021" s="40"/>
      <c r="H1021" s="40"/>
      <c r="I1021" s="227"/>
      <c r="J1021" s="40"/>
      <c r="K1021" s="40"/>
      <c r="L1021" s="44"/>
      <c r="M1021" s="228"/>
      <c r="N1021" s="229"/>
      <c r="O1021" s="84"/>
      <c r="P1021" s="84"/>
      <c r="Q1021" s="84"/>
      <c r="R1021" s="84"/>
      <c r="S1021" s="84"/>
      <c r="T1021" s="85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T1021" s="17" t="s">
        <v>212</v>
      </c>
      <c r="AU1021" s="17" t="s">
        <v>82</v>
      </c>
    </row>
    <row r="1022" s="2" customFormat="1">
      <c r="A1022" s="38"/>
      <c r="B1022" s="39"/>
      <c r="C1022" s="40"/>
      <c r="D1022" s="230" t="s">
        <v>214</v>
      </c>
      <c r="E1022" s="40"/>
      <c r="F1022" s="231" t="s">
        <v>4427</v>
      </c>
      <c r="G1022" s="40"/>
      <c r="H1022" s="40"/>
      <c r="I1022" s="227"/>
      <c r="J1022" s="40"/>
      <c r="K1022" s="40"/>
      <c r="L1022" s="44"/>
      <c r="M1022" s="228"/>
      <c r="N1022" s="229"/>
      <c r="O1022" s="84"/>
      <c r="P1022" s="84"/>
      <c r="Q1022" s="84"/>
      <c r="R1022" s="84"/>
      <c r="S1022" s="84"/>
      <c r="T1022" s="85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T1022" s="17" t="s">
        <v>214</v>
      </c>
      <c r="AU1022" s="17" t="s">
        <v>82</v>
      </c>
    </row>
    <row r="1023" s="2" customFormat="1" ht="16.5" customHeight="1">
      <c r="A1023" s="38"/>
      <c r="B1023" s="39"/>
      <c r="C1023" s="212" t="s">
        <v>1803</v>
      </c>
      <c r="D1023" s="212" t="s">
        <v>205</v>
      </c>
      <c r="E1023" s="213" t="s">
        <v>4428</v>
      </c>
      <c r="F1023" s="214" t="s">
        <v>4429</v>
      </c>
      <c r="G1023" s="215" t="s">
        <v>289</v>
      </c>
      <c r="H1023" s="216">
        <v>168</v>
      </c>
      <c r="I1023" s="217"/>
      <c r="J1023" s="218">
        <f>ROUND(I1023*H1023,2)</f>
        <v>0</v>
      </c>
      <c r="K1023" s="214" t="s">
        <v>209</v>
      </c>
      <c r="L1023" s="44"/>
      <c r="M1023" s="219" t="s">
        <v>19</v>
      </c>
      <c r="N1023" s="220" t="s">
        <v>44</v>
      </c>
      <c r="O1023" s="84"/>
      <c r="P1023" s="221">
        <f>O1023*H1023</f>
        <v>0</v>
      </c>
      <c r="Q1023" s="221">
        <v>0.00024000000000000001</v>
      </c>
      <c r="R1023" s="221">
        <f>Q1023*H1023</f>
        <v>0.040320000000000002</v>
      </c>
      <c r="S1023" s="221">
        <v>0</v>
      </c>
      <c r="T1023" s="222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23" t="s">
        <v>239</v>
      </c>
      <c r="AT1023" s="223" t="s">
        <v>205</v>
      </c>
      <c r="AU1023" s="223" t="s">
        <v>82</v>
      </c>
      <c r="AY1023" s="17" t="s">
        <v>202</v>
      </c>
      <c r="BE1023" s="224">
        <f>IF(N1023="základní",J1023,0)</f>
        <v>0</v>
      </c>
      <c r="BF1023" s="224">
        <f>IF(N1023="snížená",J1023,0)</f>
        <v>0</v>
      </c>
      <c r="BG1023" s="224">
        <f>IF(N1023="zákl. přenesená",J1023,0)</f>
        <v>0</v>
      </c>
      <c r="BH1023" s="224">
        <f>IF(N1023="sníž. přenesená",J1023,0)</f>
        <v>0</v>
      </c>
      <c r="BI1023" s="224">
        <f>IF(N1023="nulová",J1023,0)</f>
        <v>0</v>
      </c>
      <c r="BJ1023" s="17" t="s">
        <v>80</v>
      </c>
      <c r="BK1023" s="224">
        <f>ROUND(I1023*H1023,2)</f>
        <v>0</v>
      </c>
      <c r="BL1023" s="17" t="s">
        <v>239</v>
      </c>
      <c r="BM1023" s="223" t="s">
        <v>4430</v>
      </c>
    </row>
    <row r="1024" s="2" customFormat="1">
      <c r="A1024" s="38"/>
      <c r="B1024" s="39"/>
      <c r="C1024" s="40"/>
      <c r="D1024" s="225" t="s">
        <v>212</v>
      </c>
      <c r="E1024" s="40"/>
      <c r="F1024" s="226" t="s">
        <v>4431</v>
      </c>
      <c r="G1024" s="40"/>
      <c r="H1024" s="40"/>
      <c r="I1024" s="227"/>
      <c r="J1024" s="40"/>
      <c r="K1024" s="40"/>
      <c r="L1024" s="44"/>
      <c r="M1024" s="228"/>
      <c r="N1024" s="229"/>
      <c r="O1024" s="84"/>
      <c r="P1024" s="84"/>
      <c r="Q1024" s="84"/>
      <c r="R1024" s="84"/>
      <c r="S1024" s="84"/>
      <c r="T1024" s="85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T1024" s="17" t="s">
        <v>212</v>
      </c>
      <c r="AU1024" s="17" t="s">
        <v>82</v>
      </c>
    </row>
    <row r="1025" s="2" customFormat="1">
      <c r="A1025" s="38"/>
      <c r="B1025" s="39"/>
      <c r="C1025" s="40"/>
      <c r="D1025" s="230" t="s">
        <v>214</v>
      </c>
      <c r="E1025" s="40"/>
      <c r="F1025" s="231" t="s">
        <v>4432</v>
      </c>
      <c r="G1025" s="40"/>
      <c r="H1025" s="40"/>
      <c r="I1025" s="227"/>
      <c r="J1025" s="40"/>
      <c r="K1025" s="40"/>
      <c r="L1025" s="44"/>
      <c r="M1025" s="228"/>
      <c r="N1025" s="229"/>
      <c r="O1025" s="84"/>
      <c r="P1025" s="84"/>
      <c r="Q1025" s="84"/>
      <c r="R1025" s="84"/>
      <c r="S1025" s="84"/>
      <c r="T1025" s="85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214</v>
      </c>
      <c r="AU1025" s="17" t="s">
        <v>82</v>
      </c>
    </row>
    <row r="1026" s="13" customFormat="1">
      <c r="A1026" s="13"/>
      <c r="B1026" s="232"/>
      <c r="C1026" s="233"/>
      <c r="D1026" s="225" t="s">
        <v>224</v>
      </c>
      <c r="E1026" s="234" t="s">
        <v>19</v>
      </c>
      <c r="F1026" s="235" t="s">
        <v>4433</v>
      </c>
      <c r="G1026" s="233"/>
      <c r="H1026" s="236">
        <v>168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2" t="s">
        <v>224</v>
      </c>
      <c r="AU1026" s="242" t="s">
        <v>82</v>
      </c>
      <c r="AV1026" s="13" t="s">
        <v>82</v>
      </c>
      <c r="AW1026" s="13" t="s">
        <v>35</v>
      </c>
      <c r="AX1026" s="13" t="s">
        <v>80</v>
      </c>
      <c r="AY1026" s="242" t="s">
        <v>202</v>
      </c>
    </row>
    <row r="1027" s="2" customFormat="1" ht="16.5" customHeight="1">
      <c r="A1027" s="38"/>
      <c r="B1027" s="39"/>
      <c r="C1027" s="212" t="s">
        <v>1807</v>
      </c>
      <c r="D1027" s="212" t="s">
        <v>205</v>
      </c>
      <c r="E1027" s="213" t="s">
        <v>4434</v>
      </c>
      <c r="F1027" s="214" t="s">
        <v>4435</v>
      </c>
      <c r="G1027" s="215" t="s">
        <v>289</v>
      </c>
      <c r="H1027" s="216">
        <v>27</v>
      </c>
      <c r="I1027" s="217"/>
      <c r="J1027" s="218">
        <f>ROUND(I1027*H1027,2)</f>
        <v>0</v>
      </c>
      <c r="K1027" s="214" t="s">
        <v>209</v>
      </c>
      <c r="L1027" s="44"/>
      <c r="M1027" s="219" t="s">
        <v>19</v>
      </c>
      <c r="N1027" s="220" t="s">
        <v>44</v>
      </c>
      <c r="O1027" s="84"/>
      <c r="P1027" s="221">
        <f>O1027*H1027</f>
        <v>0</v>
      </c>
      <c r="Q1027" s="221">
        <v>0.00014999999999999999</v>
      </c>
      <c r="R1027" s="221">
        <f>Q1027*H1027</f>
        <v>0.0040499999999999998</v>
      </c>
      <c r="S1027" s="221">
        <v>0</v>
      </c>
      <c r="T1027" s="222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23" t="s">
        <v>239</v>
      </c>
      <c r="AT1027" s="223" t="s">
        <v>205</v>
      </c>
      <c r="AU1027" s="223" t="s">
        <v>82</v>
      </c>
      <c r="AY1027" s="17" t="s">
        <v>202</v>
      </c>
      <c r="BE1027" s="224">
        <f>IF(N1027="základní",J1027,0)</f>
        <v>0</v>
      </c>
      <c r="BF1027" s="224">
        <f>IF(N1027="snížená",J1027,0)</f>
        <v>0</v>
      </c>
      <c r="BG1027" s="224">
        <f>IF(N1027="zákl. přenesená",J1027,0)</f>
        <v>0</v>
      </c>
      <c r="BH1027" s="224">
        <f>IF(N1027="sníž. přenesená",J1027,0)</f>
        <v>0</v>
      </c>
      <c r="BI1027" s="224">
        <f>IF(N1027="nulová",J1027,0)</f>
        <v>0</v>
      </c>
      <c r="BJ1027" s="17" t="s">
        <v>80</v>
      </c>
      <c r="BK1027" s="224">
        <f>ROUND(I1027*H1027,2)</f>
        <v>0</v>
      </c>
      <c r="BL1027" s="17" t="s">
        <v>239</v>
      </c>
      <c r="BM1027" s="223" t="s">
        <v>4436</v>
      </c>
    </row>
    <row r="1028" s="2" customFormat="1">
      <c r="A1028" s="38"/>
      <c r="B1028" s="39"/>
      <c r="C1028" s="40"/>
      <c r="D1028" s="225" t="s">
        <v>212</v>
      </c>
      <c r="E1028" s="40"/>
      <c r="F1028" s="226" t="s">
        <v>4437</v>
      </c>
      <c r="G1028" s="40"/>
      <c r="H1028" s="40"/>
      <c r="I1028" s="227"/>
      <c r="J1028" s="40"/>
      <c r="K1028" s="40"/>
      <c r="L1028" s="44"/>
      <c r="M1028" s="228"/>
      <c r="N1028" s="229"/>
      <c r="O1028" s="84"/>
      <c r="P1028" s="84"/>
      <c r="Q1028" s="84"/>
      <c r="R1028" s="84"/>
      <c r="S1028" s="84"/>
      <c r="T1028" s="85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T1028" s="17" t="s">
        <v>212</v>
      </c>
      <c r="AU1028" s="17" t="s">
        <v>82</v>
      </c>
    </row>
    <row r="1029" s="2" customFormat="1">
      <c r="A1029" s="38"/>
      <c r="B1029" s="39"/>
      <c r="C1029" s="40"/>
      <c r="D1029" s="230" t="s">
        <v>214</v>
      </c>
      <c r="E1029" s="40"/>
      <c r="F1029" s="231" t="s">
        <v>4438</v>
      </c>
      <c r="G1029" s="40"/>
      <c r="H1029" s="40"/>
      <c r="I1029" s="227"/>
      <c r="J1029" s="40"/>
      <c r="K1029" s="40"/>
      <c r="L1029" s="44"/>
      <c r="M1029" s="228"/>
      <c r="N1029" s="229"/>
      <c r="O1029" s="84"/>
      <c r="P1029" s="84"/>
      <c r="Q1029" s="84"/>
      <c r="R1029" s="84"/>
      <c r="S1029" s="84"/>
      <c r="T1029" s="85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7" t="s">
        <v>214</v>
      </c>
      <c r="AU1029" s="17" t="s">
        <v>82</v>
      </c>
    </row>
    <row r="1030" s="2" customFormat="1" ht="16.5" customHeight="1">
      <c r="A1030" s="38"/>
      <c r="B1030" s="39"/>
      <c r="C1030" s="212" t="s">
        <v>1811</v>
      </c>
      <c r="D1030" s="212" t="s">
        <v>205</v>
      </c>
      <c r="E1030" s="213" t="s">
        <v>4439</v>
      </c>
      <c r="F1030" s="214" t="s">
        <v>4440</v>
      </c>
      <c r="G1030" s="215" t="s">
        <v>289</v>
      </c>
      <c r="H1030" s="216">
        <v>23</v>
      </c>
      <c r="I1030" s="217"/>
      <c r="J1030" s="218">
        <f>ROUND(I1030*H1030,2)</f>
        <v>0</v>
      </c>
      <c r="K1030" s="214" t="s">
        <v>209</v>
      </c>
      <c r="L1030" s="44"/>
      <c r="M1030" s="219" t="s">
        <v>19</v>
      </c>
      <c r="N1030" s="220" t="s">
        <v>44</v>
      </c>
      <c r="O1030" s="84"/>
      <c r="P1030" s="221">
        <f>O1030*H1030</f>
        <v>0</v>
      </c>
      <c r="Q1030" s="221">
        <v>0.00018000000000000001</v>
      </c>
      <c r="R1030" s="221">
        <f>Q1030*H1030</f>
        <v>0.0041400000000000005</v>
      </c>
      <c r="S1030" s="221">
        <v>0</v>
      </c>
      <c r="T1030" s="222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23" t="s">
        <v>239</v>
      </c>
      <c r="AT1030" s="223" t="s">
        <v>205</v>
      </c>
      <c r="AU1030" s="223" t="s">
        <v>82</v>
      </c>
      <c r="AY1030" s="17" t="s">
        <v>202</v>
      </c>
      <c r="BE1030" s="224">
        <f>IF(N1030="základní",J1030,0)</f>
        <v>0</v>
      </c>
      <c r="BF1030" s="224">
        <f>IF(N1030="snížená",J1030,0)</f>
        <v>0</v>
      </c>
      <c r="BG1030" s="224">
        <f>IF(N1030="zákl. přenesená",J1030,0)</f>
        <v>0</v>
      </c>
      <c r="BH1030" s="224">
        <f>IF(N1030="sníž. přenesená",J1030,0)</f>
        <v>0</v>
      </c>
      <c r="BI1030" s="224">
        <f>IF(N1030="nulová",J1030,0)</f>
        <v>0</v>
      </c>
      <c r="BJ1030" s="17" t="s">
        <v>80</v>
      </c>
      <c r="BK1030" s="224">
        <f>ROUND(I1030*H1030,2)</f>
        <v>0</v>
      </c>
      <c r="BL1030" s="17" t="s">
        <v>239</v>
      </c>
      <c r="BM1030" s="223" t="s">
        <v>4441</v>
      </c>
    </row>
    <row r="1031" s="2" customFormat="1">
      <c r="A1031" s="38"/>
      <c r="B1031" s="39"/>
      <c r="C1031" s="40"/>
      <c r="D1031" s="225" t="s">
        <v>212</v>
      </c>
      <c r="E1031" s="40"/>
      <c r="F1031" s="226" t="s">
        <v>4442</v>
      </c>
      <c r="G1031" s="40"/>
      <c r="H1031" s="40"/>
      <c r="I1031" s="227"/>
      <c r="J1031" s="40"/>
      <c r="K1031" s="40"/>
      <c r="L1031" s="44"/>
      <c r="M1031" s="228"/>
      <c r="N1031" s="229"/>
      <c r="O1031" s="84"/>
      <c r="P1031" s="84"/>
      <c r="Q1031" s="84"/>
      <c r="R1031" s="84"/>
      <c r="S1031" s="84"/>
      <c r="T1031" s="85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212</v>
      </c>
      <c r="AU1031" s="17" t="s">
        <v>82</v>
      </c>
    </row>
    <row r="1032" s="2" customFormat="1">
      <c r="A1032" s="38"/>
      <c r="B1032" s="39"/>
      <c r="C1032" s="40"/>
      <c r="D1032" s="230" t="s">
        <v>214</v>
      </c>
      <c r="E1032" s="40"/>
      <c r="F1032" s="231" t="s">
        <v>4443</v>
      </c>
      <c r="G1032" s="40"/>
      <c r="H1032" s="40"/>
      <c r="I1032" s="227"/>
      <c r="J1032" s="40"/>
      <c r="K1032" s="40"/>
      <c r="L1032" s="44"/>
      <c r="M1032" s="228"/>
      <c r="N1032" s="229"/>
      <c r="O1032" s="84"/>
      <c r="P1032" s="84"/>
      <c r="Q1032" s="84"/>
      <c r="R1032" s="84"/>
      <c r="S1032" s="84"/>
      <c r="T1032" s="85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T1032" s="17" t="s">
        <v>214</v>
      </c>
      <c r="AU1032" s="17" t="s">
        <v>82</v>
      </c>
    </row>
    <row r="1033" s="2" customFormat="1" ht="16.5" customHeight="1">
      <c r="A1033" s="38"/>
      <c r="B1033" s="39"/>
      <c r="C1033" s="212" t="s">
        <v>1815</v>
      </c>
      <c r="D1033" s="212" t="s">
        <v>205</v>
      </c>
      <c r="E1033" s="213" t="s">
        <v>4444</v>
      </c>
      <c r="F1033" s="214" t="s">
        <v>4445</v>
      </c>
      <c r="G1033" s="215" t="s">
        <v>4446</v>
      </c>
      <c r="H1033" s="216">
        <v>1</v>
      </c>
      <c r="I1033" s="217"/>
      <c r="J1033" s="218">
        <f>ROUND(I1033*H1033,2)</f>
        <v>0</v>
      </c>
      <c r="K1033" s="214" t="s">
        <v>19</v>
      </c>
      <c r="L1033" s="44"/>
      <c r="M1033" s="219" t="s">
        <v>19</v>
      </c>
      <c r="N1033" s="220" t="s">
        <v>44</v>
      </c>
      <c r="O1033" s="84"/>
      <c r="P1033" s="221">
        <f>O1033*H1033</f>
        <v>0</v>
      </c>
      <c r="Q1033" s="221">
        <v>0</v>
      </c>
      <c r="R1033" s="221">
        <f>Q1033*H1033</f>
        <v>0</v>
      </c>
      <c r="S1033" s="221">
        <v>0</v>
      </c>
      <c r="T1033" s="222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23" t="s">
        <v>210</v>
      </c>
      <c r="AT1033" s="223" t="s">
        <v>205</v>
      </c>
      <c r="AU1033" s="223" t="s">
        <v>82</v>
      </c>
      <c r="AY1033" s="17" t="s">
        <v>202</v>
      </c>
      <c r="BE1033" s="224">
        <f>IF(N1033="základní",J1033,0)</f>
        <v>0</v>
      </c>
      <c r="BF1033" s="224">
        <f>IF(N1033="snížená",J1033,0)</f>
        <v>0</v>
      </c>
      <c r="BG1033" s="224">
        <f>IF(N1033="zákl. přenesená",J1033,0)</f>
        <v>0</v>
      </c>
      <c r="BH1033" s="224">
        <f>IF(N1033="sníž. přenesená",J1033,0)</f>
        <v>0</v>
      </c>
      <c r="BI1033" s="224">
        <f>IF(N1033="nulová",J1033,0)</f>
        <v>0</v>
      </c>
      <c r="BJ1033" s="17" t="s">
        <v>80</v>
      </c>
      <c r="BK1033" s="224">
        <f>ROUND(I1033*H1033,2)</f>
        <v>0</v>
      </c>
      <c r="BL1033" s="17" t="s">
        <v>210</v>
      </c>
      <c r="BM1033" s="223" t="s">
        <v>4447</v>
      </c>
    </row>
    <row r="1034" s="2" customFormat="1">
      <c r="A1034" s="38"/>
      <c r="B1034" s="39"/>
      <c r="C1034" s="40"/>
      <c r="D1034" s="225" t="s">
        <v>212</v>
      </c>
      <c r="E1034" s="40"/>
      <c r="F1034" s="226" t="s">
        <v>4448</v>
      </c>
      <c r="G1034" s="40"/>
      <c r="H1034" s="40"/>
      <c r="I1034" s="227"/>
      <c r="J1034" s="40"/>
      <c r="K1034" s="40"/>
      <c r="L1034" s="44"/>
      <c r="M1034" s="228"/>
      <c r="N1034" s="229"/>
      <c r="O1034" s="84"/>
      <c r="P1034" s="84"/>
      <c r="Q1034" s="84"/>
      <c r="R1034" s="84"/>
      <c r="S1034" s="84"/>
      <c r="T1034" s="85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T1034" s="17" t="s">
        <v>212</v>
      </c>
      <c r="AU1034" s="17" t="s">
        <v>82</v>
      </c>
    </row>
    <row r="1035" s="2" customFormat="1" ht="16.5" customHeight="1">
      <c r="A1035" s="38"/>
      <c r="B1035" s="39"/>
      <c r="C1035" s="212" t="s">
        <v>1819</v>
      </c>
      <c r="D1035" s="212" t="s">
        <v>205</v>
      </c>
      <c r="E1035" s="213" t="s">
        <v>4449</v>
      </c>
      <c r="F1035" s="214" t="s">
        <v>4450</v>
      </c>
      <c r="G1035" s="215" t="s">
        <v>4446</v>
      </c>
      <c r="H1035" s="216">
        <v>2</v>
      </c>
      <c r="I1035" s="217"/>
      <c r="J1035" s="218">
        <f>ROUND(I1035*H1035,2)</f>
        <v>0</v>
      </c>
      <c r="K1035" s="214" t="s">
        <v>19</v>
      </c>
      <c r="L1035" s="44"/>
      <c r="M1035" s="219" t="s">
        <v>19</v>
      </c>
      <c r="N1035" s="220" t="s">
        <v>44</v>
      </c>
      <c r="O1035" s="84"/>
      <c r="P1035" s="221">
        <f>O1035*H1035</f>
        <v>0</v>
      </c>
      <c r="Q1035" s="221">
        <v>0</v>
      </c>
      <c r="R1035" s="221">
        <f>Q1035*H1035</f>
        <v>0</v>
      </c>
      <c r="S1035" s="221">
        <v>0</v>
      </c>
      <c r="T1035" s="222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23" t="s">
        <v>210</v>
      </c>
      <c r="AT1035" s="223" t="s">
        <v>205</v>
      </c>
      <c r="AU1035" s="223" t="s">
        <v>82</v>
      </c>
      <c r="AY1035" s="17" t="s">
        <v>202</v>
      </c>
      <c r="BE1035" s="224">
        <f>IF(N1035="základní",J1035,0)</f>
        <v>0</v>
      </c>
      <c r="BF1035" s="224">
        <f>IF(N1035="snížená",J1035,0)</f>
        <v>0</v>
      </c>
      <c r="BG1035" s="224">
        <f>IF(N1035="zákl. přenesená",J1035,0)</f>
        <v>0</v>
      </c>
      <c r="BH1035" s="224">
        <f>IF(N1035="sníž. přenesená",J1035,0)</f>
        <v>0</v>
      </c>
      <c r="BI1035" s="224">
        <f>IF(N1035="nulová",J1035,0)</f>
        <v>0</v>
      </c>
      <c r="BJ1035" s="17" t="s">
        <v>80</v>
      </c>
      <c r="BK1035" s="224">
        <f>ROUND(I1035*H1035,2)</f>
        <v>0</v>
      </c>
      <c r="BL1035" s="17" t="s">
        <v>210</v>
      </c>
      <c r="BM1035" s="223" t="s">
        <v>4451</v>
      </c>
    </row>
    <row r="1036" s="2" customFormat="1">
      <c r="A1036" s="38"/>
      <c r="B1036" s="39"/>
      <c r="C1036" s="40"/>
      <c r="D1036" s="225" t="s">
        <v>212</v>
      </c>
      <c r="E1036" s="40"/>
      <c r="F1036" s="226" t="s">
        <v>4452</v>
      </c>
      <c r="G1036" s="40"/>
      <c r="H1036" s="40"/>
      <c r="I1036" s="227"/>
      <c r="J1036" s="40"/>
      <c r="K1036" s="40"/>
      <c r="L1036" s="44"/>
      <c r="M1036" s="228"/>
      <c r="N1036" s="229"/>
      <c r="O1036" s="84"/>
      <c r="P1036" s="84"/>
      <c r="Q1036" s="84"/>
      <c r="R1036" s="84"/>
      <c r="S1036" s="84"/>
      <c r="T1036" s="85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7" t="s">
        <v>212</v>
      </c>
      <c r="AU1036" s="17" t="s">
        <v>82</v>
      </c>
    </row>
    <row r="1037" s="2" customFormat="1" ht="16.5" customHeight="1">
      <c r="A1037" s="38"/>
      <c r="B1037" s="39"/>
      <c r="C1037" s="212" t="s">
        <v>1823</v>
      </c>
      <c r="D1037" s="212" t="s">
        <v>205</v>
      </c>
      <c r="E1037" s="213" t="s">
        <v>4453</v>
      </c>
      <c r="F1037" s="214" t="s">
        <v>4454</v>
      </c>
      <c r="G1037" s="215" t="s">
        <v>4446</v>
      </c>
      <c r="H1037" s="216">
        <v>2</v>
      </c>
      <c r="I1037" s="217"/>
      <c r="J1037" s="218">
        <f>ROUND(I1037*H1037,2)</f>
        <v>0</v>
      </c>
      <c r="K1037" s="214" t="s">
        <v>19</v>
      </c>
      <c r="L1037" s="44"/>
      <c r="M1037" s="219" t="s">
        <v>19</v>
      </c>
      <c r="N1037" s="220" t="s">
        <v>44</v>
      </c>
      <c r="O1037" s="84"/>
      <c r="P1037" s="221">
        <f>O1037*H1037</f>
        <v>0</v>
      </c>
      <c r="Q1037" s="221">
        <v>0</v>
      </c>
      <c r="R1037" s="221">
        <f>Q1037*H1037</f>
        <v>0</v>
      </c>
      <c r="S1037" s="221">
        <v>0</v>
      </c>
      <c r="T1037" s="222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23" t="s">
        <v>210</v>
      </c>
      <c r="AT1037" s="223" t="s">
        <v>205</v>
      </c>
      <c r="AU1037" s="223" t="s">
        <v>82</v>
      </c>
      <c r="AY1037" s="17" t="s">
        <v>202</v>
      </c>
      <c r="BE1037" s="224">
        <f>IF(N1037="základní",J1037,0)</f>
        <v>0</v>
      </c>
      <c r="BF1037" s="224">
        <f>IF(N1037="snížená",J1037,0)</f>
        <v>0</v>
      </c>
      <c r="BG1037" s="224">
        <f>IF(N1037="zákl. přenesená",J1037,0)</f>
        <v>0</v>
      </c>
      <c r="BH1037" s="224">
        <f>IF(N1037="sníž. přenesená",J1037,0)</f>
        <v>0</v>
      </c>
      <c r="BI1037" s="224">
        <f>IF(N1037="nulová",J1037,0)</f>
        <v>0</v>
      </c>
      <c r="BJ1037" s="17" t="s">
        <v>80</v>
      </c>
      <c r="BK1037" s="224">
        <f>ROUND(I1037*H1037,2)</f>
        <v>0</v>
      </c>
      <c r="BL1037" s="17" t="s">
        <v>210</v>
      </c>
      <c r="BM1037" s="223" t="s">
        <v>4455</v>
      </c>
    </row>
    <row r="1038" s="2" customFormat="1">
      <c r="A1038" s="38"/>
      <c r="B1038" s="39"/>
      <c r="C1038" s="40"/>
      <c r="D1038" s="225" t="s">
        <v>212</v>
      </c>
      <c r="E1038" s="40"/>
      <c r="F1038" s="226" t="s">
        <v>4456</v>
      </c>
      <c r="G1038" s="40"/>
      <c r="H1038" s="40"/>
      <c r="I1038" s="227"/>
      <c r="J1038" s="40"/>
      <c r="K1038" s="40"/>
      <c r="L1038" s="44"/>
      <c r="M1038" s="228"/>
      <c r="N1038" s="229"/>
      <c r="O1038" s="84"/>
      <c r="P1038" s="84"/>
      <c r="Q1038" s="84"/>
      <c r="R1038" s="84"/>
      <c r="S1038" s="84"/>
      <c r="T1038" s="85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T1038" s="17" t="s">
        <v>212</v>
      </c>
      <c r="AU1038" s="17" t="s">
        <v>82</v>
      </c>
    </row>
    <row r="1039" s="2" customFormat="1" ht="16.5" customHeight="1">
      <c r="A1039" s="38"/>
      <c r="B1039" s="39"/>
      <c r="C1039" s="212" t="s">
        <v>1827</v>
      </c>
      <c r="D1039" s="212" t="s">
        <v>205</v>
      </c>
      <c r="E1039" s="213" t="s">
        <v>4457</v>
      </c>
      <c r="F1039" s="214" t="s">
        <v>4458</v>
      </c>
      <c r="G1039" s="215" t="s">
        <v>4446</v>
      </c>
      <c r="H1039" s="216">
        <v>6</v>
      </c>
      <c r="I1039" s="217"/>
      <c r="J1039" s="218">
        <f>ROUND(I1039*H1039,2)</f>
        <v>0</v>
      </c>
      <c r="K1039" s="214" t="s">
        <v>19</v>
      </c>
      <c r="L1039" s="44"/>
      <c r="M1039" s="219" t="s">
        <v>19</v>
      </c>
      <c r="N1039" s="220" t="s">
        <v>44</v>
      </c>
      <c r="O1039" s="84"/>
      <c r="P1039" s="221">
        <f>O1039*H1039</f>
        <v>0</v>
      </c>
      <c r="Q1039" s="221">
        <v>0</v>
      </c>
      <c r="R1039" s="221">
        <f>Q1039*H1039</f>
        <v>0</v>
      </c>
      <c r="S1039" s="221">
        <v>0</v>
      </c>
      <c r="T1039" s="222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223" t="s">
        <v>210</v>
      </c>
      <c r="AT1039" s="223" t="s">
        <v>205</v>
      </c>
      <c r="AU1039" s="223" t="s">
        <v>82</v>
      </c>
      <c r="AY1039" s="17" t="s">
        <v>202</v>
      </c>
      <c r="BE1039" s="224">
        <f>IF(N1039="základní",J1039,0)</f>
        <v>0</v>
      </c>
      <c r="BF1039" s="224">
        <f>IF(N1039="snížená",J1039,0)</f>
        <v>0</v>
      </c>
      <c r="BG1039" s="224">
        <f>IF(N1039="zákl. přenesená",J1039,0)</f>
        <v>0</v>
      </c>
      <c r="BH1039" s="224">
        <f>IF(N1039="sníž. přenesená",J1039,0)</f>
        <v>0</v>
      </c>
      <c r="BI1039" s="224">
        <f>IF(N1039="nulová",J1039,0)</f>
        <v>0</v>
      </c>
      <c r="BJ1039" s="17" t="s">
        <v>80</v>
      </c>
      <c r="BK1039" s="224">
        <f>ROUND(I1039*H1039,2)</f>
        <v>0</v>
      </c>
      <c r="BL1039" s="17" t="s">
        <v>210</v>
      </c>
      <c r="BM1039" s="223" t="s">
        <v>4459</v>
      </c>
    </row>
    <row r="1040" s="2" customFormat="1">
      <c r="A1040" s="38"/>
      <c r="B1040" s="39"/>
      <c r="C1040" s="40"/>
      <c r="D1040" s="225" t="s">
        <v>212</v>
      </c>
      <c r="E1040" s="40"/>
      <c r="F1040" s="226" t="s">
        <v>4456</v>
      </c>
      <c r="G1040" s="40"/>
      <c r="H1040" s="40"/>
      <c r="I1040" s="227"/>
      <c r="J1040" s="40"/>
      <c r="K1040" s="40"/>
      <c r="L1040" s="44"/>
      <c r="M1040" s="228"/>
      <c r="N1040" s="229"/>
      <c r="O1040" s="84"/>
      <c r="P1040" s="84"/>
      <c r="Q1040" s="84"/>
      <c r="R1040" s="84"/>
      <c r="S1040" s="84"/>
      <c r="T1040" s="85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T1040" s="17" t="s">
        <v>212</v>
      </c>
      <c r="AU1040" s="17" t="s">
        <v>82</v>
      </c>
    </row>
    <row r="1041" s="2" customFormat="1" ht="16.5" customHeight="1">
      <c r="A1041" s="38"/>
      <c r="B1041" s="39"/>
      <c r="C1041" s="212" t="s">
        <v>1831</v>
      </c>
      <c r="D1041" s="212" t="s">
        <v>205</v>
      </c>
      <c r="E1041" s="213" t="s">
        <v>4460</v>
      </c>
      <c r="F1041" s="214" t="s">
        <v>4461</v>
      </c>
      <c r="G1041" s="215" t="s">
        <v>4446</v>
      </c>
      <c r="H1041" s="216">
        <v>14</v>
      </c>
      <c r="I1041" s="217"/>
      <c r="J1041" s="218">
        <f>ROUND(I1041*H1041,2)</f>
        <v>0</v>
      </c>
      <c r="K1041" s="214" t="s">
        <v>19</v>
      </c>
      <c r="L1041" s="44"/>
      <c r="M1041" s="219" t="s">
        <v>19</v>
      </c>
      <c r="N1041" s="220" t="s">
        <v>44</v>
      </c>
      <c r="O1041" s="84"/>
      <c r="P1041" s="221">
        <f>O1041*H1041</f>
        <v>0</v>
      </c>
      <c r="Q1041" s="221">
        <v>0</v>
      </c>
      <c r="R1041" s="221">
        <f>Q1041*H1041</f>
        <v>0</v>
      </c>
      <c r="S1041" s="221">
        <v>0</v>
      </c>
      <c r="T1041" s="222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23" t="s">
        <v>210</v>
      </c>
      <c r="AT1041" s="223" t="s">
        <v>205</v>
      </c>
      <c r="AU1041" s="223" t="s">
        <v>82</v>
      </c>
      <c r="AY1041" s="17" t="s">
        <v>202</v>
      </c>
      <c r="BE1041" s="224">
        <f>IF(N1041="základní",J1041,0)</f>
        <v>0</v>
      </c>
      <c r="BF1041" s="224">
        <f>IF(N1041="snížená",J1041,0)</f>
        <v>0</v>
      </c>
      <c r="BG1041" s="224">
        <f>IF(N1041="zákl. přenesená",J1041,0)</f>
        <v>0</v>
      </c>
      <c r="BH1041" s="224">
        <f>IF(N1041="sníž. přenesená",J1041,0)</f>
        <v>0</v>
      </c>
      <c r="BI1041" s="224">
        <f>IF(N1041="nulová",J1041,0)</f>
        <v>0</v>
      </c>
      <c r="BJ1041" s="17" t="s">
        <v>80</v>
      </c>
      <c r="BK1041" s="224">
        <f>ROUND(I1041*H1041,2)</f>
        <v>0</v>
      </c>
      <c r="BL1041" s="17" t="s">
        <v>210</v>
      </c>
      <c r="BM1041" s="223" t="s">
        <v>4462</v>
      </c>
    </row>
    <row r="1042" s="2" customFormat="1">
      <c r="A1042" s="38"/>
      <c r="B1042" s="39"/>
      <c r="C1042" s="40"/>
      <c r="D1042" s="225" t="s">
        <v>212</v>
      </c>
      <c r="E1042" s="40"/>
      <c r="F1042" s="226" t="s">
        <v>4456</v>
      </c>
      <c r="G1042" s="40"/>
      <c r="H1042" s="40"/>
      <c r="I1042" s="227"/>
      <c r="J1042" s="40"/>
      <c r="K1042" s="40"/>
      <c r="L1042" s="44"/>
      <c r="M1042" s="228"/>
      <c r="N1042" s="229"/>
      <c r="O1042" s="84"/>
      <c r="P1042" s="84"/>
      <c r="Q1042" s="84"/>
      <c r="R1042" s="84"/>
      <c r="S1042" s="84"/>
      <c r="T1042" s="85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T1042" s="17" t="s">
        <v>212</v>
      </c>
      <c r="AU1042" s="17" t="s">
        <v>82</v>
      </c>
    </row>
    <row r="1043" s="2" customFormat="1" ht="16.5" customHeight="1">
      <c r="A1043" s="38"/>
      <c r="B1043" s="39"/>
      <c r="C1043" s="212" t="s">
        <v>1835</v>
      </c>
      <c r="D1043" s="212" t="s">
        <v>205</v>
      </c>
      <c r="E1043" s="213" t="s">
        <v>4463</v>
      </c>
      <c r="F1043" s="214" t="s">
        <v>4464</v>
      </c>
      <c r="G1043" s="215" t="s">
        <v>4446</v>
      </c>
      <c r="H1043" s="216">
        <v>1</v>
      </c>
      <c r="I1043" s="217"/>
      <c r="J1043" s="218">
        <f>ROUND(I1043*H1043,2)</f>
        <v>0</v>
      </c>
      <c r="K1043" s="214" t="s">
        <v>19</v>
      </c>
      <c r="L1043" s="44"/>
      <c r="M1043" s="219" t="s">
        <v>19</v>
      </c>
      <c r="N1043" s="220" t="s">
        <v>44</v>
      </c>
      <c r="O1043" s="84"/>
      <c r="P1043" s="221">
        <f>O1043*H1043</f>
        <v>0</v>
      </c>
      <c r="Q1043" s="221">
        <v>0</v>
      </c>
      <c r="R1043" s="221">
        <f>Q1043*H1043</f>
        <v>0</v>
      </c>
      <c r="S1043" s="221">
        <v>0</v>
      </c>
      <c r="T1043" s="222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23" t="s">
        <v>210</v>
      </c>
      <c r="AT1043" s="223" t="s">
        <v>205</v>
      </c>
      <c r="AU1043" s="223" t="s">
        <v>82</v>
      </c>
      <c r="AY1043" s="17" t="s">
        <v>202</v>
      </c>
      <c r="BE1043" s="224">
        <f>IF(N1043="základní",J1043,0)</f>
        <v>0</v>
      </c>
      <c r="BF1043" s="224">
        <f>IF(N1043="snížená",J1043,0)</f>
        <v>0</v>
      </c>
      <c r="BG1043" s="224">
        <f>IF(N1043="zákl. přenesená",J1043,0)</f>
        <v>0</v>
      </c>
      <c r="BH1043" s="224">
        <f>IF(N1043="sníž. přenesená",J1043,0)</f>
        <v>0</v>
      </c>
      <c r="BI1043" s="224">
        <f>IF(N1043="nulová",J1043,0)</f>
        <v>0</v>
      </c>
      <c r="BJ1043" s="17" t="s">
        <v>80</v>
      </c>
      <c r="BK1043" s="224">
        <f>ROUND(I1043*H1043,2)</f>
        <v>0</v>
      </c>
      <c r="BL1043" s="17" t="s">
        <v>210</v>
      </c>
      <c r="BM1043" s="223" t="s">
        <v>4465</v>
      </c>
    </row>
    <row r="1044" s="2" customFormat="1">
      <c r="A1044" s="38"/>
      <c r="B1044" s="39"/>
      <c r="C1044" s="40"/>
      <c r="D1044" s="225" t="s">
        <v>212</v>
      </c>
      <c r="E1044" s="40"/>
      <c r="F1044" s="226" t="s">
        <v>4456</v>
      </c>
      <c r="G1044" s="40"/>
      <c r="H1044" s="40"/>
      <c r="I1044" s="227"/>
      <c r="J1044" s="40"/>
      <c r="K1044" s="40"/>
      <c r="L1044" s="44"/>
      <c r="M1044" s="228"/>
      <c r="N1044" s="229"/>
      <c r="O1044" s="84"/>
      <c r="P1044" s="84"/>
      <c r="Q1044" s="84"/>
      <c r="R1044" s="84"/>
      <c r="S1044" s="84"/>
      <c r="T1044" s="85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T1044" s="17" t="s">
        <v>212</v>
      </c>
      <c r="AU1044" s="17" t="s">
        <v>82</v>
      </c>
    </row>
    <row r="1045" s="2" customFormat="1" ht="16.5" customHeight="1">
      <c r="A1045" s="38"/>
      <c r="B1045" s="39"/>
      <c r="C1045" s="212" t="s">
        <v>1839</v>
      </c>
      <c r="D1045" s="212" t="s">
        <v>205</v>
      </c>
      <c r="E1045" s="213" t="s">
        <v>4233</v>
      </c>
      <c r="F1045" s="214" t="s">
        <v>4234</v>
      </c>
      <c r="G1045" s="215" t="s">
        <v>437</v>
      </c>
      <c r="H1045" s="216">
        <v>6</v>
      </c>
      <c r="I1045" s="217"/>
      <c r="J1045" s="218">
        <f>ROUND(I1045*H1045,2)</f>
        <v>0</v>
      </c>
      <c r="K1045" s="214" t="s">
        <v>209</v>
      </c>
      <c r="L1045" s="44"/>
      <c r="M1045" s="219" t="s">
        <v>19</v>
      </c>
      <c r="N1045" s="220" t="s">
        <v>44</v>
      </c>
      <c r="O1045" s="84"/>
      <c r="P1045" s="221">
        <f>O1045*H1045</f>
        <v>0</v>
      </c>
      <c r="Q1045" s="221">
        <v>0.0044600000000000004</v>
      </c>
      <c r="R1045" s="221">
        <f>Q1045*H1045</f>
        <v>0.026760000000000003</v>
      </c>
      <c r="S1045" s="221">
        <v>0</v>
      </c>
      <c r="T1045" s="222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23" t="s">
        <v>239</v>
      </c>
      <c r="AT1045" s="223" t="s">
        <v>205</v>
      </c>
      <c r="AU1045" s="223" t="s">
        <v>82</v>
      </c>
      <c r="AY1045" s="17" t="s">
        <v>202</v>
      </c>
      <c r="BE1045" s="224">
        <f>IF(N1045="základní",J1045,0)</f>
        <v>0</v>
      </c>
      <c r="BF1045" s="224">
        <f>IF(N1045="snížená",J1045,0)</f>
        <v>0</v>
      </c>
      <c r="BG1045" s="224">
        <f>IF(N1045="zákl. přenesená",J1045,0)</f>
        <v>0</v>
      </c>
      <c r="BH1045" s="224">
        <f>IF(N1045="sníž. přenesená",J1045,0)</f>
        <v>0</v>
      </c>
      <c r="BI1045" s="224">
        <f>IF(N1045="nulová",J1045,0)</f>
        <v>0</v>
      </c>
      <c r="BJ1045" s="17" t="s">
        <v>80</v>
      </c>
      <c r="BK1045" s="224">
        <f>ROUND(I1045*H1045,2)</f>
        <v>0</v>
      </c>
      <c r="BL1045" s="17" t="s">
        <v>239</v>
      </c>
      <c r="BM1045" s="223" t="s">
        <v>4466</v>
      </c>
    </row>
    <row r="1046" s="2" customFormat="1">
      <c r="A1046" s="38"/>
      <c r="B1046" s="39"/>
      <c r="C1046" s="40"/>
      <c r="D1046" s="225" t="s">
        <v>212</v>
      </c>
      <c r="E1046" s="40"/>
      <c r="F1046" s="226" t="s">
        <v>4236</v>
      </c>
      <c r="G1046" s="40"/>
      <c r="H1046" s="40"/>
      <c r="I1046" s="227"/>
      <c r="J1046" s="40"/>
      <c r="K1046" s="40"/>
      <c r="L1046" s="44"/>
      <c r="M1046" s="228"/>
      <c r="N1046" s="229"/>
      <c r="O1046" s="84"/>
      <c r="P1046" s="84"/>
      <c r="Q1046" s="84"/>
      <c r="R1046" s="84"/>
      <c r="S1046" s="84"/>
      <c r="T1046" s="85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T1046" s="17" t="s">
        <v>212</v>
      </c>
      <c r="AU1046" s="17" t="s">
        <v>82</v>
      </c>
    </row>
    <row r="1047" s="2" customFormat="1">
      <c r="A1047" s="38"/>
      <c r="B1047" s="39"/>
      <c r="C1047" s="40"/>
      <c r="D1047" s="230" t="s">
        <v>214</v>
      </c>
      <c r="E1047" s="40"/>
      <c r="F1047" s="231" t="s">
        <v>4237</v>
      </c>
      <c r="G1047" s="40"/>
      <c r="H1047" s="40"/>
      <c r="I1047" s="227"/>
      <c r="J1047" s="40"/>
      <c r="K1047" s="40"/>
      <c r="L1047" s="44"/>
      <c r="M1047" s="228"/>
      <c r="N1047" s="229"/>
      <c r="O1047" s="84"/>
      <c r="P1047" s="84"/>
      <c r="Q1047" s="84"/>
      <c r="R1047" s="84"/>
      <c r="S1047" s="84"/>
      <c r="T1047" s="85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T1047" s="17" t="s">
        <v>214</v>
      </c>
      <c r="AU1047" s="17" t="s">
        <v>82</v>
      </c>
    </row>
    <row r="1048" s="2" customFormat="1" ht="16.5" customHeight="1">
      <c r="A1048" s="38"/>
      <c r="B1048" s="39"/>
      <c r="C1048" s="212" t="s">
        <v>1843</v>
      </c>
      <c r="D1048" s="212" t="s">
        <v>205</v>
      </c>
      <c r="E1048" s="213" t="s">
        <v>435</v>
      </c>
      <c r="F1048" s="214" t="s">
        <v>436</v>
      </c>
      <c r="G1048" s="215" t="s">
        <v>437</v>
      </c>
      <c r="H1048" s="216">
        <v>1</v>
      </c>
      <c r="I1048" s="217"/>
      <c r="J1048" s="218">
        <f>ROUND(I1048*H1048,2)</f>
        <v>0</v>
      </c>
      <c r="K1048" s="214" t="s">
        <v>209</v>
      </c>
      <c r="L1048" s="44"/>
      <c r="M1048" s="219" t="s">
        <v>19</v>
      </c>
      <c r="N1048" s="220" t="s">
        <v>44</v>
      </c>
      <c r="O1048" s="84"/>
      <c r="P1048" s="221">
        <f>O1048*H1048</f>
        <v>0</v>
      </c>
      <c r="Q1048" s="221">
        <v>0.0035999999999999999</v>
      </c>
      <c r="R1048" s="221">
        <f>Q1048*H1048</f>
        <v>0.0035999999999999999</v>
      </c>
      <c r="S1048" s="221">
        <v>0</v>
      </c>
      <c r="T1048" s="222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23" t="s">
        <v>239</v>
      </c>
      <c r="AT1048" s="223" t="s">
        <v>205</v>
      </c>
      <c r="AU1048" s="223" t="s">
        <v>82</v>
      </c>
      <c r="AY1048" s="17" t="s">
        <v>202</v>
      </c>
      <c r="BE1048" s="224">
        <f>IF(N1048="základní",J1048,0)</f>
        <v>0</v>
      </c>
      <c r="BF1048" s="224">
        <f>IF(N1048="snížená",J1048,0)</f>
        <v>0</v>
      </c>
      <c r="BG1048" s="224">
        <f>IF(N1048="zákl. přenesená",J1048,0)</f>
        <v>0</v>
      </c>
      <c r="BH1048" s="224">
        <f>IF(N1048="sníž. přenesená",J1048,0)</f>
        <v>0</v>
      </c>
      <c r="BI1048" s="224">
        <f>IF(N1048="nulová",J1048,0)</f>
        <v>0</v>
      </c>
      <c r="BJ1048" s="17" t="s">
        <v>80</v>
      </c>
      <c r="BK1048" s="224">
        <f>ROUND(I1048*H1048,2)</f>
        <v>0</v>
      </c>
      <c r="BL1048" s="17" t="s">
        <v>239</v>
      </c>
      <c r="BM1048" s="223" t="s">
        <v>4467</v>
      </c>
    </row>
    <row r="1049" s="2" customFormat="1">
      <c r="A1049" s="38"/>
      <c r="B1049" s="39"/>
      <c r="C1049" s="40"/>
      <c r="D1049" s="225" t="s">
        <v>212</v>
      </c>
      <c r="E1049" s="40"/>
      <c r="F1049" s="226" t="s">
        <v>439</v>
      </c>
      <c r="G1049" s="40"/>
      <c r="H1049" s="40"/>
      <c r="I1049" s="227"/>
      <c r="J1049" s="40"/>
      <c r="K1049" s="40"/>
      <c r="L1049" s="44"/>
      <c r="M1049" s="228"/>
      <c r="N1049" s="229"/>
      <c r="O1049" s="84"/>
      <c r="P1049" s="84"/>
      <c r="Q1049" s="84"/>
      <c r="R1049" s="84"/>
      <c r="S1049" s="84"/>
      <c r="T1049" s="85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T1049" s="17" t="s">
        <v>212</v>
      </c>
      <c r="AU1049" s="17" t="s">
        <v>82</v>
      </c>
    </row>
    <row r="1050" s="2" customFormat="1">
      <c r="A1050" s="38"/>
      <c r="B1050" s="39"/>
      <c r="C1050" s="40"/>
      <c r="D1050" s="230" t="s">
        <v>214</v>
      </c>
      <c r="E1050" s="40"/>
      <c r="F1050" s="231" t="s">
        <v>440</v>
      </c>
      <c r="G1050" s="40"/>
      <c r="H1050" s="40"/>
      <c r="I1050" s="227"/>
      <c r="J1050" s="40"/>
      <c r="K1050" s="40"/>
      <c r="L1050" s="44"/>
      <c r="M1050" s="228"/>
      <c r="N1050" s="229"/>
      <c r="O1050" s="84"/>
      <c r="P1050" s="84"/>
      <c r="Q1050" s="84"/>
      <c r="R1050" s="84"/>
      <c r="S1050" s="84"/>
      <c r="T1050" s="85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T1050" s="17" t="s">
        <v>214</v>
      </c>
      <c r="AU1050" s="17" t="s">
        <v>82</v>
      </c>
    </row>
    <row r="1051" s="2" customFormat="1" ht="16.5" customHeight="1">
      <c r="A1051" s="38"/>
      <c r="B1051" s="39"/>
      <c r="C1051" s="212" t="s">
        <v>1847</v>
      </c>
      <c r="D1051" s="212" t="s">
        <v>205</v>
      </c>
      <c r="E1051" s="213" t="s">
        <v>446</v>
      </c>
      <c r="F1051" s="214" t="s">
        <v>447</v>
      </c>
      <c r="G1051" s="215" t="s">
        <v>437</v>
      </c>
      <c r="H1051" s="216">
        <v>4</v>
      </c>
      <c r="I1051" s="217"/>
      <c r="J1051" s="218">
        <f>ROUND(I1051*H1051,2)</f>
        <v>0</v>
      </c>
      <c r="K1051" s="214" t="s">
        <v>209</v>
      </c>
      <c r="L1051" s="44"/>
      <c r="M1051" s="219" t="s">
        <v>19</v>
      </c>
      <c r="N1051" s="220" t="s">
        <v>44</v>
      </c>
      <c r="O1051" s="84"/>
      <c r="P1051" s="221">
        <f>O1051*H1051</f>
        <v>0</v>
      </c>
      <c r="Q1051" s="221">
        <v>0.0060600000000000003</v>
      </c>
      <c r="R1051" s="221">
        <f>Q1051*H1051</f>
        <v>0.024240000000000001</v>
      </c>
      <c r="S1051" s="221">
        <v>0</v>
      </c>
      <c r="T1051" s="222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23" t="s">
        <v>239</v>
      </c>
      <c r="AT1051" s="223" t="s">
        <v>205</v>
      </c>
      <c r="AU1051" s="223" t="s">
        <v>82</v>
      </c>
      <c r="AY1051" s="17" t="s">
        <v>202</v>
      </c>
      <c r="BE1051" s="224">
        <f>IF(N1051="základní",J1051,0)</f>
        <v>0</v>
      </c>
      <c r="BF1051" s="224">
        <f>IF(N1051="snížená",J1051,0)</f>
        <v>0</v>
      </c>
      <c r="BG1051" s="224">
        <f>IF(N1051="zákl. přenesená",J1051,0)</f>
        <v>0</v>
      </c>
      <c r="BH1051" s="224">
        <f>IF(N1051="sníž. přenesená",J1051,0)</f>
        <v>0</v>
      </c>
      <c r="BI1051" s="224">
        <f>IF(N1051="nulová",J1051,0)</f>
        <v>0</v>
      </c>
      <c r="BJ1051" s="17" t="s">
        <v>80</v>
      </c>
      <c r="BK1051" s="224">
        <f>ROUND(I1051*H1051,2)</f>
        <v>0</v>
      </c>
      <c r="BL1051" s="17" t="s">
        <v>239</v>
      </c>
      <c r="BM1051" s="223" t="s">
        <v>4468</v>
      </c>
    </row>
    <row r="1052" s="2" customFormat="1">
      <c r="A1052" s="38"/>
      <c r="B1052" s="39"/>
      <c r="C1052" s="40"/>
      <c r="D1052" s="225" t="s">
        <v>212</v>
      </c>
      <c r="E1052" s="40"/>
      <c r="F1052" s="226" t="s">
        <v>449</v>
      </c>
      <c r="G1052" s="40"/>
      <c r="H1052" s="40"/>
      <c r="I1052" s="227"/>
      <c r="J1052" s="40"/>
      <c r="K1052" s="40"/>
      <c r="L1052" s="44"/>
      <c r="M1052" s="228"/>
      <c r="N1052" s="229"/>
      <c r="O1052" s="84"/>
      <c r="P1052" s="84"/>
      <c r="Q1052" s="84"/>
      <c r="R1052" s="84"/>
      <c r="S1052" s="84"/>
      <c r="T1052" s="85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T1052" s="17" t="s">
        <v>212</v>
      </c>
      <c r="AU1052" s="17" t="s">
        <v>82</v>
      </c>
    </row>
    <row r="1053" s="2" customFormat="1">
      <c r="A1053" s="38"/>
      <c r="B1053" s="39"/>
      <c r="C1053" s="40"/>
      <c r="D1053" s="230" t="s">
        <v>214</v>
      </c>
      <c r="E1053" s="40"/>
      <c r="F1053" s="231" t="s">
        <v>450</v>
      </c>
      <c r="G1053" s="40"/>
      <c r="H1053" s="40"/>
      <c r="I1053" s="227"/>
      <c r="J1053" s="40"/>
      <c r="K1053" s="40"/>
      <c r="L1053" s="44"/>
      <c r="M1053" s="228"/>
      <c r="N1053" s="229"/>
      <c r="O1053" s="84"/>
      <c r="P1053" s="84"/>
      <c r="Q1053" s="84"/>
      <c r="R1053" s="84"/>
      <c r="S1053" s="84"/>
      <c r="T1053" s="85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T1053" s="17" t="s">
        <v>214</v>
      </c>
      <c r="AU1053" s="17" t="s">
        <v>82</v>
      </c>
    </row>
    <row r="1054" s="2" customFormat="1" ht="16.5" customHeight="1">
      <c r="A1054" s="38"/>
      <c r="B1054" s="39"/>
      <c r="C1054" s="212" t="s">
        <v>1851</v>
      </c>
      <c r="D1054" s="212" t="s">
        <v>205</v>
      </c>
      <c r="E1054" s="213" t="s">
        <v>462</v>
      </c>
      <c r="F1054" s="214" t="s">
        <v>463</v>
      </c>
      <c r="G1054" s="215" t="s">
        <v>437</v>
      </c>
      <c r="H1054" s="216">
        <v>0</v>
      </c>
      <c r="I1054" s="217"/>
      <c r="J1054" s="218">
        <f>ROUND(I1054*H1054,2)</f>
        <v>0</v>
      </c>
      <c r="K1054" s="214" t="s">
        <v>209</v>
      </c>
      <c r="L1054" s="44"/>
      <c r="M1054" s="219" t="s">
        <v>19</v>
      </c>
      <c r="N1054" s="220" t="s">
        <v>44</v>
      </c>
      <c r="O1054" s="84"/>
      <c r="P1054" s="221">
        <f>O1054*H1054</f>
        <v>0</v>
      </c>
      <c r="Q1054" s="221">
        <v>0.0076499999999999997</v>
      </c>
      <c r="R1054" s="221">
        <f>Q1054*H1054</f>
        <v>0</v>
      </c>
      <c r="S1054" s="221">
        <v>0</v>
      </c>
      <c r="T1054" s="222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23" t="s">
        <v>239</v>
      </c>
      <c r="AT1054" s="223" t="s">
        <v>205</v>
      </c>
      <c r="AU1054" s="223" t="s">
        <v>82</v>
      </c>
      <c r="AY1054" s="17" t="s">
        <v>202</v>
      </c>
      <c r="BE1054" s="224">
        <f>IF(N1054="základní",J1054,0)</f>
        <v>0</v>
      </c>
      <c r="BF1054" s="224">
        <f>IF(N1054="snížená",J1054,0)</f>
        <v>0</v>
      </c>
      <c r="BG1054" s="224">
        <f>IF(N1054="zákl. přenesená",J1054,0)</f>
        <v>0</v>
      </c>
      <c r="BH1054" s="224">
        <f>IF(N1054="sníž. přenesená",J1054,0)</f>
        <v>0</v>
      </c>
      <c r="BI1054" s="224">
        <f>IF(N1054="nulová",J1054,0)</f>
        <v>0</v>
      </c>
      <c r="BJ1054" s="17" t="s">
        <v>80</v>
      </c>
      <c r="BK1054" s="224">
        <f>ROUND(I1054*H1054,2)</f>
        <v>0</v>
      </c>
      <c r="BL1054" s="17" t="s">
        <v>239</v>
      </c>
      <c r="BM1054" s="223" t="s">
        <v>4469</v>
      </c>
    </row>
    <row r="1055" s="2" customFormat="1">
      <c r="A1055" s="38"/>
      <c r="B1055" s="39"/>
      <c r="C1055" s="40"/>
      <c r="D1055" s="225" t="s">
        <v>212</v>
      </c>
      <c r="E1055" s="40"/>
      <c r="F1055" s="226" t="s">
        <v>465</v>
      </c>
      <c r="G1055" s="40"/>
      <c r="H1055" s="40"/>
      <c r="I1055" s="227"/>
      <c r="J1055" s="40"/>
      <c r="K1055" s="40"/>
      <c r="L1055" s="44"/>
      <c r="M1055" s="228"/>
      <c r="N1055" s="229"/>
      <c r="O1055" s="84"/>
      <c r="P1055" s="84"/>
      <c r="Q1055" s="84"/>
      <c r="R1055" s="84"/>
      <c r="S1055" s="84"/>
      <c r="T1055" s="85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T1055" s="17" t="s">
        <v>212</v>
      </c>
      <c r="AU1055" s="17" t="s">
        <v>82</v>
      </c>
    </row>
    <row r="1056" s="2" customFormat="1">
      <c r="A1056" s="38"/>
      <c r="B1056" s="39"/>
      <c r="C1056" s="40"/>
      <c r="D1056" s="230" t="s">
        <v>214</v>
      </c>
      <c r="E1056" s="40"/>
      <c r="F1056" s="231" t="s">
        <v>466</v>
      </c>
      <c r="G1056" s="40"/>
      <c r="H1056" s="40"/>
      <c r="I1056" s="227"/>
      <c r="J1056" s="40"/>
      <c r="K1056" s="40"/>
      <c r="L1056" s="44"/>
      <c r="M1056" s="228"/>
      <c r="N1056" s="229"/>
      <c r="O1056" s="84"/>
      <c r="P1056" s="84"/>
      <c r="Q1056" s="84"/>
      <c r="R1056" s="84"/>
      <c r="S1056" s="84"/>
      <c r="T1056" s="85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T1056" s="17" t="s">
        <v>214</v>
      </c>
      <c r="AU1056" s="17" t="s">
        <v>82</v>
      </c>
    </row>
    <row r="1057" s="2" customFormat="1" ht="16.5" customHeight="1">
      <c r="A1057" s="38"/>
      <c r="B1057" s="39"/>
      <c r="C1057" s="212" t="s">
        <v>1855</v>
      </c>
      <c r="D1057" s="212" t="s">
        <v>205</v>
      </c>
      <c r="E1057" s="213" t="s">
        <v>468</v>
      </c>
      <c r="F1057" s="214" t="s">
        <v>469</v>
      </c>
      <c r="G1057" s="215" t="s">
        <v>437</v>
      </c>
      <c r="H1057" s="216">
        <v>3</v>
      </c>
      <c r="I1057" s="217"/>
      <c r="J1057" s="218">
        <f>ROUND(I1057*H1057,2)</f>
        <v>0</v>
      </c>
      <c r="K1057" s="214" t="s">
        <v>209</v>
      </c>
      <c r="L1057" s="44"/>
      <c r="M1057" s="219" t="s">
        <v>19</v>
      </c>
      <c r="N1057" s="220" t="s">
        <v>44</v>
      </c>
      <c r="O1057" s="84"/>
      <c r="P1057" s="221">
        <f>O1057*H1057</f>
        <v>0</v>
      </c>
      <c r="Q1057" s="221">
        <v>0.01073</v>
      </c>
      <c r="R1057" s="221">
        <f>Q1057*H1057</f>
        <v>0.032189999999999996</v>
      </c>
      <c r="S1057" s="221">
        <v>0</v>
      </c>
      <c r="T1057" s="222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23" t="s">
        <v>239</v>
      </c>
      <c r="AT1057" s="223" t="s">
        <v>205</v>
      </c>
      <c r="AU1057" s="223" t="s">
        <v>82</v>
      </c>
      <c r="AY1057" s="17" t="s">
        <v>202</v>
      </c>
      <c r="BE1057" s="224">
        <f>IF(N1057="základní",J1057,0)</f>
        <v>0</v>
      </c>
      <c r="BF1057" s="224">
        <f>IF(N1057="snížená",J1057,0)</f>
        <v>0</v>
      </c>
      <c r="BG1057" s="224">
        <f>IF(N1057="zákl. přenesená",J1057,0)</f>
        <v>0</v>
      </c>
      <c r="BH1057" s="224">
        <f>IF(N1057="sníž. přenesená",J1057,0)</f>
        <v>0</v>
      </c>
      <c r="BI1057" s="224">
        <f>IF(N1057="nulová",J1057,0)</f>
        <v>0</v>
      </c>
      <c r="BJ1057" s="17" t="s">
        <v>80</v>
      </c>
      <c r="BK1057" s="224">
        <f>ROUND(I1057*H1057,2)</f>
        <v>0</v>
      </c>
      <c r="BL1057" s="17" t="s">
        <v>239</v>
      </c>
      <c r="BM1057" s="223" t="s">
        <v>4470</v>
      </c>
    </row>
    <row r="1058" s="2" customFormat="1">
      <c r="A1058" s="38"/>
      <c r="B1058" s="39"/>
      <c r="C1058" s="40"/>
      <c r="D1058" s="225" t="s">
        <v>212</v>
      </c>
      <c r="E1058" s="40"/>
      <c r="F1058" s="226" t="s">
        <v>471</v>
      </c>
      <c r="G1058" s="40"/>
      <c r="H1058" s="40"/>
      <c r="I1058" s="227"/>
      <c r="J1058" s="40"/>
      <c r="K1058" s="40"/>
      <c r="L1058" s="44"/>
      <c r="M1058" s="228"/>
      <c r="N1058" s="229"/>
      <c r="O1058" s="84"/>
      <c r="P1058" s="84"/>
      <c r="Q1058" s="84"/>
      <c r="R1058" s="84"/>
      <c r="S1058" s="84"/>
      <c r="T1058" s="85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T1058" s="17" t="s">
        <v>212</v>
      </c>
      <c r="AU1058" s="17" t="s">
        <v>82</v>
      </c>
    </row>
    <row r="1059" s="2" customFormat="1">
      <c r="A1059" s="38"/>
      <c r="B1059" s="39"/>
      <c r="C1059" s="40"/>
      <c r="D1059" s="230" t="s">
        <v>214</v>
      </c>
      <c r="E1059" s="40"/>
      <c r="F1059" s="231" t="s">
        <v>472</v>
      </c>
      <c r="G1059" s="40"/>
      <c r="H1059" s="40"/>
      <c r="I1059" s="227"/>
      <c r="J1059" s="40"/>
      <c r="K1059" s="40"/>
      <c r="L1059" s="44"/>
      <c r="M1059" s="228"/>
      <c r="N1059" s="229"/>
      <c r="O1059" s="84"/>
      <c r="P1059" s="84"/>
      <c r="Q1059" s="84"/>
      <c r="R1059" s="84"/>
      <c r="S1059" s="84"/>
      <c r="T1059" s="85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T1059" s="17" t="s">
        <v>214</v>
      </c>
      <c r="AU1059" s="17" t="s">
        <v>82</v>
      </c>
    </row>
    <row r="1060" s="2" customFormat="1" ht="16.5" customHeight="1">
      <c r="A1060" s="38"/>
      <c r="B1060" s="39"/>
      <c r="C1060" s="212" t="s">
        <v>1859</v>
      </c>
      <c r="D1060" s="212" t="s">
        <v>205</v>
      </c>
      <c r="E1060" s="213" t="s">
        <v>4471</v>
      </c>
      <c r="F1060" s="214" t="s">
        <v>4472</v>
      </c>
      <c r="G1060" s="215" t="s">
        <v>437</v>
      </c>
      <c r="H1060" s="216">
        <v>2</v>
      </c>
      <c r="I1060" s="217"/>
      <c r="J1060" s="218">
        <f>ROUND(I1060*H1060,2)</f>
        <v>0</v>
      </c>
      <c r="K1060" s="214" t="s">
        <v>209</v>
      </c>
      <c r="L1060" s="44"/>
      <c r="M1060" s="219" t="s">
        <v>19</v>
      </c>
      <c r="N1060" s="220" t="s">
        <v>44</v>
      </c>
      <c r="O1060" s="84"/>
      <c r="P1060" s="221">
        <f>O1060*H1060</f>
        <v>0</v>
      </c>
      <c r="Q1060" s="221">
        <v>0.013509999999999999</v>
      </c>
      <c r="R1060" s="221">
        <f>Q1060*H1060</f>
        <v>0.027019999999999999</v>
      </c>
      <c r="S1060" s="221">
        <v>0</v>
      </c>
      <c r="T1060" s="222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223" t="s">
        <v>239</v>
      </c>
      <c r="AT1060" s="223" t="s">
        <v>205</v>
      </c>
      <c r="AU1060" s="223" t="s">
        <v>82</v>
      </c>
      <c r="AY1060" s="17" t="s">
        <v>202</v>
      </c>
      <c r="BE1060" s="224">
        <f>IF(N1060="základní",J1060,0)</f>
        <v>0</v>
      </c>
      <c r="BF1060" s="224">
        <f>IF(N1060="snížená",J1060,0)</f>
        <v>0</v>
      </c>
      <c r="BG1060" s="224">
        <f>IF(N1060="zákl. přenesená",J1060,0)</f>
        <v>0</v>
      </c>
      <c r="BH1060" s="224">
        <f>IF(N1060="sníž. přenesená",J1060,0)</f>
        <v>0</v>
      </c>
      <c r="BI1060" s="224">
        <f>IF(N1060="nulová",J1060,0)</f>
        <v>0</v>
      </c>
      <c r="BJ1060" s="17" t="s">
        <v>80</v>
      </c>
      <c r="BK1060" s="224">
        <f>ROUND(I1060*H1060,2)</f>
        <v>0</v>
      </c>
      <c r="BL1060" s="17" t="s">
        <v>239</v>
      </c>
      <c r="BM1060" s="223" t="s">
        <v>4473</v>
      </c>
    </row>
    <row r="1061" s="2" customFormat="1">
      <c r="A1061" s="38"/>
      <c r="B1061" s="39"/>
      <c r="C1061" s="40"/>
      <c r="D1061" s="225" t="s">
        <v>212</v>
      </c>
      <c r="E1061" s="40"/>
      <c r="F1061" s="226" t="s">
        <v>4474</v>
      </c>
      <c r="G1061" s="40"/>
      <c r="H1061" s="40"/>
      <c r="I1061" s="227"/>
      <c r="J1061" s="40"/>
      <c r="K1061" s="40"/>
      <c r="L1061" s="44"/>
      <c r="M1061" s="228"/>
      <c r="N1061" s="229"/>
      <c r="O1061" s="84"/>
      <c r="P1061" s="84"/>
      <c r="Q1061" s="84"/>
      <c r="R1061" s="84"/>
      <c r="S1061" s="84"/>
      <c r="T1061" s="85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T1061" s="17" t="s">
        <v>212</v>
      </c>
      <c r="AU1061" s="17" t="s">
        <v>82</v>
      </c>
    </row>
    <row r="1062" s="2" customFormat="1">
      <c r="A1062" s="38"/>
      <c r="B1062" s="39"/>
      <c r="C1062" s="40"/>
      <c r="D1062" s="230" t="s">
        <v>214</v>
      </c>
      <c r="E1062" s="40"/>
      <c r="F1062" s="231" t="s">
        <v>4475</v>
      </c>
      <c r="G1062" s="40"/>
      <c r="H1062" s="40"/>
      <c r="I1062" s="227"/>
      <c r="J1062" s="40"/>
      <c r="K1062" s="40"/>
      <c r="L1062" s="44"/>
      <c r="M1062" s="228"/>
      <c r="N1062" s="229"/>
      <c r="O1062" s="84"/>
      <c r="P1062" s="84"/>
      <c r="Q1062" s="84"/>
      <c r="R1062" s="84"/>
      <c r="S1062" s="84"/>
      <c r="T1062" s="85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214</v>
      </c>
      <c r="AU1062" s="17" t="s">
        <v>82</v>
      </c>
    </row>
    <row r="1063" s="2" customFormat="1" ht="16.5" customHeight="1">
      <c r="A1063" s="38"/>
      <c r="B1063" s="39"/>
      <c r="C1063" s="212" t="s">
        <v>1863</v>
      </c>
      <c r="D1063" s="212" t="s">
        <v>205</v>
      </c>
      <c r="E1063" s="213" t="s">
        <v>4476</v>
      </c>
      <c r="F1063" s="214" t="s">
        <v>4477</v>
      </c>
      <c r="G1063" s="215" t="s">
        <v>437</v>
      </c>
      <c r="H1063" s="216">
        <v>4</v>
      </c>
      <c r="I1063" s="217"/>
      <c r="J1063" s="218">
        <f>ROUND(I1063*H1063,2)</f>
        <v>0</v>
      </c>
      <c r="K1063" s="214" t="s">
        <v>209</v>
      </c>
      <c r="L1063" s="44"/>
      <c r="M1063" s="219" t="s">
        <v>19</v>
      </c>
      <c r="N1063" s="220" t="s">
        <v>44</v>
      </c>
      <c r="O1063" s="84"/>
      <c r="P1063" s="221">
        <f>O1063*H1063</f>
        <v>0</v>
      </c>
      <c r="Q1063" s="221">
        <v>0.019009999999999999</v>
      </c>
      <c r="R1063" s="221">
        <f>Q1063*H1063</f>
        <v>0.076039999999999996</v>
      </c>
      <c r="S1063" s="221">
        <v>0</v>
      </c>
      <c r="T1063" s="222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23" t="s">
        <v>239</v>
      </c>
      <c r="AT1063" s="223" t="s">
        <v>205</v>
      </c>
      <c r="AU1063" s="223" t="s">
        <v>82</v>
      </c>
      <c r="AY1063" s="17" t="s">
        <v>202</v>
      </c>
      <c r="BE1063" s="224">
        <f>IF(N1063="základní",J1063,0)</f>
        <v>0</v>
      </c>
      <c r="BF1063" s="224">
        <f>IF(N1063="snížená",J1063,0)</f>
        <v>0</v>
      </c>
      <c r="BG1063" s="224">
        <f>IF(N1063="zákl. přenesená",J1063,0)</f>
        <v>0</v>
      </c>
      <c r="BH1063" s="224">
        <f>IF(N1063="sníž. přenesená",J1063,0)</f>
        <v>0</v>
      </c>
      <c r="BI1063" s="224">
        <f>IF(N1063="nulová",J1063,0)</f>
        <v>0</v>
      </c>
      <c r="BJ1063" s="17" t="s">
        <v>80</v>
      </c>
      <c r="BK1063" s="224">
        <f>ROUND(I1063*H1063,2)</f>
        <v>0</v>
      </c>
      <c r="BL1063" s="17" t="s">
        <v>239</v>
      </c>
      <c r="BM1063" s="223" t="s">
        <v>4478</v>
      </c>
    </row>
    <row r="1064" s="2" customFormat="1">
      <c r="A1064" s="38"/>
      <c r="B1064" s="39"/>
      <c r="C1064" s="40"/>
      <c r="D1064" s="225" t="s">
        <v>212</v>
      </c>
      <c r="E1064" s="40"/>
      <c r="F1064" s="226" t="s">
        <v>4479</v>
      </c>
      <c r="G1064" s="40"/>
      <c r="H1064" s="40"/>
      <c r="I1064" s="227"/>
      <c r="J1064" s="40"/>
      <c r="K1064" s="40"/>
      <c r="L1064" s="44"/>
      <c r="M1064" s="228"/>
      <c r="N1064" s="229"/>
      <c r="O1064" s="84"/>
      <c r="P1064" s="84"/>
      <c r="Q1064" s="84"/>
      <c r="R1064" s="84"/>
      <c r="S1064" s="84"/>
      <c r="T1064" s="85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T1064" s="17" t="s">
        <v>212</v>
      </c>
      <c r="AU1064" s="17" t="s">
        <v>82</v>
      </c>
    </row>
    <row r="1065" s="2" customFormat="1">
      <c r="A1065" s="38"/>
      <c r="B1065" s="39"/>
      <c r="C1065" s="40"/>
      <c r="D1065" s="230" t="s">
        <v>214</v>
      </c>
      <c r="E1065" s="40"/>
      <c r="F1065" s="231" t="s">
        <v>4480</v>
      </c>
      <c r="G1065" s="40"/>
      <c r="H1065" s="40"/>
      <c r="I1065" s="227"/>
      <c r="J1065" s="40"/>
      <c r="K1065" s="40"/>
      <c r="L1065" s="44"/>
      <c r="M1065" s="228"/>
      <c r="N1065" s="229"/>
      <c r="O1065" s="84"/>
      <c r="P1065" s="84"/>
      <c r="Q1065" s="84"/>
      <c r="R1065" s="84"/>
      <c r="S1065" s="84"/>
      <c r="T1065" s="85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T1065" s="17" t="s">
        <v>214</v>
      </c>
      <c r="AU1065" s="17" t="s">
        <v>82</v>
      </c>
    </row>
    <row r="1066" s="2" customFormat="1" ht="16.5" customHeight="1">
      <c r="A1066" s="38"/>
      <c r="B1066" s="39"/>
      <c r="C1066" s="212" t="s">
        <v>1867</v>
      </c>
      <c r="D1066" s="212" t="s">
        <v>205</v>
      </c>
      <c r="E1066" s="213" t="s">
        <v>456</v>
      </c>
      <c r="F1066" s="214" t="s">
        <v>457</v>
      </c>
      <c r="G1066" s="215" t="s">
        <v>437</v>
      </c>
      <c r="H1066" s="216">
        <v>1</v>
      </c>
      <c r="I1066" s="217"/>
      <c r="J1066" s="218">
        <f>ROUND(I1066*H1066,2)</f>
        <v>0</v>
      </c>
      <c r="K1066" s="214" t="s">
        <v>209</v>
      </c>
      <c r="L1066" s="44"/>
      <c r="M1066" s="219" t="s">
        <v>19</v>
      </c>
      <c r="N1066" s="220" t="s">
        <v>44</v>
      </c>
      <c r="O1066" s="84"/>
      <c r="P1066" s="221">
        <f>O1066*H1066</f>
        <v>0</v>
      </c>
      <c r="Q1066" s="221">
        <v>0.0047699999999999999</v>
      </c>
      <c r="R1066" s="221">
        <f>Q1066*H1066</f>
        <v>0.0047699999999999999</v>
      </c>
      <c r="S1066" s="221">
        <v>0</v>
      </c>
      <c r="T1066" s="222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23" t="s">
        <v>239</v>
      </c>
      <c r="AT1066" s="223" t="s">
        <v>205</v>
      </c>
      <c r="AU1066" s="223" t="s">
        <v>82</v>
      </c>
      <c r="AY1066" s="17" t="s">
        <v>202</v>
      </c>
      <c r="BE1066" s="224">
        <f>IF(N1066="základní",J1066,0)</f>
        <v>0</v>
      </c>
      <c r="BF1066" s="224">
        <f>IF(N1066="snížená",J1066,0)</f>
        <v>0</v>
      </c>
      <c r="BG1066" s="224">
        <f>IF(N1066="zákl. přenesená",J1066,0)</f>
        <v>0</v>
      </c>
      <c r="BH1066" s="224">
        <f>IF(N1066="sníž. přenesená",J1066,0)</f>
        <v>0</v>
      </c>
      <c r="BI1066" s="224">
        <f>IF(N1066="nulová",J1066,0)</f>
        <v>0</v>
      </c>
      <c r="BJ1066" s="17" t="s">
        <v>80</v>
      </c>
      <c r="BK1066" s="224">
        <f>ROUND(I1066*H1066,2)</f>
        <v>0</v>
      </c>
      <c r="BL1066" s="17" t="s">
        <v>239</v>
      </c>
      <c r="BM1066" s="223" t="s">
        <v>4481</v>
      </c>
    </row>
    <row r="1067" s="2" customFormat="1">
      <c r="A1067" s="38"/>
      <c r="B1067" s="39"/>
      <c r="C1067" s="40"/>
      <c r="D1067" s="225" t="s">
        <v>212</v>
      </c>
      <c r="E1067" s="40"/>
      <c r="F1067" s="226" t="s">
        <v>459</v>
      </c>
      <c r="G1067" s="40"/>
      <c r="H1067" s="40"/>
      <c r="I1067" s="227"/>
      <c r="J1067" s="40"/>
      <c r="K1067" s="40"/>
      <c r="L1067" s="44"/>
      <c r="M1067" s="228"/>
      <c r="N1067" s="229"/>
      <c r="O1067" s="84"/>
      <c r="P1067" s="84"/>
      <c r="Q1067" s="84"/>
      <c r="R1067" s="84"/>
      <c r="S1067" s="84"/>
      <c r="T1067" s="85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T1067" s="17" t="s">
        <v>212</v>
      </c>
      <c r="AU1067" s="17" t="s">
        <v>82</v>
      </c>
    </row>
    <row r="1068" s="2" customFormat="1">
      <c r="A1068" s="38"/>
      <c r="B1068" s="39"/>
      <c r="C1068" s="40"/>
      <c r="D1068" s="230" t="s">
        <v>214</v>
      </c>
      <c r="E1068" s="40"/>
      <c r="F1068" s="231" t="s">
        <v>460</v>
      </c>
      <c r="G1068" s="40"/>
      <c r="H1068" s="40"/>
      <c r="I1068" s="227"/>
      <c r="J1068" s="40"/>
      <c r="K1068" s="40"/>
      <c r="L1068" s="44"/>
      <c r="M1068" s="228"/>
      <c r="N1068" s="229"/>
      <c r="O1068" s="84"/>
      <c r="P1068" s="84"/>
      <c r="Q1068" s="84"/>
      <c r="R1068" s="84"/>
      <c r="S1068" s="84"/>
      <c r="T1068" s="85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T1068" s="17" t="s">
        <v>214</v>
      </c>
      <c r="AU1068" s="17" t="s">
        <v>82</v>
      </c>
    </row>
    <row r="1069" s="2" customFormat="1" ht="16.5" customHeight="1">
      <c r="A1069" s="38"/>
      <c r="B1069" s="39"/>
      <c r="C1069" s="212" t="s">
        <v>1871</v>
      </c>
      <c r="D1069" s="212" t="s">
        <v>205</v>
      </c>
      <c r="E1069" s="213" t="s">
        <v>4482</v>
      </c>
      <c r="F1069" s="214" t="s">
        <v>4483</v>
      </c>
      <c r="G1069" s="215" t="s">
        <v>289</v>
      </c>
      <c r="H1069" s="216">
        <v>1</v>
      </c>
      <c r="I1069" s="217"/>
      <c r="J1069" s="218">
        <f>ROUND(I1069*H1069,2)</f>
        <v>0</v>
      </c>
      <c r="K1069" s="214" t="s">
        <v>209</v>
      </c>
      <c r="L1069" s="44"/>
      <c r="M1069" s="219" t="s">
        <v>19</v>
      </c>
      <c r="N1069" s="220" t="s">
        <v>44</v>
      </c>
      <c r="O1069" s="84"/>
      <c r="P1069" s="221">
        <f>O1069*H1069</f>
        <v>0</v>
      </c>
      <c r="Q1069" s="221">
        <v>0.00012999999999999999</v>
      </c>
      <c r="R1069" s="221">
        <f>Q1069*H1069</f>
        <v>0.00012999999999999999</v>
      </c>
      <c r="S1069" s="221">
        <v>0.0011000000000000001</v>
      </c>
      <c r="T1069" s="222">
        <f>S1069*H1069</f>
        <v>0.0011000000000000001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23" t="s">
        <v>239</v>
      </c>
      <c r="AT1069" s="223" t="s">
        <v>205</v>
      </c>
      <c r="AU1069" s="223" t="s">
        <v>82</v>
      </c>
      <c r="AY1069" s="17" t="s">
        <v>202</v>
      </c>
      <c r="BE1069" s="224">
        <f>IF(N1069="základní",J1069,0)</f>
        <v>0</v>
      </c>
      <c r="BF1069" s="224">
        <f>IF(N1069="snížená",J1069,0)</f>
        <v>0</v>
      </c>
      <c r="BG1069" s="224">
        <f>IF(N1069="zákl. přenesená",J1069,0)</f>
        <v>0</v>
      </c>
      <c r="BH1069" s="224">
        <f>IF(N1069="sníž. přenesená",J1069,0)</f>
        <v>0</v>
      </c>
      <c r="BI1069" s="224">
        <f>IF(N1069="nulová",J1069,0)</f>
        <v>0</v>
      </c>
      <c r="BJ1069" s="17" t="s">
        <v>80</v>
      </c>
      <c r="BK1069" s="224">
        <f>ROUND(I1069*H1069,2)</f>
        <v>0</v>
      </c>
      <c r="BL1069" s="17" t="s">
        <v>239</v>
      </c>
      <c r="BM1069" s="223" t="s">
        <v>4484</v>
      </c>
    </row>
    <row r="1070" s="2" customFormat="1">
      <c r="A1070" s="38"/>
      <c r="B1070" s="39"/>
      <c r="C1070" s="40"/>
      <c r="D1070" s="225" t="s">
        <v>212</v>
      </c>
      <c r="E1070" s="40"/>
      <c r="F1070" s="226" t="s">
        <v>4485</v>
      </c>
      <c r="G1070" s="40"/>
      <c r="H1070" s="40"/>
      <c r="I1070" s="227"/>
      <c r="J1070" s="40"/>
      <c r="K1070" s="40"/>
      <c r="L1070" s="44"/>
      <c r="M1070" s="228"/>
      <c r="N1070" s="229"/>
      <c r="O1070" s="84"/>
      <c r="P1070" s="84"/>
      <c r="Q1070" s="84"/>
      <c r="R1070" s="84"/>
      <c r="S1070" s="84"/>
      <c r="T1070" s="85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T1070" s="17" t="s">
        <v>212</v>
      </c>
      <c r="AU1070" s="17" t="s">
        <v>82</v>
      </c>
    </row>
    <row r="1071" s="2" customFormat="1">
      <c r="A1071" s="38"/>
      <c r="B1071" s="39"/>
      <c r="C1071" s="40"/>
      <c r="D1071" s="230" t="s">
        <v>214</v>
      </c>
      <c r="E1071" s="40"/>
      <c r="F1071" s="231" t="s">
        <v>4486</v>
      </c>
      <c r="G1071" s="40"/>
      <c r="H1071" s="40"/>
      <c r="I1071" s="227"/>
      <c r="J1071" s="40"/>
      <c r="K1071" s="40"/>
      <c r="L1071" s="44"/>
      <c r="M1071" s="228"/>
      <c r="N1071" s="229"/>
      <c r="O1071" s="84"/>
      <c r="P1071" s="84"/>
      <c r="Q1071" s="84"/>
      <c r="R1071" s="84"/>
      <c r="S1071" s="84"/>
      <c r="T1071" s="85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T1071" s="17" t="s">
        <v>214</v>
      </c>
      <c r="AU1071" s="17" t="s">
        <v>82</v>
      </c>
    </row>
    <row r="1072" s="2" customFormat="1" ht="16.5" customHeight="1">
      <c r="A1072" s="38"/>
      <c r="B1072" s="39"/>
      <c r="C1072" s="212" t="s">
        <v>1875</v>
      </c>
      <c r="D1072" s="212" t="s">
        <v>205</v>
      </c>
      <c r="E1072" s="213" t="s">
        <v>4487</v>
      </c>
      <c r="F1072" s="214" t="s">
        <v>4488</v>
      </c>
      <c r="G1072" s="215" t="s">
        <v>289</v>
      </c>
      <c r="H1072" s="216">
        <v>0</v>
      </c>
      <c r="I1072" s="217"/>
      <c r="J1072" s="218">
        <f>ROUND(I1072*H1072,2)</f>
        <v>0</v>
      </c>
      <c r="K1072" s="214" t="s">
        <v>209</v>
      </c>
      <c r="L1072" s="44"/>
      <c r="M1072" s="219" t="s">
        <v>19</v>
      </c>
      <c r="N1072" s="220" t="s">
        <v>44</v>
      </c>
      <c r="O1072" s="84"/>
      <c r="P1072" s="221">
        <f>O1072*H1072</f>
        <v>0</v>
      </c>
      <c r="Q1072" s="221">
        <v>8.0000000000000007E-05</v>
      </c>
      <c r="R1072" s="221">
        <f>Q1072*H1072</f>
        <v>0</v>
      </c>
      <c r="S1072" s="221">
        <v>0</v>
      </c>
      <c r="T1072" s="222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23" t="s">
        <v>239</v>
      </c>
      <c r="AT1072" s="223" t="s">
        <v>205</v>
      </c>
      <c r="AU1072" s="223" t="s">
        <v>82</v>
      </c>
      <c r="AY1072" s="17" t="s">
        <v>202</v>
      </c>
      <c r="BE1072" s="224">
        <f>IF(N1072="základní",J1072,0)</f>
        <v>0</v>
      </c>
      <c r="BF1072" s="224">
        <f>IF(N1072="snížená",J1072,0)</f>
        <v>0</v>
      </c>
      <c r="BG1072" s="224">
        <f>IF(N1072="zákl. přenesená",J1072,0)</f>
        <v>0</v>
      </c>
      <c r="BH1072" s="224">
        <f>IF(N1072="sníž. přenesená",J1072,0)</f>
        <v>0</v>
      </c>
      <c r="BI1072" s="224">
        <f>IF(N1072="nulová",J1072,0)</f>
        <v>0</v>
      </c>
      <c r="BJ1072" s="17" t="s">
        <v>80</v>
      </c>
      <c r="BK1072" s="224">
        <f>ROUND(I1072*H1072,2)</f>
        <v>0</v>
      </c>
      <c r="BL1072" s="17" t="s">
        <v>239</v>
      </c>
      <c r="BM1072" s="223" t="s">
        <v>4489</v>
      </c>
    </row>
    <row r="1073" s="2" customFormat="1">
      <c r="A1073" s="38"/>
      <c r="B1073" s="39"/>
      <c r="C1073" s="40"/>
      <c r="D1073" s="225" t="s">
        <v>212</v>
      </c>
      <c r="E1073" s="40"/>
      <c r="F1073" s="226" t="s">
        <v>4490</v>
      </c>
      <c r="G1073" s="40"/>
      <c r="H1073" s="40"/>
      <c r="I1073" s="227"/>
      <c r="J1073" s="40"/>
      <c r="K1073" s="40"/>
      <c r="L1073" s="44"/>
      <c r="M1073" s="228"/>
      <c r="N1073" s="229"/>
      <c r="O1073" s="84"/>
      <c r="P1073" s="84"/>
      <c r="Q1073" s="84"/>
      <c r="R1073" s="84"/>
      <c r="S1073" s="84"/>
      <c r="T1073" s="85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T1073" s="17" t="s">
        <v>212</v>
      </c>
      <c r="AU1073" s="17" t="s">
        <v>82</v>
      </c>
    </row>
    <row r="1074" s="2" customFormat="1">
      <c r="A1074" s="38"/>
      <c r="B1074" s="39"/>
      <c r="C1074" s="40"/>
      <c r="D1074" s="230" t="s">
        <v>214</v>
      </c>
      <c r="E1074" s="40"/>
      <c r="F1074" s="231" t="s">
        <v>4491</v>
      </c>
      <c r="G1074" s="40"/>
      <c r="H1074" s="40"/>
      <c r="I1074" s="227"/>
      <c r="J1074" s="40"/>
      <c r="K1074" s="40"/>
      <c r="L1074" s="44"/>
      <c r="M1074" s="228"/>
      <c r="N1074" s="229"/>
      <c r="O1074" s="84"/>
      <c r="P1074" s="84"/>
      <c r="Q1074" s="84"/>
      <c r="R1074" s="84"/>
      <c r="S1074" s="84"/>
      <c r="T1074" s="85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T1074" s="17" t="s">
        <v>214</v>
      </c>
      <c r="AU1074" s="17" t="s">
        <v>82</v>
      </c>
    </row>
    <row r="1075" s="2" customFormat="1" ht="16.5" customHeight="1">
      <c r="A1075" s="38"/>
      <c r="B1075" s="39"/>
      <c r="C1075" s="212" t="s">
        <v>1879</v>
      </c>
      <c r="D1075" s="212" t="s">
        <v>205</v>
      </c>
      <c r="E1075" s="213" t="s">
        <v>4492</v>
      </c>
      <c r="F1075" s="214" t="s">
        <v>4493</v>
      </c>
      <c r="G1075" s="215" t="s">
        <v>289</v>
      </c>
      <c r="H1075" s="216">
        <v>1</v>
      </c>
      <c r="I1075" s="217"/>
      <c r="J1075" s="218">
        <f>ROUND(I1075*H1075,2)</f>
        <v>0</v>
      </c>
      <c r="K1075" s="214" t="s">
        <v>209</v>
      </c>
      <c r="L1075" s="44"/>
      <c r="M1075" s="219" t="s">
        <v>19</v>
      </c>
      <c r="N1075" s="220" t="s">
        <v>44</v>
      </c>
      <c r="O1075" s="84"/>
      <c r="P1075" s="221">
        <f>O1075*H1075</f>
        <v>0</v>
      </c>
      <c r="Q1075" s="221">
        <v>0.00010000000000000001</v>
      </c>
      <c r="R1075" s="221">
        <f>Q1075*H1075</f>
        <v>0.00010000000000000001</v>
      </c>
      <c r="S1075" s="221">
        <v>0</v>
      </c>
      <c r="T1075" s="222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23" t="s">
        <v>239</v>
      </c>
      <c r="AT1075" s="223" t="s">
        <v>205</v>
      </c>
      <c r="AU1075" s="223" t="s">
        <v>82</v>
      </c>
      <c r="AY1075" s="17" t="s">
        <v>202</v>
      </c>
      <c r="BE1075" s="224">
        <f>IF(N1075="základní",J1075,0)</f>
        <v>0</v>
      </c>
      <c r="BF1075" s="224">
        <f>IF(N1075="snížená",J1075,0)</f>
        <v>0</v>
      </c>
      <c r="BG1075" s="224">
        <f>IF(N1075="zákl. přenesená",J1075,0)</f>
        <v>0</v>
      </c>
      <c r="BH1075" s="224">
        <f>IF(N1075="sníž. přenesená",J1075,0)</f>
        <v>0</v>
      </c>
      <c r="BI1075" s="224">
        <f>IF(N1075="nulová",J1075,0)</f>
        <v>0</v>
      </c>
      <c r="BJ1075" s="17" t="s">
        <v>80</v>
      </c>
      <c r="BK1075" s="224">
        <f>ROUND(I1075*H1075,2)</f>
        <v>0</v>
      </c>
      <c r="BL1075" s="17" t="s">
        <v>239</v>
      </c>
      <c r="BM1075" s="223" t="s">
        <v>4494</v>
      </c>
    </row>
    <row r="1076" s="2" customFormat="1">
      <c r="A1076" s="38"/>
      <c r="B1076" s="39"/>
      <c r="C1076" s="40"/>
      <c r="D1076" s="225" t="s">
        <v>212</v>
      </c>
      <c r="E1076" s="40"/>
      <c r="F1076" s="226" t="s">
        <v>4495</v>
      </c>
      <c r="G1076" s="40"/>
      <c r="H1076" s="40"/>
      <c r="I1076" s="227"/>
      <c r="J1076" s="40"/>
      <c r="K1076" s="40"/>
      <c r="L1076" s="44"/>
      <c r="M1076" s="228"/>
      <c r="N1076" s="229"/>
      <c r="O1076" s="84"/>
      <c r="P1076" s="84"/>
      <c r="Q1076" s="84"/>
      <c r="R1076" s="84"/>
      <c r="S1076" s="84"/>
      <c r="T1076" s="85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T1076" s="17" t="s">
        <v>212</v>
      </c>
      <c r="AU1076" s="17" t="s">
        <v>82</v>
      </c>
    </row>
    <row r="1077" s="2" customFormat="1">
      <c r="A1077" s="38"/>
      <c r="B1077" s="39"/>
      <c r="C1077" s="40"/>
      <c r="D1077" s="230" t="s">
        <v>214</v>
      </c>
      <c r="E1077" s="40"/>
      <c r="F1077" s="231" t="s">
        <v>4496</v>
      </c>
      <c r="G1077" s="40"/>
      <c r="H1077" s="40"/>
      <c r="I1077" s="227"/>
      <c r="J1077" s="40"/>
      <c r="K1077" s="40"/>
      <c r="L1077" s="44"/>
      <c r="M1077" s="228"/>
      <c r="N1077" s="229"/>
      <c r="O1077" s="84"/>
      <c r="P1077" s="84"/>
      <c r="Q1077" s="84"/>
      <c r="R1077" s="84"/>
      <c r="S1077" s="84"/>
      <c r="T1077" s="85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T1077" s="17" t="s">
        <v>214</v>
      </c>
      <c r="AU1077" s="17" t="s">
        <v>82</v>
      </c>
    </row>
    <row r="1078" s="2" customFormat="1" ht="16.5" customHeight="1">
      <c r="A1078" s="38"/>
      <c r="B1078" s="39"/>
      <c r="C1078" s="212" t="s">
        <v>1883</v>
      </c>
      <c r="D1078" s="212" t="s">
        <v>205</v>
      </c>
      <c r="E1078" s="213" t="s">
        <v>4497</v>
      </c>
      <c r="F1078" s="214" t="s">
        <v>4498</v>
      </c>
      <c r="G1078" s="215" t="s">
        <v>289</v>
      </c>
      <c r="H1078" s="216">
        <v>1</v>
      </c>
      <c r="I1078" s="217"/>
      <c r="J1078" s="218">
        <f>ROUND(I1078*H1078,2)</f>
        <v>0</v>
      </c>
      <c r="K1078" s="214" t="s">
        <v>209</v>
      </c>
      <c r="L1078" s="44"/>
      <c r="M1078" s="219" t="s">
        <v>19</v>
      </c>
      <c r="N1078" s="220" t="s">
        <v>44</v>
      </c>
      <c r="O1078" s="84"/>
      <c r="P1078" s="221">
        <f>O1078*H1078</f>
        <v>0</v>
      </c>
      <c r="Q1078" s="221">
        <v>0.00013999999999999999</v>
      </c>
      <c r="R1078" s="221">
        <f>Q1078*H1078</f>
        <v>0.00013999999999999999</v>
      </c>
      <c r="S1078" s="221">
        <v>0</v>
      </c>
      <c r="T1078" s="222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223" t="s">
        <v>239</v>
      </c>
      <c r="AT1078" s="223" t="s">
        <v>205</v>
      </c>
      <c r="AU1078" s="223" t="s">
        <v>82</v>
      </c>
      <c r="AY1078" s="17" t="s">
        <v>202</v>
      </c>
      <c r="BE1078" s="224">
        <f>IF(N1078="základní",J1078,0)</f>
        <v>0</v>
      </c>
      <c r="BF1078" s="224">
        <f>IF(N1078="snížená",J1078,0)</f>
        <v>0</v>
      </c>
      <c r="BG1078" s="224">
        <f>IF(N1078="zákl. přenesená",J1078,0)</f>
        <v>0</v>
      </c>
      <c r="BH1078" s="224">
        <f>IF(N1078="sníž. přenesená",J1078,0)</f>
        <v>0</v>
      </c>
      <c r="BI1078" s="224">
        <f>IF(N1078="nulová",J1078,0)</f>
        <v>0</v>
      </c>
      <c r="BJ1078" s="17" t="s">
        <v>80</v>
      </c>
      <c r="BK1078" s="224">
        <f>ROUND(I1078*H1078,2)</f>
        <v>0</v>
      </c>
      <c r="BL1078" s="17" t="s">
        <v>239</v>
      </c>
      <c r="BM1078" s="223" t="s">
        <v>4499</v>
      </c>
    </row>
    <row r="1079" s="2" customFormat="1">
      <c r="A1079" s="38"/>
      <c r="B1079" s="39"/>
      <c r="C1079" s="40"/>
      <c r="D1079" s="225" t="s">
        <v>212</v>
      </c>
      <c r="E1079" s="40"/>
      <c r="F1079" s="226" t="s">
        <v>4500</v>
      </c>
      <c r="G1079" s="40"/>
      <c r="H1079" s="40"/>
      <c r="I1079" s="227"/>
      <c r="J1079" s="40"/>
      <c r="K1079" s="40"/>
      <c r="L1079" s="44"/>
      <c r="M1079" s="228"/>
      <c r="N1079" s="229"/>
      <c r="O1079" s="84"/>
      <c r="P1079" s="84"/>
      <c r="Q1079" s="84"/>
      <c r="R1079" s="84"/>
      <c r="S1079" s="84"/>
      <c r="T1079" s="85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T1079" s="17" t="s">
        <v>212</v>
      </c>
      <c r="AU1079" s="17" t="s">
        <v>82</v>
      </c>
    </row>
    <row r="1080" s="2" customFormat="1">
      <c r="A1080" s="38"/>
      <c r="B1080" s="39"/>
      <c r="C1080" s="40"/>
      <c r="D1080" s="230" t="s">
        <v>214</v>
      </c>
      <c r="E1080" s="40"/>
      <c r="F1080" s="231" t="s">
        <v>4501</v>
      </c>
      <c r="G1080" s="40"/>
      <c r="H1080" s="40"/>
      <c r="I1080" s="227"/>
      <c r="J1080" s="40"/>
      <c r="K1080" s="40"/>
      <c r="L1080" s="44"/>
      <c r="M1080" s="228"/>
      <c r="N1080" s="229"/>
      <c r="O1080" s="84"/>
      <c r="P1080" s="84"/>
      <c r="Q1080" s="84"/>
      <c r="R1080" s="84"/>
      <c r="S1080" s="84"/>
      <c r="T1080" s="85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214</v>
      </c>
      <c r="AU1080" s="17" t="s">
        <v>82</v>
      </c>
    </row>
    <row r="1081" s="2" customFormat="1" ht="16.5" customHeight="1">
      <c r="A1081" s="38"/>
      <c r="B1081" s="39"/>
      <c r="C1081" s="212" t="s">
        <v>1887</v>
      </c>
      <c r="D1081" s="212" t="s">
        <v>205</v>
      </c>
      <c r="E1081" s="213" t="s">
        <v>4502</v>
      </c>
      <c r="F1081" s="214" t="s">
        <v>4503</v>
      </c>
      <c r="G1081" s="215" t="s">
        <v>289</v>
      </c>
      <c r="H1081" s="216">
        <v>1</v>
      </c>
      <c r="I1081" s="217"/>
      <c r="J1081" s="218">
        <f>ROUND(I1081*H1081,2)</f>
        <v>0</v>
      </c>
      <c r="K1081" s="214" t="s">
        <v>209</v>
      </c>
      <c r="L1081" s="44"/>
      <c r="M1081" s="219" t="s">
        <v>19</v>
      </c>
      <c r="N1081" s="220" t="s">
        <v>44</v>
      </c>
      <c r="O1081" s="84"/>
      <c r="P1081" s="221">
        <f>O1081*H1081</f>
        <v>0</v>
      </c>
      <c r="Q1081" s="221">
        <v>0.00024000000000000001</v>
      </c>
      <c r="R1081" s="221">
        <f>Q1081*H1081</f>
        <v>0.00024000000000000001</v>
      </c>
      <c r="S1081" s="221">
        <v>0</v>
      </c>
      <c r="T1081" s="222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23" t="s">
        <v>239</v>
      </c>
      <c r="AT1081" s="223" t="s">
        <v>205</v>
      </c>
      <c r="AU1081" s="223" t="s">
        <v>82</v>
      </c>
      <c r="AY1081" s="17" t="s">
        <v>202</v>
      </c>
      <c r="BE1081" s="224">
        <f>IF(N1081="základní",J1081,0)</f>
        <v>0</v>
      </c>
      <c r="BF1081" s="224">
        <f>IF(N1081="snížená",J1081,0)</f>
        <v>0</v>
      </c>
      <c r="BG1081" s="224">
        <f>IF(N1081="zákl. přenesená",J1081,0)</f>
        <v>0</v>
      </c>
      <c r="BH1081" s="224">
        <f>IF(N1081="sníž. přenesená",J1081,0)</f>
        <v>0</v>
      </c>
      <c r="BI1081" s="224">
        <f>IF(N1081="nulová",J1081,0)</f>
        <v>0</v>
      </c>
      <c r="BJ1081" s="17" t="s">
        <v>80</v>
      </c>
      <c r="BK1081" s="224">
        <f>ROUND(I1081*H1081,2)</f>
        <v>0</v>
      </c>
      <c r="BL1081" s="17" t="s">
        <v>239</v>
      </c>
      <c r="BM1081" s="223" t="s">
        <v>4504</v>
      </c>
    </row>
    <row r="1082" s="2" customFormat="1">
      <c r="A1082" s="38"/>
      <c r="B1082" s="39"/>
      <c r="C1082" s="40"/>
      <c r="D1082" s="225" t="s">
        <v>212</v>
      </c>
      <c r="E1082" s="40"/>
      <c r="F1082" s="226" t="s">
        <v>4505</v>
      </c>
      <c r="G1082" s="40"/>
      <c r="H1082" s="40"/>
      <c r="I1082" s="227"/>
      <c r="J1082" s="40"/>
      <c r="K1082" s="40"/>
      <c r="L1082" s="44"/>
      <c r="M1082" s="228"/>
      <c r="N1082" s="229"/>
      <c r="O1082" s="84"/>
      <c r="P1082" s="84"/>
      <c r="Q1082" s="84"/>
      <c r="R1082" s="84"/>
      <c r="S1082" s="84"/>
      <c r="T1082" s="85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212</v>
      </c>
      <c r="AU1082" s="17" t="s">
        <v>82</v>
      </c>
    </row>
    <row r="1083" s="2" customFormat="1">
      <c r="A1083" s="38"/>
      <c r="B1083" s="39"/>
      <c r="C1083" s="40"/>
      <c r="D1083" s="230" t="s">
        <v>214</v>
      </c>
      <c r="E1083" s="40"/>
      <c r="F1083" s="231" t="s">
        <v>4506</v>
      </c>
      <c r="G1083" s="40"/>
      <c r="H1083" s="40"/>
      <c r="I1083" s="227"/>
      <c r="J1083" s="40"/>
      <c r="K1083" s="40"/>
      <c r="L1083" s="44"/>
      <c r="M1083" s="228"/>
      <c r="N1083" s="229"/>
      <c r="O1083" s="84"/>
      <c r="P1083" s="84"/>
      <c r="Q1083" s="84"/>
      <c r="R1083" s="84"/>
      <c r="S1083" s="84"/>
      <c r="T1083" s="85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T1083" s="17" t="s">
        <v>214</v>
      </c>
      <c r="AU1083" s="17" t="s">
        <v>82</v>
      </c>
    </row>
    <row r="1084" s="2" customFormat="1" ht="16.5" customHeight="1">
      <c r="A1084" s="38"/>
      <c r="B1084" s="39"/>
      <c r="C1084" s="212" t="s">
        <v>1891</v>
      </c>
      <c r="D1084" s="212" t="s">
        <v>205</v>
      </c>
      <c r="E1084" s="213" t="s">
        <v>4507</v>
      </c>
      <c r="F1084" s="214" t="s">
        <v>4508</v>
      </c>
      <c r="G1084" s="215" t="s">
        <v>289</v>
      </c>
      <c r="H1084" s="216">
        <v>1</v>
      </c>
      <c r="I1084" s="217"/>
      <c r="J1084" s="218">
        <f>ROUND(I1084*H1084,2)</f>
        <v>0</v>
      </c>
      <c r="K1084" s="214" t="s">
        <v>209</v>
      </c>
      <c r="L1084" s="44"/>
      <c r="M1084" s="219" t="s">
        <v>19</v>
      </c>
      <c r="N1084" s="220" t="s">
        <v>44</v>
      </c>
      <c r="O1084" s="84"/>
      <c r="P1084" s="221">
        <f>O1084*H1084</f>
        <v>0</v>
      </c>
      <c r="Q1084" s="221">
        <v>9.0000000000000006E-05</v>
      </c>
      <c r="R1084" s="221">
        <f>Q1084*H1084</f>
        <v>9.0000000000000006E-05</v>
      </c>
      <c r="S1084" s="221">
        <v>0</v>
      </c>
      <c r="T1084" s="222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23" t="s">
        <v>239</v>
      </c>
      <c r="AT1084" s="223" t="s">
        <v>205</v>
      </c>
      <c r="AU1084" s="223" t="s">
        <v>82</v>
      </c>
      <c r="AY1084" s="17" t="s">
        <v>202</v>
      </c>
      <c r="BE1084" s="224">
        <f>IF(N1084="základní",J1084,0)</f>
        <v>0</v>
      </c>
      <c r="BF1084" s="224">
        <f>IF(N1084="snížená",J1084,0)</f>
        <v>0</v>
      </c>
      <c r="BG1084" s="224">
        <f>IF(N1084="zákl. přenesená",J1084,0)</f>
        <v>0</v>
      </c>
      <c r="BH1084" s="224">
        <f>IF(N1084="sníž. přenesená",J1084,0)</f>
        <v>0</v>
      </c>
      <c r="BI1084" s="224">
        <f>IF(N1084="nulová",J1084,0)</f>
        <v>0</v>
      </c>
      <c r="BJ1084" s="17" t="s">
        <v>80</v>
      </c>
      <c r="BK1084" s="224">
        <f>ROUND(I1084*H1084,2)</f>
        <v>0</v>
      </c>
      <c r="BL1084" s="17" t="s">
        <v>239</v>
      </c>
      <c r="BM1084" s="223" t="s">
        <v>4509</v>
      </c>
    </row>
    <row r="1085" s="2" customFormat="1">
      <c r="A1085" s="38"/>
      <c r="B1085" s="39"/>
      <c r="C1085" s="40"/>
      <c r="D1085" s="225" t="s">
        <v>212</v>
      </c>
      <c r="E1085" s="40"/>
      <c r="F1085" s="226" t="s">
        <v>4510</v>
      </c>
      <c r="G1085" s="40"/>
      <c r="H1085" s="40"/>
      <c r="I1085" s="227"/>
      <c r="J1085" s="40"/>
      <c r="K1085" s="40"/>
      <c r="L1085" s="44"/>
      <c r="M1085" s="228"/>
      <c r="N1085" s="229"/>
      <c r="O1085" s="84"/>
      <c r="P1085" s="84"/>
      <c r="Q1085" s="84"/>
      <c r="R1085" s="84"/>
      <c r="S1085" s="84"/>
      <c r="T1085" s="85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T1085" s="17" t="s">
        <v>212</v>
      </c>
      <c r="AU1085" s="17" t="s">
        <v>82</v>
      </c>
    </row>
    <row r="1086" s="2" customFormat="1">
      <c r="A1086" s="38"/>
      <c r="B1086" s="39"/>
      <c r="C1086" s="40"/>
      <c r="D1086" s="230" t="s">
        <v>214</v>
      </c>
      <c r="E1086" s="40"/>
      <c r="F1086" s="231" t="s">
        <v>4511</v>
      </c>
      <c r="G1086" s="40"/>
      <c r="H1086" s="40"/>
      <c r="I1086" s="227"/>
      <c r="J1086" s="40"/>
      <c r="K1086" s="40"/>
      <c r="L1086" s="44"/>
      <c r="M1086" s="228"/>
      <c r="N1086" s="229"/>
      <c r="O1086" s="84"/>
      <c r="P1086" s="84"/>
      <c r="Q1086" s="84"/>
      <c r="R1086" s="84"/>
      <c r="S1086" s="84"/>
      <c r="T1086" s="85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T1086" s="17" t="s">
        <v>214</v>
      </c>
      <c r="AU1086" s="17" t="s">
        <v>82</v>
      </c>
    </row>
    <row r="1087" s="2" customFormat="1" ht="16.5" customHeight="1">
      <c r="A1087" s="38"/>
      <c r="B1087" s="39"/>
      <c r="C1087" s="243" t="s">
        <v>1897</v>
      </c>
      <c r="D1087" s="243" t="s">
        <v>248</v>
      </c>
      <c r="E1087" s="244" t="s">
        <v>4512</v>
      </c>
      <c r="F1087" s="245" t="s">
        <v>4513</v>
      </c>
      <c r="G1087" s="246" t="s">
        <v>289</v>
      </c>
      <c r="H1087" s="247">
        <v>1</v>
      </c>
      <c r="I1087" s="248"/>
      <c r="J1087" s="249">
        <f>ROUND(I1087*H1087,2)</f>
        <v>0</v>
      </c>
      <c r="K1087" s="245" t="s">
        <v>209</v>
      </c>
      <c r="L1087" s="250"/>
      <c r="M1087" s="251" t="s">
        <v>19</v>
      </c>
      <c r="N1087" s="252" t="s">
        <v>44</v>
      </c>
      <c r="O1087" s="84"/>
      <c r="P1087" s="221">
        <f>O1087*H1087</f>
        <v>0</v>
      </c>
      <c r="Q1087" s="221">
        <v>0.0061999999999999998</v>
      </c>
      <c r="R1087" s="221">
        <f>Q1087*H1087</f>
        <v>0.0061999999999999998</v>
      </c>
      <c r="S1087" s="221">
        <v>0</v>
      </c>
      <c r="T1087" s="222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23" t="s">
        <v>251</v>
      </c>
      <c r="AT1087" s="223" t="s">
        <v>248</v>
      </c>
      <c r="AU1087" s="223" t="s">
        <v>82</v>
      </c>
      <c r="AY1087" s="17" t="s">
        <v>202</v>
      </c>
      <c r="BE1087" s="224">
        <f>IF(N1087="základní",J1087,0)</f>
        <v>0</v>
      </c>
      <c r="BF1087" s="224">
        <f>IF(N1087="snížená",J1087,0)</f>
        <v>0</v>
      </c>
      <c r="BG1087" s="224">
        <f>IF(N1087="zákl. přenesená",J1087,0)</f>
        <v>0</v>
      </c>
      <c r="BH1087" s="224">
        <f>IF(N1087="sníž. přenesená",J1087,0)</f>
        <v>0</v>
      </c>
      <c r="BI1087" s="224">
        <f>IF(N1087="nulová",J1087,0)</f>
        <v>0</v>
      </c>
      <c r="BJ1087" s="17" t="s">
        <v>80</v>
      </c>
      <c r="BK1087" s="224">
        <f>ROUND(I1087*H1087,2)</f>
        <v>0</v>
      </c>
      <c r="BL1087" s="17" t="s">
        <v>239</v>
      </c>
      <c r="BM1087" s="223" t="s">
        <v>4514</v>
      </c>
    </row>
    <row r="1088" s="2" customFormat="1">
      <c r="A1088" s="38"/>
      <c r="B1088" s="39"/>
      <c r="C1088" s="40"/>
      <c r="D1088" s="225" t="s">
        <v>212</v>
      </c>
      <c r="E1088" s="40"/>
      <c r="F1088" s="226" t="s">
        <v>4513</v>
      </c>
      <c r="G1088" s="40"/>
      <c r="H1088" s="40"/>
      <c r="I1088" s="227"/>
      <c r="J1088" s="40"/>
      <c r="K1088" s="40"/>
      <c r="L1088" s="44"/>
      <c r="M1088" s="228"/>
      <c r="N1088" s="229"/>
      <c r="O1088" s="84"/>
      <c r="P1088" s="84"/>
      <c r="Q1088" s="84"/>
      <c r="R1088" s="84"/>
      <c r="S1088" s="84"/>
      <c r="T1088" s="85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T1088" s="17" t="s">
        <v>212</v>
      </c>
      <c r="AU1088" s="17" t="s">
        <v>82</v>
      </c>
    </row>
    <row r="1089" s="2" customFormat="1" ht="16.5" customHeight="1">
      <c r="A1089" s="38"/>
      <c r="B1089" s="39"/>
      <c r="C1089" s="243" t="s">
        <v>1901</v>
      </c>
      <c r="D1089" s="243" t="s">
        <v>248</v>
      </c>
      <c r="E1089" s="244" t="s">
        <v>4515</v>
      </c>
      <c r="F1089" s="245" t="s">
        <v>4516</v>
      </c>
      <c r="G1089" s="246" t="s">
        <v>289</v>
      </c>
      <c r="H1089" s="247">
        <v>1</v>
      </c>
      <c r="I1089" s="248"/>
      <c r="J1089" s="249">
        <f>ROUND(I1089*H1089,2)</f>
        <v>0</v>
      </c>
      <c r="K1089" s="245" t="s">
        <v>209</v>
      </c>
      <c r="L1089" s="250"/>
      <c r="M1089" s="251" t="s">
        <v>19</v>
      </c>
      <c r="N1089" s="252" t="s">
        <v>44</v>
      </c>
      <c r="O1089" s="84"/>
      <c r="P1089" s="221">
        <f>O1089*H1089</f>
        <v>0</v>
      </c>
      <c r="Q1089" s="221">
        <v>0.0015200000000000001</v>
      </c>
      <c r="R1089" s="221">
        <f>Q1089*H1089</f>
        <v>0.0015200000000000001</v>
      </c>
      <c r="S1089" s="221">
        <v>0</v>
      </c>
      <c r="T1089" s="222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23" t="s">
        <v>251</v>
      </c>
      <c r="AT1089" s="223" t="s">
        <v>248</v>
      </c>
      <c r="AU1089" s="223" t="s">
        <v>82</v>
      </c>
      <c r="AY1089" s="17" t="s">
        <v>202</v>
      </c>
      <c r="BE1089" s="224">
        <f>IF(N1089="základní",J1089,0)</f>
        <v>0</v>
      </c>
      <c r="BF1089" s="224">
        <f>IF(N1089="snížená",J1089,0)</f>
        <v>0</v>
      </c>
      <c r="BG1089" s="224">
        <f>IF(N1089="zákl. přenesená",J1089,0)</f>
        <v>0</v>
      </c>
      <c r="BH1089" s="224">
        <f>IF(N1089="sníž. přenesená",J1089,0)</f>
        <v>0</v>
      </c>
      <c r="BI1089" s="224">
        <f>IF(N1089="nulová",J1089,0)</f>
        <v>0</v>
      </c>
      <c r="BJ1089" s="17" t="s">
        <v>80</v>
      </c>
      <c r="BK1089" s="224">
        <f>ROUND(I1089*H1089,2)</f>
        <v>0</v>
      </c>
      <c r="BL1089" s="17" t="s">
        <v>239</v>
      </c>
      <c r="BM1089" s="223" t="s">
        <v>4517</v>
      </c>
    </row>
    <row r="1090" s="2" customFormat="1">
      <c r="A1090" s="38"/>
      <c r="B1090" s="39"/>
      <c r="C1090" s="40"/>
      <c r="D1090" s="225" t="s">
        <v>212</v>
      </c>
      <c r="E1090" s="40"/>
      <c r="F1090" s="226" t="s">
        <v>4516</v>
      </c>
      <c r="G1090" s="40"/>
      <c r="H1090" s="40"/>
      <c r="I1090" s="227"/>
      <c r="J1090" s="40"/>
      <c r="K1090" s="40"/>
      <c r="L1090" s="44"/>
      <c r="M1090" s="228"/>
      <c r="N1090" s="229"/>
      <c r="O1090" s="84"/>
      <c r="P1090" s="84"/>
      <c r="Q1090" s="84"/>
      <c r="R1090" s="84"/>
      <c r="S1090" s="84"/>
      <c r="T1090" s="85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T1090" s="17" t="s">
        <v>212</v>
      </c>
      <c r="AU1090" s="17" t="s">
        <v>82</v>
      </c>
    </row>
    <row r="1091" s="2" customFormat="1" ht="16.5" customHeight="1">
      <c r="A1091" s="38"/>
      <c r="B1091" s="39"/>
      <c r="C1091" s="212" t="s">
        <v>1906</v>
      </c>
      <c r="D1091" s="212" t="s">
        <v>205</v>
      </c>
      <c r="E1091" s="213" t="s">
        <v>4518</v>
      </c>
      <c r="F1091" s="214" t="s">
        <v>4519</v>
      </c>
      <c r="G1091" s="215" t="s">
        <v>289</v>
      </c>
      <c r="H1091" s="216">
        <v>1</v>
      </c>
      <c r="I1091" s="217"/>
      <c r="J1091" s="218">
        <f>ROUND(I1091*H1091,2)</f>
        <v>0</v>
      </c>
      <c r="K1091" s="214" t="s">
        <v>209</v>
      </c>
      <c r="L1091" s="44"/>
      <c r="M1091" s="219" t="s">
        <v>19</v>
      </c>
      <c r="N1091" s="220" t="s">
        <v>44</v>
      </c>
      <c r="O1091" s="84"/>
      <c r="P1091" s="221">
        <f>O1091*H1091</f>
        <v>0</v>
      </c>
      <c r="Q1091" s="221">
        <v>0.002</v>
      </c>
      <c r="R1091" s="221">
        <f>Q1091*H1091</f>
        <v>0.002</v>
      </c>
      <c r="S1091" s="221">
        <v>0</v>
      </c>
      <c r="T1091" s="222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23" t="s">
        <v>239</v>
      </c>
      <c r="AT1091" s="223" t="s">
        <v>205</v>
      </c>
      <c r="AU1091" s="223" t="s">
        <v>82</v>
      </c>
      <c r="AY1091" s="17" t="s">
        <v>202</v>
      </c>
      <c r="BE1091" s="224">
        <f>IF(N1091="základní",J1091,0)</f>
        <v>0</v>
      </c>
      <c r="BF1091" s="224">
        <f>IF(N1091="snížená",J1091,0)</f>
        <v>0</v>
      </c>
      <c r="BG1091" s="224">
        <f>IF(N1091="zákl. přenesená",J1091,0)</f>
        <v>0</v>
      </c>
      <c r="BH1091" s="224">
        <f>IF(N1091="sníž. přenesená",J1091,0)</f>
        <v>0</v>
      </c>
      <c r="BI1091" s="224">
        <f>IF(N1091="nulová",J1091,0)</f>
        <v>0</v>
      </c>
      <c r="BJ1091" s="17" t="s">
        <v>80</v>
      </c>
      <c r="BK1091" s="224">
        <f>ROUND(I1091*H1091,2)</f>
        <v>0</v>
      </c>
      <c r="BL1091" s="17" t="s">
        <v>239</v>
      </c>
      <c r="BM1091" s="223" t="s">
        <v>4520</v>
      </c>
    </row>
    <row r="1092" s="2" customFormat="1">
      <c r="A1092" s="38"/>
      <c r="B1092" s="39"/>
      <c r="C1092" s="40"/>
      <c r="D1092" s="225" t="s">
        <v>212</v>
      </c>
      <c r="E1092" s="40"/>
      <c r="F1092" s="226" t="s">
        <v>4521</v>
      </c>
      <c r="G1092" s="40"/>
      <c r="H1092" s="40"/>
      <c r="I1092" s="227"/>
      <c r="J1092" s="40"/>
      <c r="K1092" s="40"/>
      <c r="L1092" s="44"/>
      <c r="M1092" s="228"/>
      <c r="N1092" s="229"/>
      <c r="O1092" s="84"/>
      <c r="P1092" s="84"/>
      <c r="Q1092" s="84"/>
      <c r="R1092" s="84"/>
      <c r="S1092" s="84"/>
      <c r="T1092" s="85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T1092" s="17" t="s">
        <v>212</v>
      </c>
      <c r="AU1092" s="17" t="s">
        <v>82</v>
      </c>
    </row>
    <row r="1093" s="2" customFormat="1">
      <c r="A1093" s="38"/>
      <c r="B1093" s="39"/>
      <c r="C1093" s="40"/>
      <c r="D1093" s="230" t="s">
        <v>214</v>
      </c>
      <c r="E1093" s="40"/>
      <c r="F1093" s="231" t="s">
        <v>4522</v>
      </c>
      <c r="G1093" s="40"/>
      <c r="H1093" s="40"/>
      <c r="I1093" s="227"/>
      <c r="J1093" s="40"/>
      <c r="K1093" s="40"/>
      <c r="L1093" s="44"/>
      <c r="M1093" s="228"/>
      <c r="N1093" s="229"/>
      <c r="O1093" s="84"/>
      <c r="P1093" s="84"/>
      <c r="Q1093" s="84"/>
      <c r="R1093" s="84"/>
      <c r="S1093" s="84"/>
      <c r="T1093" s="85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T1093" s="17" t="s">
        <v>214</v>
      </c>
      <c r="AU1093" s="17" t="s">
        <v>82</v>
      </c>
    </row>
    <row r="1094" s="2" customFormat="1" ht="16.5" customHeight="1">
      <c r="A1094" s="38"/>
      <c r="B1094" s="39"/>
      <c r="C1094" s="212" t="s">
        <v>1910</v>
      </c>
      <c r="D1094" s="212" t="s">
        <v>205</v>
      </c>
      <c r="E1094" s="213" t="s">
        <v>4523</v>
      </c>
      <c r="F1094" s="214" t="s">
        <v>4524</v>
      </c>
      <c r="G1094" s="215" t="s">
        <v>289</v>
      </c>
      <c r="H1094" s="216">
        <v>1</v>
      </c>
      <c r="I1094" s="217"/>
      <c r="J1094" s="218">
        <f>ROUND(I1094*H1094,2)</f>
        <v>0</v>
      </c>
      <c r="K1094" s="214" t="s">
        <v>19</v>
      </c>
      <c r="L1094" s="44"/>
      <c r="M1094" s="219" t="s">
        <v>19</v>
      </c>
      <c r="N1094" s="220" t="s">
        <v>44</v>
      </c>
      <c r="O1094" s="84"/>
      <c r="P1094" s="221">
        <f>O1094*H1094</f>
        <v>0</v>
      </c>
      <c r="Q1094" s="221">
        <v>0.002</v>
      </c>
      <c r="R1094" s="221">
        <f>Q1094*H1094</f>
        <v>0.002</v>
      </c>
      <c r="S1094" s="221">
        <v>0</v>
      </c>
      <c r="T1094" s="222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223" t="s">
        <v>239</v>
      </c>
      <c r="AT1094" s="223" t="s">
        <v>205</v>
      </c>
      <c r="AU1094" s="223" t="s">
        <v>82</v>
      </c>
      <c r="AY1094" s="17" t="s">
        <v>202</v>
      </c>
      <c r="BE1094" s="224">
        <f>IF(N1094="základní",J1094,0)</f>
        <v>0</v>
      </c>
      <c r="BF1094" s="224">
        <f>IF(N1094="snížená",J1094,0)</f>
        <v>0</v>
      </c>
      <c r="BG1094" s="224">
        <f>IF(N1094="zákl. přenesená",J1094,0)</f>
        <v>0</v>
      </c>
      <c r="BH1094" s="224">
        <f>IF(N1094="sníž. přenesená",J1094,0)</f>
        <v>0</v>
      </c>
      <c r="BI1094" s="224">
        <f>IF(N1094="nulová",J1094,0)</f>
        <v>0</v>
      </c>
      <c r="BJ1094" s="17" t="s">
        <v>80</v>
      </c>
      <c r="BK1094" s="224">
        <f>ROUND(I1094*H1094,2)</f>
        <v>0</v>
      </c>
      <c r="BL1094" s="17" t="s">
        <v>239</v>
      </c>
      <c r="BM1094" s="223" t="s">
        <v>4525</v>
      </c>
    </row>
    <row r="1095" s="2" customFormat="1">
      <c r="A1095" s="38"/>
      <c r="B1095" s="39"/>
      <c r="C1095" s="40"/>
      <c r="D1095" s="225" t="s">
        <v>212</v>
      </c>
      <c r="E1095" s="40"/>
      <c r="F1095" s="226" t="s">
        <v>4524</v>
      </c>
      <c r="G1095" s="40"/>
      <c r="H1095" s="40"/>
      <c r="I1095" s="227"/>
      <c r="J1095" s="40"/>
      <c r="K1095" s="40"/>
      <c r="L1095" s="44"/>
      <c r="M1095" s="228"/>
      <c r="N1095" s="229"/>
      <c r="O1095" s="84"/>
      <c r="P1095" s="84"/>
      <c r="Q1095" s="84"/>
      <c r="R1095" s="84"/>
      <c r="S1095" s="84"/>
      <c r="T1095" s="85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T1095" s="17" t="s">
        <v>212</v>
      </c>
      <c r="AU1095" s="17" t="s">
        <v>82</v>
      </c>
    </row>
    <row r="1096" s="2" customFormat="1" ht="16.5" customHeight="1">
      <c r="A1096" s="38"/>
      <c r="B1096" s="39"/>
      <c r="C1096" s="212" t="s">
        <v>1914</v>
      </c>
      <c r="D1096" s="212" t="s">
        <v>205</v>
      </c>
      <c r="E1096" s="213" t="s">
        <v>4526</v>
      </c>
      <c r="F1096" s="214" t="s">
        <v>4527</v>
      </c>
      <c r="G1096" s="215" t="s">
        <v>4446</v>
      </c>
      <c r="H1096" s="216">
        <v>4</v>
      </c>
      <c r="I1096" s="217"/>
      <c r="J1096" s="218">
        <f>ROUND(I1096*H1096,2)</f>
        <v>0</v>
      </c>
      <c r="K1096" s="214" t="s">
        <v>19</v>
      </c>
      <c r="L1096" s="44"/>
      <c r="M1096" s="219" t="s">
        <v>19</v>
      </c>
      <c r="N1096" s="220" t="s">
        <v>44</v>
      </c>
      <c r="O1096" s="84"/>
      <c r="P1096" s="221">
        <f>O1096*H1096</f>
        <v>0</v>
      </c>
      <c r="Q1096" s="221">
        <v>0.050000000000000003</v>
      </c>
      <c r="R1096" s="221">
        <f>Q1096*H1096</f>
        <v>0.20000000000000001</v>
      </c>
      <c r="S1096" s="221">
        <v>0</v>
      </c>
      <c r="T1096" s="222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23" t="s">
        <v>210</v>
      </c>
      <c r="AT1096" s="223" t="s">
        <v>205</v>
      </c>
      <c r="AU1096" s="223" t="s">
        <v>82</v>
      </c>
      <c r="AY1096" s="17" t="s">
        <v>202</v>
      </c>
      <c r="BE1096" s="224">
        <f>IF(N1096="základní",J1096,0)</f>
        <v>0</v>
      </c>
      <c r="BF1096" s="224">
        <f>IF(N1096="snížená",J1096,0)</f>
        <v>0</v>
      </c>
      <c r="BG1096" s="224">
        <f>IF(N1096="zákl. přenesená",J1096,0)</f>
        <v>0</v>
      </c>
      <c r="BH1096" s="224">
        <f>IF(N1096="sníž. přenesená",J1096,0)</f>
        <v>0</v>
      </c>
      <c r="BI1096" s="224">
        <f>IF(N1096="nulová",J1096,0)</f>
        <v>0</v>
      </c>
      <c r="BJ1096" s="17" t="s">
        <v>80</v>
      </c>
      <c r="BK1096" s="224">
        <f>ROUND(I1096*H1096,2)</f>
        <v>0</v>
      </c>
      <c r="BL1096" s="17" t="s">
        <v>210</v>
      </c>
      <c r="BM1096" s="223" t="s">
        <v>4528</v>
      </c>
    </row>
    <row r="1097" s="2" customFormat="1">
      <c r="A1097" s="38"/>
      <c r="B1097" s="39"/>
      <c r="C1097" s="40"/>
      <c r="D1097" s="225" t="s">
        <v>212</v>
      </c>
      <c r="E1097" s="40"/>
      <c r="F1097" s="226" t="s">
        <v>4529</v>
      </c>
      <c r="G1097" s="40"/>
      <c r="H1097" s="40"/>
      <c r="I1097" s="227"/>
      <c r="J1097" s="40"/>
      <c r="K1097" s="40"/>
      <c r="L1097" s="44"/>
      <c r="M1097" s="228"/>
      <c r="N1097" s="229"/>
      <c r="O1097" s="84"/>
      <c r="P1097" s="84"/>
      <c r="Q1097" s="84"/>
      <c r="R1097" s="84"/>
      <c r="S1097" s="84"/>
      <c r="T1097" s="85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T1097" s="17" t="s">
        <v>212</v>
      </c>
      <c r="AU1097" s="17" t="s">
        <v>82</v>
      </c>
    </row>
    <row r="1098" s="2" customFormat="1">
      <c r="A1098" s="38"/>
      <c r="B1098" s="39"/>
      <c r="C1098" s="40"/>
      <c r="D1098" s="225" t="s">
        <v>525</v>
      </c>
      <c r="E1098" s="40"/>
      <c r="F1098" s="253" t="s">
        <v>4530</v>
      </c>
      <c r="G1098" s="40"/>
      <c r="H1098" s="40"/>
      <c r="I1098" s="227"/>
      <c r="J1098" s="40"/>
      <c r="K1098" s="40"/>
      <c r="L1098" s="44"/>
      <c r="M1098" s="228"/>
      <c r="N1098" s="229"/>
      <c r="O1098" s="84"/>
      <c r="P1098" s="84"/>
      <c r="Q1098" s="84"/>
      <c r="R1098" s="84"/>
      <c r="S1098" s="84"/>
      <c r="T1098" s="85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T1098" s="17" t="s">
        <v>525</v>
      </c>
      <c r="AU1098" s="17" t="s">
        <v>82</v>
      </c>
    </row>
    <row r="1099" s="2" customFormat="1" ht="16.5" customHeight="1">
      <c r="A1099" s="38"/>
      <c r="B1099" s="39"/>
      <c r="C1099" s="212" t="s">
        <v>1918</v>
      </c>
      <c r="D1099" s="212" t="s">
        <v>205</v>
      </c>
      <c r="E1099" s="213" t="s">
        <v>4531</v>
      </c>
      <c r="F1099" s="214" t="s">
        <v>4532</v>
      </c>
      <c r="G1099" s="215" t="s">
        <v>4446</v>
      </c>
      <c r="H1099" s="216">
        <v>1</v>
      </c>
      <c r="I1099" s="217"/>
      <c r="J1099" s="218">
        <f>ROUND(I1099*H1099,2)</f>
        <v>0</v>
      </c>
      <c r="K1099" s="214" t="s">
        <v>19</v>
      </c>
      <c r="L1099" s="44"/>
      <c r="M1099" s="219" t="s">
        <v>19</v>
      </c>
      <c r="N1099" s="220" t="s">
        <v>44</v>
      </c>
      <c r="O1099" s="84"/>
      <c r="P1099" s="221">
        <f>O1099*H1099</f>
        <v>0</v>
      </c>
      <c r="Q1099" s="221">
        <v>0.050000000000000003</v>
      </c>
      <c r="R1099" s="221">
        <f>Q1099*H1099</f>
        <v>0.050000000000000003</v>
      </c>
      <c r="S1099" s="221">
        <v>0</v>
      </c>
      <c r="T1099" s="222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23" t="s">
        <v>210</v>
      </c>
      <c r="AT1099" s="223" t="s">
        <v>205</v>
      </c>
      <c r="AU1099" s="223" t="s">
        <v>82</v>
      </c>
      <c r="AY1099" s="17" t="s">
        <v>202</v>
      </c>
      <c r="BE1099" s="224">
        <f>IF(N1099="základní",J1099,0)</f>
        <v>0</v>
      </c>
      <c r="BF1099" s="224">
        <f>IF(N1099="snížená",J1099,0)</f>
        <v>0</v>
      </c>
      <c r="BG1099" s="224">
        <f>IF(N1099="zákl. přenesená",J1099,0)</f>
        <v>0</v>
      </c>
      <c r="BH1099" s="224">
        <f>IF(N1099="sníž. přenesená",J1099,0)</f>
        <v>0</v>
      </c>
      <c r="BI1099" s="224">
        <f>IF(N1099="nulová",J1099,0)</f>
        <v>0</v>
      </c>
      <c r="BJ1099" s="17" t="s">
        <v>80</v>
      </c>
      <c r="BK1099" s="224">
        <f>ROUND(I1099*H1099,2)</f>
        <v>0</v>
      </c>
      <c r="BL1099" s="17" t="s">
        <v>210</v>
      </c>
      <c r="BM1099" s="223" t="s">
        <v>4533</v>
      </c>
    </row>
    <row r="1100" s="2" customFormat="1">
      <c r="A1100" s="38"/>
      <c r="B1100" s="39"/>
      <c r="C1100" s="40"/>
      <c r="D1100" s="225" t="s">
        <v>212</v>
      </c>
      <c r="E1100" s="40"/>
      <c r="F1100" s="226" t="s">
        <v>4534</v>
      </c>
      <c r="G1100" s="40"/>
      <c r="H1100" s="40"/>
      <c r="I1100" s="227"/>
      <c r="J1100" s="40"/>
      <c r="K1100" s="40"/>
      <c r="L1100" s="44"/>
      <c r="M1100" s="228"/>
      <c r="N1100" s="229"/>
      <c r="O1100" s="84"/>
      <c r="P1100" s="84"/>
      <c r="Q1100" s="84"/>
      <c r="R1100" s="84"/>
      <c r="S1100" s="84"/>
      <c r="T1100" s="85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T1100" s="17" t="s">
        <v>212</v>
      </c>
      <c r="AU1100" s="17" t="s">
        <v>82</v>
      </c>
    </row>
    <row r="1101" s="2" customFormat="1">
      <c r="A1101" s="38"/>
      <c r="B1101" s="39"/>
      <c r="C1101" s="40"/>
      <c r="D1101" s="225" t="s">
        <v>525</v>
      </c>
      <c r="E1101" s="40"/>
      <c r="F1101" s="253" t="s">
        <v>4530</v>
      </c>
      <c r="G1101" s="40"/>
      <c r="H1101" s="40"/>
      <c r="I1101" s="227"/>
      <c r="J1101" s="40"/>
      <c r="K1101" s="40"/>
      <c r="L1101" s="44"/>
      <c r="M1101" s="228"/>
      <c r="N1101" s="229"/>
      <c r="O1101" s="84"/>
      <c r="P1101" s="84"/>
      <c r="Q1101" s="84"/>
      <c r="R1101" s="84"/>
      <c r="S1101" s="84"/>
      <c r="T1101" s="85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T1101" s="17" t="s">
        <v>525</v>
      </c>
      <c r="AU1101" s="17" t="s">
        <v>82</v>
      </c>
    </row>
    <row r="1102" s="2" customFormat="1" ht="16.5" customHeight="1">
      <c r="A1102" s="38"/>
      <c r="B1102" s="39"/>
      <c r="C1102" s="212" t="s">
        <v>1922</v>
      </c>
      <c r="D1102" s="212" t="s">
        <v>205</v>
      </c>
      <c r="E1102" s="213" t="s">
        <v>4535</v>
      </c>
      <c r="F1102" s="214" t="s">
        <v>4536</v>
      </c>
      <c r="G1102" s="215" t="s">
        <v>4446</v>
      </c>
      <c r="H1102" s="216">
        <v>4</v>
      </c>
      <c r="I1102" s="217"/>
      <c r="J1102" s="218">
        <f>ROUND(I1102*H1102,2)</f>
        <v>0</v>
      </c>
      <c r="K1102" s="214" t="s">
        <v>19</v>
      </c>
      <c r="L1102" s="44"/>
      <c r="M1102" s="219" t="s">
        <v>19</v>
      </c>
      <c r="N1102" s="220" t="s">
        <v>44</v>
      </c>
      <c r="O1102" s="84"/>
      <c r="P1102" s="221">
        <f>O1102*H1102</f>
        <v>0</v>
      </c>
      <c r="Q1102" s="221">
        <v>0.050000000000000003</v>
      </c>
      <c r="R1102" s="221">
        <f>Q1102*H1102</f>
        <v>0.20000000000000001</v>
      </c>
      <c r="S1102" s="221">
        <v>0</v>
      </c>
      <c r="T1102" s="222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23" t="s">
        <v>210</v>
      </c>
      <c r="AT1102" s="223" t="s">
        <v>205</v>
      </c>
      <c r="AU1102" s="223" t="s">
        <v>82</v>
      </c>
      <c r="AY1102" s="17" t="s">
        <v>202</v>
      </c>
      <c r="BE1102" s="224">
        <f>IF(N1102="základní",J1102,0)</f>
        <v>0</v>
      </c>
      <c r="BF1102" s="224">
        <f>IF(N1102="snížená",J1102,0)</f>
        <v>0</v>
      </c>
      <c r="BG1102" s="224">
        <f>IF(N1102="zákl. přenesená",J1102,0)</f>
        <v>0</v>
      </c>
      <c r="BH1102" s="224">
        <f>IF(N1102="sníž. přenesená",J1102,0)</f>
        <v>0</v>
      </c>
      <c r="BI1102" s="224">
        <f>IF(N1102="nulová",J1102,0)</f>
        <v>0</v>
      </c>
      <c r="BJ1102" s="17" t="s">
        <v>80</v>
      </c>
      <c r="BK1102" s="224">
        <f>ROUND(I1102*H1102,2)</f>
        <v>0</v>
      </c>
      <c r="BL1102" s="17" t="s">
        <v>210</v>
      </c>
      <c r="BM1102" s="223" t="s">
        <v>4537</v>
      </c>
    </row>
    <row r="1103" s="2" customFormat="1">
      <c r="A1103" s="38"/>
      <c r="B1103" s="39"/>
      <c r="C1103" s="40"/>
      <c r="D1103" s="225" t="s">
        <v>212</v>
      </c>
      <c r="E1103" s="40"/>
      <c r="F1103" s="226" t="s">
        <v>4538</v>
      </c>
      <c r="G1103" s="40"/>
      <c r="H1103" s="40"/>
      <c r="I1103" s="227"/>
      <c r="J1103" s="40"/>
      <c r="K1103" s="40"/>
      <c r="L1103" s="44"/>
      <c r="M1103" s="228"/>
      <c r="N1103" s="229"/>
      <c r="O1103" s="84"/>
      <c r="P1103" s="84"/>
      <c r="Q1103" s="84"/>
      <c r="R1103" s="84"/>
      <c r="S1103" s="84"/>
      <c r="T1103" s="85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T1103" s="17" t="s">
        <v>212</v>
      </c>
      <c r="AU1103" s="17" t="s">
        <v>82</v>
      </c>
    </row>
    <row r="1104" s="2" customFormat="1">
      <c r="A1104" s="38"/>
      <c r="B1104" s="39"/>
      <c r="C1104" s="40"/>
      <c r="D1104" s="225" t="s">
        <v>525</v>
      </c>
      <c r="E1104" s="40"/>
      <c r="F1104" s="253" t="s">
        <v>4530</v>
      </c>
      <c r="G1104" s="40"/>
      <c r="H1104" s="40"/>
      <c r="I1104" s="227"/>
      <c r="J1104" s="40"/>
      <c r="K1104" s="40"/>
      <c r="L1104" s="44"/>
      <c r="M1104" s="228"/>
      <c r="N1104" s="229"/>
      <c r="O1104" s="84"/>
      <c r="P1104" s="84"/>
      <c r="Q1104" s="84"/>
      <c r="R1104" s="84"/>
      <c r="S1104" s="84"/>
      <c r="T1104" s="85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T1104" s="17" t="s">
        <v>525</v>
      </c>
      <c r="AU1104" s="17" t="s">
        <v>82</v>
      </c>
    </row>
    <row r="1105" s="2" customFormat="1" ht="16.5" customHeight="1">
      <c r="A1105" s="38"/>
      <c r="B1105" s="39"/>
      <c r="C1105" s="212" t="s">
        <v>1928</v>
      </c>
      <c r="D1105" s="212" t="s">
        <v>205</v>
      </c>
      <c r="E1105" s="213" t="s">
        <v>4539</v>
      </c>
      <c r="F1105" s="214" t="s">
        <v>4540</v>
      </c>
      <c r="G1105" s="215" t="s">
        <v>4446</v>
      </c>
      <c r="H1105" s="216">
        <v>0</v>
      </c>
      <c r="I1105" s="217"/>
      <c r="J1105" s="218">
        <f>ROUND(I1105*H1105,2)</f>
        <v>0</v>
      </c>
      <c r="K1105" s="214" t="s">
        <v>19</v>
      </c>
      <c r="L1105" s="44"/>
      <c r="M1105" s="219" t="s">
        <v>19</v>
      </c>
      <c r="N1105" s="220" t="s">
        <v>44</v>
      </c>
      <c r="O1105" s="84"/>
      <c r="P1105" s="221">
        <f>O1105*H1105</f>
        <v>0</v>
      </c>
      <c r="Q1105" s="221">
        <v>0.050000000000000003</v>
      </c>
      <c r="R1105" s="221">
        <f>Q1105*H1105</f>
        <v>0</v>
      </c>
      <c r="S1105" s="221">
        <v>0</v>
      </c>
      <c r="T1105" s="222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23" t="s">
        <v>210</v>
      </c>
      <c r="AT1105" s="223" t="s">
        <v>205</v>
      </c>
      <c r="AU1105" s="223" t="s">
        <v>82</v>
      </c>
      <c r="AY1105" s="17" t="s">
        <v>202</v>
      </c>
      <c r="BE1105" s="224">
        <f>IF(N1105="základní",J1105,0)</f>
        <v>0</v>
      </c>
      <c r="BF1105" s="224">
        <f>IF(N1105="snížená",J1105,0)</f>
        <v>0</v>
      </c>
      <c r="BG1105" s="224">
        <f>IF(N1105="zákl. přenesená",J1105,0)</f>
        <v>0</v>
      </c>
      <c r="BH1105" s="224">
        <f>IF(N1105="sníž. přenesená",J1105,0)</f>
        <v>0</v>
      </c>
      <c r="BI1105" s="224">
        <f>IF(N1105="nulová",J1105,0)</f>
        <v>0</v>
      </c>
      <c r="BJ1105" s="17" t="s">
        <v>80</v>
      </c>
      <c r="BK1105" s="224">
        <f>ROUND(I1105*H1105,2)</f>
        <v>0</v>
      </c>
      <c r="BL1105" s="17" t="s">
        <v>210</v>
      </c>
      <c r="BM1105" s="223" t="s">
        <v>4541</v>
      </c>
    </row>
    <row r="1106" s="2" customFormat="1">
      <c r="A1106" s="38"/>
      <c r="B1106" s="39"/>
      <c r="C1106" s="40"/>
      <c r="D1106" s="225" t="s">
        <v>212</v>
      </c>
      <c r="E1106" s="40"/>
      <c r="F1106" s="226" t="s">
        <v>4542</v>
      </c>
      <c r="G1106" s="40"/>
      <c r="H1106" s="40"/>
      <c r="I1106" s="227"/>
      <c r="J1106" s="40"/>
      <c r="K1106" s="40"/>
      <c r="L1106" s="44"/>
      <c r="M1106" s="228"/>
      <c r="N1106" s="229"/>
      <c r="O1106" s="84"/>
      <c r="P1106" s="84"/>
      <c r="Q1106" s="84"/>
      <c r="R1106" s="84"/>
      <c r="S1106" s="84"/>
      <c r="T1106" s="85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T1106" s="17" t="s">
        <v>212</v>
      </c>
      <c r="AU1106" s="17" t="s">
        <v>82</v>
      </c>
    </row>
    <row r="1107" s="2" customFormat="1">
      <c r="A1107" s="38"/>
      <c r="B1107" s="39"/>
      <c r="C1107" s="40"/>
      <c r="D1107" s="225" t="s">
        <v>525</v>
      </c>
      <c r="E1107" s="40"/>
      <c r="F1107" s="253" t="s">
        <v>4530</v>
      </c>
      <c r="G1107" s="40"/>
      <c r="H1107" s="40"/>
      <c r="I1107" s="227"/>
      <c r="J1107" s="40"/>
      <c r="K1107" s="40"/>
      <c r="L1107" s="44"/>
      <c r="M1107" s="228"/>
      <c r="N1107" s="229"/>
      <c r="O1107" s="84"/>
      <c r="P1107" s="84"/>
      <c r="Q1107" s="84"/>
      <c r="R1107" s="84"/>
      <c r="S1107" s="84"/>
      <c r="T1107" s="85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T1107" s="17" t="s">
        <v>525</v>
      </c>
      <c r="AU1107" s="17" t="s">
        <v>82</v>
      </c>
    </row>
    <row r="1108" s="2" customFormat="1" ht="16.5" customHeight="1">
      <c r="A1108" s="38"/>
      <c r="B1108" s="39"/>
      <c r="C1108" s="212" t="s">
        <v>1932</v>
      </c>
      <c r="D1108" s="212" t="s">
        <v>205</v>
      </c>
      <c r="E1108" s="213" t="s">
        <v>4543</v>
      </c>
      <c r="F1108" s="214" t="s">
        <v>4544</v>
      </c>
      <c r="G1108" s="215" t="s">
        <v>4446</v>
      </c>
      <c r="H1108" s="216">
        <v>3</v>
      </c>
      <c r="I1108" s="217"/>
      <c r="J1108" s="218">
        <f>ROUND(I1108*H1108,2)</f>
        <v>0</v>
      </c>
      <c r="K1108" s="214" t="s">
        <v>19</v>
      </c>
      <c r="L1108" s="44"/>
      <c r="M1108" s="219" t="s">
        <v>19</v>
      </c>
      <c r="N1108" s="220" t="s">
        <v>44</v>
      </c>
      <c r="O1108" s="84"/>
      <c r="P1108" s="221">
        <f>O1108*H1108</f>
        <v>0</v>
      </c>
      <c r="Q1108" s="221">
        <v>0.050000000000000003</v>
      </c>
      <c r="R1108" s="221">
        <f>Q1108*H1108</f>
        <v>0.15000000000000002</v>
      </c>
      <c r="S1108" s="221">
        <v>0</v>
      </c>
      <c r="T1108" s="222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23" t="s">
        <v>210</v>
      </c>
      <c r="AT1108" s="223" t="s">
        <v>205</v>
      </c>
      <c r="AU1108" s="223" t="s">
        <v>82</v>
      </c>
      <c r="AY1108" s="17" t="s">
        <v>202</v>
      </c>
      <c r="BE1108" s="224">
        <f>IF(N1108="základní",J1108,0)</f>
        <v>0</v>
      </c>
      <c r="BF1108" s="224">
        <f>IF(N1108="snížená",J1108,0)</f>
        <v>0</v>
      </c>
      <c r="BG1108" s="224">
        <f>IF(N1108="zákl. přenesená",J1108,0)</f>
        <v>0</v>
      </c>
      <c r="BH1108" s="224">
        <f>IF(N1108="sníž. přenesená",J1108,0)</f>
        <v>0</v>
      </c>
      <c r="BI1108" s="224">
        <f>IF(N1108="nulová",J1108,0)</f>
        <v>0</v>
      </c>
      <c r="BJ1108" s="17" t="s">
        <v>80</v>
      </c>
      <c r="BK1108" s="224">
        <f>ROUND(I1108*H1108,2)</f>
        <v>0</v>
      </c>
      <c r="BL1108" s="17" t="s">
        <v>210</v>
      </c>
      <c r="BM1108" s="223" t="s">
        <v>4545</v>
      </c>
    </row>
    <row r="1109" s="2" customFormat="1">
      <c r="A1109" s="38"/>
      <c r="B1109" s="39"/>
      <c r="C1109" s="40"/>
      <c r="D1109" s="225" t="s">
        <v>212</v>
      </c>
      <c r="E1109" s="40"/>
      <c r="F1109" s="226" t="s">
        <v>4546</v>
      </c>
      <c r="G1109" s="40"/>
      <c r="H1109" s="40"/>
      <c r="I1109" s="227"/>
      <c r="J1109" s="40"/>
      <c r="K1109" s="40"/>
      <c r="L1109" s="44"/>
      <c r="M1109" s="228"/>
      <c r="N1109" s="229"/>
      <c r="O1109" s="84"/>
      <c r="P1109" s="84"/>
      <c r="Q1109" s="84"/>
      <c r="R1109" s="84"/>
      <c r="S1109" s="84"/>
      <c r="T1109" s="85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T1109" s="17" t="s">
        <v>212</v>
      </c>
      <c r="AU1109" s="17" t="s">
        <v>82</v>
      </c>
    </row>
    <row r="1110" s="2" customFormat="1">
      <c r="A1110" s="38"/>
      <c r="B1110" s="39"/>
      <c r="C1110" s="40"/>
      <c r="D1110" s="225" t="s">
        <v>525</v>
      </c>
      <c r="E1110" s="40"/>
      <c r="F1110" s="253" t="s">
        <v>4530</v>
      </c>
      <c r="G1110" s="40"/>
      <c r="H1110" s="40"/>
      <c r="I1110" s="227"/>
      <c r="J1110" s="40"/>
      <c r="K1110" s="40"/>
      <c r="L1110" s="44"/>
      <c r="M1110" s="228"/>
      <c r="N1110" s="229"/>
      <c r="O1110" s="84"/>
      <c r="P1110" s="84"/>
      <c r="Q1110" s="84"/>
      <c r="R1110" s="84"/>
      <c r="S1110" s="84"/>
      <c r="T1110" s="85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T1110" s="17" t="s">
        <v>525</v>
      </c>
      <c r="AU1110" s="17" t="s">
        <v>82</v>
      </c>
    </row>
    <row r="1111" s="2" customFormat="1" ht="16.5" customHeight="1">
      <c r="A1111" s="38"/>
      <c r="B1111" s="39"/>
      <c r="C1111" s="212" t="s">
        <v>1936</v>
      </c>
      <c r="D1111" s="212" t="s">
        <v>205</v>
      </c>
      <c r="E1111" s="213" t="s">
        <v>4547</v>
      </c>
      <c r="F1111" s="214" t="s">
        <v>4548</v>
      </c>
      <c r="G1111" s="215" t="s">
        <v>4446</v>
      </c>
      <c r="H1111" s="216">
        <v>2</v>
      </c>
      <c r="I1111" s="217"/>
      <c r="J1111" s="218">
        <f>ROUND(I1111*H1111,2)</f>
        <v>0</v>
      </c>
      <c r="K1111" s="214" t="s">
        <v>19</v>
      </c>
      <c r="L1111" s="44"/>
      <c r="M1111" s="219" t="s">
        <v>19</v>
      </c>
      <c r="N1111" s="220" t="s">
        <v>44</v>
      </c>
      <c r="O1111" s="84"/>
      <c r="P1111" s="221">
        <f>O1111*H1111</f>
        <v>0</v>
      </c>
      <c r="Q1111" s="221">
        <v>0.050000000000000003</v>
      </c>
      <c r="R1111" s="221">
        <f>Q1111*H1111</f>
        <v>0.10000000000000001</v>
      </c>
      <c r="S1111" s="221">
        <v>0</v>
      </c>
      <c r="T1111" s="222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23" t="s">
        <v>210</v>
      </c>
      <c r="AT1111" s="223" t="s">
        <v>205</v>
      </c>
      <c r="AU1111" s="223" t="s">
        <v>82</v>
      </c>
      <c r="AY1111" s="17" t="s">
        <v>202</v>
      </c>
      <c r="BE1111" s="224">
        <f>IF(N1111="základní",J1111,0)</f>
        <v>0</v>
      </c>
      <c r="BF1111" s="224">
        <f>IF(N1111="snížená",J1111,0)</f>
        <v>0</v>
      </c>
      <c r="BG1111" s="224">
        <f>IF(N1111="zákl. přenesená",J1111,0)</f>
        <v>0</v>
      </c>
      <c r="BH1111" s="224">
        <f>IF(N1111="sníž. přenesená",J1111,0)</f>
        <v>0</v>
      </c>
      <c r="BI1111" s="224">
        <f>IF(N1111="nulová",J1111,0)</f>
        <v>0</v>
      </c>
      <c r="BJ1111" s="17" t="s">
        <v>80</v>
      </c>
      <c r="BK1111" s="224">
        <f>ROUND(I1111*H1111,2)</f>
        <v>0</v>
      </c>
      <c r="BL1111" s="17" t="s">
        <v>210</v>
      </c>
      <c r="BM1111" s="223" t="s">
        <v>4549</v>
      </c>
    </row>
    <row r="1112" s="2" customFormat="1">
      <c r="A1112" s="38"/>
      <c r="B1112" s="39"/>
      <c r="C1112" s="40"/>
      <c r="D1112" s="225" t="s">
        <v>212</v>
      </c>
      <c r="E1112" s="40"/>
      <c r="F1112" s="226" t="s">
        <v>4550</v>
      </c>
      <c r="G1112" s="40"/>
      <c r="H1112" s="40"/>
      <c r="I1112" s="227"/>
      <c r="J1112" s="40"/>
      <c r="K1112" s="40"/>
      <c r="L1112" s="44"/>
      <c r="M1112" s="228"/>
      <c r="N1112" s="229"/>
      <c r="O1112" s="84"/>
      <c r="P1112" s="84"/>
      <c r="Q1112" s="84"/>
      <c r="R1112" s="84"/>
      <c r="S1112" s="84"/>
      <c r="T1112" s="85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T1112" s="17" t="s">
        <v>212</v>
      </c>
      <c r="AU1112" s="17" t="s">
        <v>82</v>
      </c>
    </row>
    <row r="1113" s="2" customFormat="1">
      <c r="A1113" s="38"/>
      <c r="B1113" s="39"/>
      <c r="C1113" s="40"/>
      <c r="D1113" s="225" t="s">
        <v>525</v>
      </c>
      <c r="E1113" s="40"/>
      <c r="F1113" s="253" t="s">
        <v>4530</v>
      </c>
      <c r="G1113" s="40"/>
      <c r="H1113" s="40"/>
      <c r="I1113" s="227"/>
      <c r="J1113" s="40"/>
      <c r="K1113" s="40"/>
      <c r="L1113" s="44"/>
      <c r="M1113" s="228"/>
      <c r="N1113" s="229"/>
      <c r="O1113" s="84"/>
      <c r="P1113" s="84"/>
      <c r="Q1113" s="84"/>
      <c r="R1113" s="84"/>
      <c r="S1113" s="84"/>
      <c r="T1113" s="85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T1113" s="17" t="s">
        <v>525</v>
      </c>
      <c r="AU1113" s="17" t="s">
        <v>82</v>
      </c>
    </row>
    <row r="1114" s="2" customFormat="1" ht="16.5" customHeight="1">
      <c r="A1114" s="38"/>
      <c r="B1114" s="39"/>
      <c r="C1114" s="212" t="s">
        <v>1941</v>
      </c>
      <c r="D1114" s="212" t="s">
        <v>205</v>
      </c>
      <c r="E1114" s="213" t="s">
        <v>4551</v>
      </c>
      <c r="F1114" s="214" t="s">
        <v>4552</v>
      </c>
      <c r="G1114" s="215" t="s">
        <v>4446</v>
      </c>
      <c r="H1114" s="216">
        <v>4</v>
      </c>
      <c r="I1114" s="217"/>
      <c r="J1114" s="218">
        <f>ROUND(I1114*H1114,2)</f>
        <v>0</v>
      </c>
      <c r="K1114" s="214" t="s">
        <v>19</v>
      </c>
      <c r="L1114" s="44"/>
      <c r="M1114" s="219" t="s">
        <v>19</v>
      </c>
      <c r="N1114" s="220" t="s">
        <v>44</v>
      </c>
      <c r="O1114" s="84"/>
      <c r="P1114" s="221">
        <f>O1114*H1114</f>
        <v>0</v>
      </c>
      <c r="Q1114" s="221">
        <v>0.050000000000000003</v>
      </c>
      <c r="R1114" s="221">
        <f>Q1114*H1114</f>
        <v>0.20000000000000001</v>
      </c>
      <c r="S1114" s="221">
        <v>0</v>
      </c>
      <c r="T1114" s="222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23" t="s">
        <v>210</v>
      </c>
      <c r="AT1114" s="223" t="s">
        <v>205</v>
      </c>
      <c r="AU1114" s="223" t="s">
        <v>82</v>
      </c>
      <c r="AY1114" s="17" t="s">
        <v>202</v>
      </c>
      <c r="BE1114" s="224">
        <f>IF(N1114="základní",J1114,0)</f>
        <v>0</v>
      </c>
      <c r="BF1114" s="224">
        <f>IF(N1114="snížená",J1114,0)</f>
        <v>0</v>
      </c>
      <c r="BG1114" s="224">
        <f>IF(N1114="zákl. přenesená",J1114,0)</f>
        <v>0</v>
      </c>
      <c r="BH1114" s="224">
        <f>IF(N1114="sníž. přenesená",J1114,0)</f>
        <v>0</v>
      </c>
      <c r="BI1114" s="224">
        <f>IF(N1114="nulová",J1114,0)</f>
        <v>0</v>
      </c>
      <c r="BJ1114" s="17" t="s">
        <v>80</v>
      </c>
      <c r="BK1114" s="224">
        <f>ROUND(I1114*H1114,2)</f>
        <v>0</v>
      </c>
      <c r="BL1114" s="17" t="s">
        <v>210</v>
      </c>
      <c r="BM1114" s="223" t="s">
        <v>4553</v>
      </c>
    </row>
    <row r="1115" s="2" customFormat="1">
      <c r="A1115" s="38"/>
      <c r="B1115" s="39"/>
      <c r="C1115" s="40"/>
      <c r="D1115" s="225" t="s">
        <v>212</v>
      </c>
      <c r="E1115" s="40"/>
      <c r="F1115" s="226" t="s">
        <v>4554</v>
      </c>
      <c r="G1115" s="40"/>
      <c r="H1115" s="40"/>
      <c r="I1115" s="227"/>
      <c r="J1115" s="40"/>
      <c r="K1115" s="40"/>
      <c r="L1115" s="44"/>
      <c r="M1115" s="228"/>
      <c r="N1115" s="229"/>
      <c r="O1115" s="84"/>
      <c r="P1115" s="84"/>
      <c r="Q1115" s="84"/>
      <c r="R1115" s="84"/>
      <c r="S1115" s="84"/>
      <c r="T1115" s="85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T1115" s="17" t="s">
        <v>212</v>
      </c>
      <c r="AU1115" s="17" t="s">
        <v>82</v>
      </c>
    </row>
    <row r="1116" s="2" customFormat="1">
      <c r="A1116" s="38"/>
      <c r="B1116" s="39"/>
      <c r="C1116" s="40"/>
      <c r="D1116" s="225" t="s">
        <v>525</v>
      </c>
      <c r="E1116" s="40"/>
      <c r="F1116" s="253" t="s">
        <v>4530</v>
      </c>
      <c r="G1116" s="40"/>
      <c r="H1116" s="40"/>
      <c r="I1116" s="227"/>
      <c r="J1116" s="40"/>
      <c r="K1116" s="40"/>
      <c r="L1116" s="44"/>
      <c r="M1116" s="228"/>
      <c r="N1116" s="229"/>
      <c r="O1116" s="84"/>
      <c r="P1116" s="84"/>
      <c r="Q1116" s="84"/>
      <c r="R1116" s="84"/>
      <c r="S1116" s="84"/>
      <c r="T1116" s="85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T1116" s="17" t="s">
        <v>525</v>
      </c>
      <c r="AU1116" s="17" t="s">
        <v>82</v>
      </c>
    </row>
    <row r="1117" s="2" customFormat="1" ht="16.5" customHeight="1">
      <c r="A1117" s="38"/>
      <c r="B1117" s="39"/>
      <c r="C1117" s="212" t="s">
        <v>1946</v>
      </c>
      <c r="D1117" s="212" t="s">
        <v>205</v>
      </c>
      <c r="E1117" s="213" t="s">
        <v>4555</v>
      </c>
      <c r="F1117" s="214" t="s">
        <v>4556</v>
      </c>
      <c r="G1117" s="215" t="s">
        <v>220</v>
      </c>
      <c r="H1117" s="216">
        <v>10.331</v>
      </c>
      <c r="I1117" s="217"/>
      <c r="J1117" s="218">
        <f>ROUND(I1117*H1117,2)</f>
        <v>0</v>
      </c>
      <c r="K1117" s="214" t="s">
        <v>209</v>
      </c>
      <c r="L1117" s="44"/>
      <c r="M1117" s="219" t="s">
        <v>19</v>
      </c>
      <c r="N1117" s="220" t="s">
        <v>44</v>
      </c>
      <c r="O1117" s="84"/>
      <c r="P1117" s="221">
        <f>O1117*H1117</f>
        <v>0</v>
      </c>
      <c r="Q1117" s="221">
        <v>0</v>
      </c>
      <c r="R1117" s="221">
        <f>Q1117*H1117</f>
        <v>0</v>
      </c>
      <c r="S1117" s="221">
        <v>0</v>
      </c>
      <c r="T1117" s="222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23" t="s">
        <v>239</v>
      </c>
      <c r="AT1117" s="223" t="s">
        <v>205</v>
      </c>
      <c r="AU1117" s="223" t="s">
        <v>82</v>
      </c>
      <c r="AY1117" s="17" t="s">
        <v>202</v>
      </c>
      <c r="BE1117" s="224">
        <f>IF(N1117="základní",J1117,0)</f>
        <v>0</v>
      </c>
      <c r="BF1117" s="224">
        <f>IF(N1117="snížená",J1117,0)</f>
        <v>0</v>
      </c>
      <c r="BG1117" s="224">
        <f>IF(N1117="zákl. přenesená",J1117,0)</f>
        <v>0</v>
      </c>
      <c r="BH1117" s="224">
        <f>IF(N1117="sníž. přenesená",J1117,0)</f>
        <v>0</v>
      </c>
      <c r="BI1117" s="224">
        <f>IF(N1117="nulová",J1117,0)</f>
        <v>0</v>
      </c>
      <c r="BJ1117" s="17" t="s">
        <v>80</v>
      </c>
      <c r="BK1117" s="224">
        <f>ROUND(I1117*H1117,2)</f>
        <v>0</v>
      </c>
      <c r="BL1117" s="17" t="s">
        <v>239</v>
      </c>
      <c r="BM1117" s="223" t="s">
        <v>4557</v>
      </c>
    </row>
    <row r="1118" s="2" customFormat="1">
      <c r="A1118" s="38"/>
      <c r="B1118" s="39"/>
      <c r="C1118" s="40"/>
      <c r="D1118" s="225" t="s">
        <v>212</v>
      </c>
      <c r="E1118" s="40"/>
      <c r="F1118" s="226" t="s">
        <v>4558</v>
      </c>
      <c r="G1118" s="40"/>
      <c r="H1118" s="40"/>
      <c r="I1118" s="227"/>
      <c r="J1118" s="40"/>
      <c r="K1118" s="40"/>
      <c r="L1118" s="44"/>
      <c r="M1118" s="228"/>
      <c r="N1118" s="229"/>
      <c r="O1118" s="84"/>
      <c r="P1118" s="84"/>
      <c r="Q1118" s="84"/>
      <c r="R1118" s="84"/>
      <c r="S1118" s="84"/>
      <c r="T1118" s="85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T1118" s="17" t="s">
        <v>212</v>
      </c>
      <c r="AU1118" s="17" t="s">
        <v>82</v>
      </c>
    </row>
    <row r="1119" s="2" customFormat="1">
      <c r="A1119" s="38"/>
      <c r="B1119" s="39"/>
      <c r="C1119" s="40"/>
      <c r="D1119" s="230" t="s">
        <v>214</v>
      </c>
      <c r="E1119" s="40"/>
      <c r="F1119" s="231" t="s">
        <v>4559</v>
      </c>
      <c r="G1119" s="40"/>
      <c r="H1119" s="40"/>
      <c r="I1119" s="227"/>
      <c r="J1119" s="40"/>
      <c r="K1119" s="40"/>
      <c r="L1119" s="44"/>
      <c r="M1119" s="228"/>
      <c r="N1119" s="229"/>
      <c r="O1119" s="84"/>
      <c r="P1119" s="84"/>
      <c r="Q1119" s="84"/>
      <c r="R1119" s="84"/>
      <c r="S1119" s="84"/>
      <c r="T1119" s="85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T1119" s="17" t="s">
        <v>214</v>
      </c>
      <c r="AU1119" s="17" t="s">
        <v>82</v>
      </c>
    </row>
    <row r="1120" s="12" customFormat="1" ht="22.8" customHeight="1">
      <c r="A1120" s="12"/>
      <c r="B1120" s="196"/>
      <c r="C1120" s="197"/>
      <c r="D1120" s="198" t="s">
        <v>72</v>
      </c>
      <c r="E1120" s="210" t="s">
        <v>4560</v>
      </c>
      <c r="F1120" s="210" t="s">
        <v>4561</v>
      </c>
      <c r="G1120" s="197"/>
      <c r="H1120" s="197"/>
      <c r="I1120" s="200"/>
      <c r="J1120" s="211">
        <f>BK1120</f>
        <v>0</v>
      </c>
      <c r="K1120" s="197"/>
      <c r="L1120" s="202"/>
      <c r="M1120" s="203"/>
      <c r="N1120" s="204"/>
      <c r="O1120" s="204"/>
      <c r="P1120" s="205">
        <f>SUM(P1121:P1144)</f>
        <v>0</v>
      </c>
      <c r="Q1120" s="204"/>
      <c r="R1120" s="205">
        <f>SUM(R1121:R1144)</f>
        <v>3.9600000000000004</v>
      </c>
      <c r="S1120" s="204"/>
      <c r="T1120" s="206">
        <f>SUM(T1121:T1144)</f>
        <v>0.82679999999999998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07" t="s">
        <v>82</v>
      </c>
      <c r="AT1120" s="208" t="s">
        <v>72</v>
      </c>
      <c r="AU1120" s="208" t="s">
        <v>80</v>
      </c>
      <c r="AY1120" s="207" t="s">
        <v>202</v>
      </c>
      <c r="BK1120" s="209">
        <f>SUM(BK1121:BK1144)</f>
        <v>0</v>
      </c>
    </row>
    <row r="1121" s="2" customFormat="1" ht="16.5" customHeight="1">
      <c r="A1121" s="38"/>
      <c r="B1121" s="39"/>
      <c r="C1121" s="212" t="s">
        <v>1950</v>
      </c>
      <c r="D1121" s="212" t="s">
        <v>205</v>
      </c>
      <c r="E1121" s="213" t="s">
        <v>4562</v>
      </c>
      <c r="F1121" s="214" t="s">
        <v>4563</v>
      </c>
      <c r="G1121" s="215" t="s">
        <v>275</v>
      </c>
      <c r="H1121" s="216">
        <v>30</v>
      </c>
      <c r="I1121" s="217"/>
      <c r="J1121" s="218">
        <f>ROUND(I1121*H1121,2)</f>
        <v>0</v>
      </c>
      <c r="K1121" s="214" t="s">
        <v>209</v>
      </c>
      <c r="L1121" s="44"/>
      <c r="M1121" s="219" t="s">
        <v>19</v>
      </c>
      <c r="N1121" s="220" t="s">
        <v>44</v>
      </c>
      <c r="O1121" s="84"/>
      <c r="P1121" s="221">
        <f>O1121*H1121</f>
        <v>0</v>
      </c>
      <c r="Q1121" s="221">
        <v>0</v>
      </c>
      <c r="R1121" s="221">
        <f>Q1121*H1121</f>
        <v>0</v>
      </c>
      <c r="S1121" s="221">
        <v>0.017000000000000001</v>
      </c>
      <c r="T1121" s="222">
        <f>S1121*H1121</f>
        <v>0.51000000000000001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23" t="s">
        <v>239</v>
      </c>
      <c r="AT1121" s="223" t="s">
        <v>205</v>
      </c>
      <c r="AU1121" s="223" t="s">
        <v>82</v>
      </c>
      <c r="AY1121" s="17" t="s">
        <v>202</v>
      </c>
      <c r="BE1121" s="224">
        <f>IF(N1121="základní",J1121,0)</f>
        <v>0</v>
      </c>
      <c r="BF1121" s="224">
        <f>IF(N1121="snížená",J1121,0)</f>
        <v>0</v>
      </c>
      <c r="BG1121" s="224">
        <f>IF(N1121="zákl. přenesená",J1121,0)</f>
        <v>0</v>
      </c>
      <c r="BH1121" s="224">
        <f>IF(N1121="sníž. přenesená",J1121,0)</f>
        <v>0</v>
      </c>
      <c r="BI1121" s="224">
        <f>IF(N1121="nulová",J1121,0)</f>
        <v>0</v>
      </c>
      <c r="BJ1121" s="17" t="s">
        <v>80</v>
      </c>
      <c r="BK1121" s="224">
        <f>ROUND(I1121*H1121,2)</f>
        <v>0</v>
      </c>
      <c r="BL1121" s="17" t="s">
        <v>239</v>
      </c>
      <c r="BM1121" s="223" t="s">
        <v>4564</v>
      </c>
    </row>
    <row r="1122" s="2" customFormat="1">
      <c r="A1122" s="38"/>
      <c r="B1122" s="39"/>
      <c r="C1122" s="40"/>
      <c r="D1122" s="225" t="s">
        <v>212</v>
      </c>
      <c r="E1122" s="40"/>
      <c r="F1122" s="226" t="s">
        <v>4565</v>
      </c>
      <c r="G1122" s="40"/>
      <c r="H1122" s="40"/>
      <c r="I1122" s="227"/>
      <c r="J1122" s="40"/>
      <c r="K1122" s="40"/>
      <c r="L1122" s="44"/>
      <c r="M1122" s="228"/>
      <c r="N1122" s="229"/>
      <c r="O1122" s="84"/>
      <c r="P1122" s="84"/>
      <c r="Q1122" s="84"/>
      <c r="R1122" s="84"/>
      <c r="S1122" s="84"/>
      <c r="T1122" s="85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T1122" s="17" t="s">
        <v>212</v>
      </c>
      <c r="AU1122" s="17" t="s">
        <v>82</v>
      </c>
    </row>
    <row r="1123" s="2" customFormat="1">
      <c r="A1123" s="38"/>
      <c r="B1123" s="39"/>
      <c r="C1123" s="40"/>
      <c r="D1123" s="230" t="s">
        <v>214</v>
      </c>
      <c r="E1123" s="40"/>
      <c r="F1123" s="231" t="s">
        <v>4566</v>
      </c>
      <c r="G1123" s="40"/>
      <c r="H1123" s="40"/>
      <c r="I1123" s="227"/>
      <c r="J1123" s="40"/>
      <c r="K1123" s="40"/>
      <c r="L1123" s="44"/>
      <c r="M1123" s="228"/>
      <c r="N1123" s="229"/>
      <c r="O1123" s="84"/>
      <c r="P1123" s="84"/>
      <c r="Q1123" s="84"/>
      <c r="R1123" s="84"/>
      <c r="S1123" s="84"/>
      <c r="T1123" s="85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T1123" s="17" t="s">
        <v>214</v>
      </c>
      <c r="AU1123" s="17" t="s">
        <v>82</v>
      </c>
    </row>
    <row r="1124" s="2" customFormat="1" ht="16.5" customHeight="1">
      <c r="A1124" s="38"/>
      <c r="B1124" s="39"/>
      <c r="C1124" s="212" t="s">
        <v>1955</v>
      </c>
      <c r="D1124" s="212" t="s">
        <v>205</v>
      </c>
      <c r="E1124" s="213" t="s">
        <v>4567</v>
      </c>
      <c r="F1124" s="214" t="s">
        <v>4568</v>
      </c>
      <c r="G1124" s="215" t="s">
        <v>275</v>
      </c>
      <c r="H1124" s="216">
        <v>30</v>
      </c>
      <c r="I1124" s="217"/>
      <c r="J1124" s="218">
        <f>ROUND(I1124*H1124,2)</f>
        <v>0</v>
      </c>
      <c r="K1124" s="214" t="s">
        <v>209</v>
      </c>
      <c r="L1124" s="44"/>
      <c r="M1124" s="219" t="s">
        <v>19</v>
      </c>
      <c r="N1124" s="220" t="s">
        <v>44</v>
      </c>
      <c r="O1124" s="84"/>
      <c r="P1124" s="221">
        <f>O1124*H1124</f>
        <v>0</v>
      </c>
      <c r="Q1124" s="221">
        <v>0</v>
      </c>
      <c r="R1124" s="221">
        <f>Q1124*H1124</f>
        <v>0</v>
      </c>
      <c r="S1124" s="221">
        <v>0</v>
      </c>
      <c r="T1124" s="222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23" t="s">
        <v>239</v>
      </c>
      <c r="AT1124" s="223" t="s">
        <v>205</v>
      </c>
      <c r="AU1124" s="223" t="s">
        <v>82</v>
      </c>
      <c r="AY1124" s="17" t="s">
        <v>202</v>
      </c>
      <c r="BE1124" s="224">
        <f>IF(N1124="základní",J1124,0)</f>
        <v>0</v>
      </c>
      <c r="BF1124" s="224">
        <f>IF(N1124="snížená",J1124,0)</f>
        <v>0</v>
      </c>
      <c r="BG1124" s="224">
        <f>IF(N1124="zákl. přenesená",J1124,0)</f>
        <v>0</v>
      </c>
      <c r="BH1124" s="224">
        <f>IF(N1124="sníž. přenesená",J1124,0)</f>
        <v>0</v>
      </c>
      <c r="BI1124" s="224">
        <f>IF(N1124="nulová",J1124,0)</f>
        <v>0</v>
      </c>
      <c r="BJ1124" s="17" t="s">
        <v>80</v>
      </c>
      <c r="BK1124" s="224">
        <f>ROUND(I1124*H1124,2)</f>
        <v>0</v>
      </c>
      <c r="BL1124" s="17" t="s">
        <v>239</v>
      </c>
      <c r="BM1124" s="223" t="s">
        <v>4569</v>
      </c>
    </row>
    <row r="1125" s="2" customFormat="1">
      <c r="A1125" s="38"/>
      <c r="B1125" s="39"/>
      <c r="C1125" s="40"/>
      <c r="D1125" s="225" t="s">
        <v>212</v>
      </c>
      <c r="E1125" s="40"/>
      <c r="F1125" s="226" t="s">
        <v>4570</v>
      </c>
      <c r="G1125" s="40"/>
      <c r="H1125" s="40"/>
      <c r="I1125" s="227"/>
      <c r="J1125" s="40"/>
      <c r="K1125" s="40"/>
      <c r="L1125" s="44"/>
      <c r="M1125" s="228"/>
      <c r="N1125" s="229"/>
      <c r="O1125" s="84"/>
      <c r="P1125" s="84"/>
      <c r="Q1125" s="84"/>
      <c r="R1125" s="84"/>
      <c r="S1125" s="84"/>
      <c r="T1125" s="85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T1125" s="17" t="s">
        <v>212</v>
      </c>
      <c r="AU1125" s="17" t="s">
        <v>82</v>
      </c>
    </row>
    <row r="1126" s="2" customFormat="1">
      <c r="A1126" s="38"/>
      <c r="B1126" s="39"/>
      <c r="C1126" s="40"/>
      <c r="D1126" s="230" t="s">
        <v>214</v>
      </c>
      <c r="E1126" s="40"/>
      <c r="F1126" s="231" t="s">
        <v>4571</v>
      </c>
      <c r="G1126" s="40"/>
      <c r="H1126" s="40"/>
      <c r="I1126" s="227"/>
      <c r="J1126" s="40"/>
      <c r="K1126" s="40"/>
      <c r="L1126" s="44"/>
      <c r="M1126" s="228"/>
      <c r="N1126" s="229"/>
      <c r="O1126" s="84"/>
      <c r="P1126" s="84"/>
      <c r="Q1126" s="84"/>
      <c r="R1126" s="84"/>
      <c r="S1126" s="84"/>
      <c r="T1126" s="85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214</v>
      </c>
      <c r="AU1126" s="17" t="s">
        <v>82</v>
      </c>
    </row>
    <row r="1127" s="2" customFormat="1" ht="16.5" customHeight="1">
      <c r="A1127" s="38"/>
      <c r="B1127" s="39"/>
      <c r="C1127" s="243" t="s">
        <v>1959</v>
      </c>
      <c r="D1127" s="243" t="s">
        <v>248</v>
      </c>
      <c r="E1127" s="244" t="s">
        <v>4572</v>
      </c>
      <c r="F1127" s="245" t="s">
        <v>4573</v>
      </c>
      <c r="G1127" s="246" t="s">
        <v>2311</v>
      </c>
      <c r="H1127" s="247">
        <v>2.7000000000000002</v>
      </c>
      <c r="I1127" s="248"/>
      <c r="J1127" s="249">
        <f>ROUND(I1127*H1127,2)</f>
        <v>0</v>
      </c>
      <c r="K1127" s="245" t="s">
        <v>209</v>
      </c>
      <c r="L1127" s="250"/>
      <c r="M1127" s="251" t="s">
        <v>19</v>
      </c>
      <c r="N1127" s="252" t="s">
        <v>44</v>
      </c>
      <c r="O1127" s="84"/>
      <c r="P1127" s="221">
        <f>O1127*H1127</f>
        <v>0</v>
      </c>
      <c r="Q1127" s="221">
        <v>0.55000000000000004</v>
      </c>
      <c r="R1127" s="221">
        <f>Q1127*H1127</f>
        <v>1.4850000000000003</v>
      </c>
      <c r="S1127" s="221">
        <v>0</v>
      </c>
      <c r="T1127" s="222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23" t="s">
        <v>251</v>
      </c>
      <c r="AT1127" s="223" t="s">
        <v>248</v>
      </c>
      <c r="AU1127" s="223" t="s">
        <v>82</v>
      </c>
      <c r="AY1127" s="17" t="s">
        <v>202</v>
      </c>
      <c r="BE1127" s="224">
        <f>IF(N1127="základní",J1127,0)</f>
        <v>0</v>
      </c>
      <c r="BF1127" s="224">
        <f>IF(N1127="snížená",J1127,0)</f>
        <v>0</v>
      </c>
      <c r="BG1127" s="224">
        <f>IF(N1127="zákl. přenesená",J1127,0)</f>
        <v>0</v>
      </c>
      <c r="BH1127" s="224">
        <f>IF(N1127="sníž. přenesená",J1127,0)</f>
        <v>0</v>
      </c>
      <c r="BI1127" s="224">
        <f>IF(N1127="nulová",J1127,0)</f>
        <v>0</v>
      </c>
      <c r="BJ1127" s="17" t="s">
        <v>80</v>
      </c>
      <c r="BK1127" s="224">
        <f>ROUND(I1127*H1127,2)</f>
        <v>0</v>
      </c>
      <c r="BL1127" s="17" t="s">
        <v>239</v>
      </c>
      <c r="BM1127" s="223" t="s">
        <v>4574</v>
      </c>
    </row>
    <row r="1128" s="2" customFormat="1">
      <c r="A1128" s="38"/>
      <c r="B1128" s="39"/>
      <c r="C1128" s="40"/>
      <c r="D1128" s="225" t="s">
        <v>212</v>
      </c>
      <c r="E1128" s="40"/>
      <c r="F1128" s="226" t="s">
        <v>4573</v>
      </c>
      <c r="G1128" s="40"/>
      <c r="H1128" s="40"/>
      <c r="I1128" s="227"/>
      <c r="J1128" s="40"/>
      <c r="K1128" s="40"/>
      <c r="L1128" s="44"/>
      <c r="M1128" s="228"/>
      <c r="N1128" s="229"/>
      <c r="O1128" s="84"/>
      <c r="P1128" s="84"/>
      <c r="Q1128" s="84"/>
      <c r="R1128" s="84"/>
      <c r="S1128" s="84"/>
      <c r="T1128" s="85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T1128" s="17" t="s">
        <v>212</v>
      </c>
      <c r="AU1128" s="17" t="s">
        <v>82</v>
      </c>
    </row>
    <row r="1129" s="2" customFormat="1">
      <c r="A1129" s="38"/>
      <c r="B1129" s="39"/>
      <c r="C1129" s="40"/>
      <c r="D1129" s="225" t="s">
        <v>525</v>
      </c>
      <c r="E1129" s="40"/>
      <c r="F1129" s="253" t="s">
        <v>4575</v>
      </c>
      <c r="G1129" s="40"/>
      <c r="H1129" s="40"/>
      <c r="I1129" s="227"/>
      <c r="J1129" s="40"/>
      <c r="K1129" s="40"/>
      <c r="L1129" s="44"/>
      <c r="M1129" s="228"/>
      <c r="N1129" s="229"/>
      <c r="O1129" s="84"/>
      <c r="P1129" s="84"/>
      <c r="Q1129" s="84"/>
      <c r="R1129" s="84"/>
      <c r="S1129" s="84"/>
      <c r="T1129" s="85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T1129" s="17" t="s">
        <v>525</v>
      </c>
      <c r="AU1129" s="17" t="s">
        <v>82</v>
      </c>
    </row>
    <row r="1130" s="13" customFormat="1">
      <c r="A1130" s="13"/>
      <c r="B1130" s="232"/>
      <c r="C1130" s="233"/>
      <c r="D1130" s="225" t="s">
        <v>224</v>
      </c>
      <c r="E1130" s="234" t="s">
        <v>19</v>
      </c>
      <c r="F1130" s="235" t="s">
        <v>4576</v>
      </c>
      <c r="G1130" s="233"/>
      <c r="H1130" s="236">
        <v>1.3500000000000001</v>
      </c>
      <c r="I1130" s="237"/>
      <c r="J1130" s="233"/>
      <c r="K1130" s="233"/>
      <c r="L1130" s="238"/>
      <c r="M1130" s="239"/>
      <c r="N1130" s="240"/>
      <c r="O1130" s="240"/>
      <c r="P1130" s="240"/>
      <c r="Q1130" s="240"/>
      <c r="R1130" s="240"/>
      <c r="S1130" s="240"/>
      <c r="T1130" s="24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2" t="s">
        <v>224</v>
      </c>
      <c r="AU1130" s="242" t="s">
        <v>82</v>
      </c>
      <c r="AV1130" s="13" t="s">
        <v>82</v>
      </c>
      <c r="AW1130" s="13" t="s">
        <v>35</v>
      </c>
      <c r="AX1130" s="13" t="s">
        <v>73</v>
      </c>
      <c r="AY1130" s="242" t="s">
        <v>202</v>
      </c>
    </row>
    <row r="1131" s="13" customFormat="1">
      <c r="A1131" s="13"/>
      <c r="B1131" s="232"/>
      <c r="C1131" s="233"/>
      <c r="D1131" s="225" t="s">
        <v>224</v>
      </c>
      <c r="E1131" s="234" t="s">
        <v>19</v>
      </c>
      <c r="F1131" s="235" t="s">
        <v>4576</v>
      </c>
      <c r="G1131" s="233"/>
      <c r="H1131" s="236">
        <v>1.3500000000000001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2" t="s">
        <v>224</v>
      </c>
      <c r="AU1131" s="242" t="s">
        <v>82</v>
      </c>
      <c r="AV1131" s="13" t="s">
        <v>82</v>
      </c>
      <c r="AW1131" s="13" t="s">
        <v>35</v>
      </c>
      <c r="AX1131" s="13" t="s">
        <v>73</v>
      </c>
      <c r="AY1131" s="242" t="s">
        <v>202</v>
      </c>
    </row>
    <row r="1132" s="2" customFormat="1" ht="16.5" customHeight="1">
      <c r="A1132" s="38"/>
      <c r="B1132" s="39"/>
      <c r="C1132" s="212" t="s">
        <v>1963</v>
      </c>
      <c r="D1132" s="212" t="s">
        <v>205</v>
      </c>
      <c r="E1132" s="213" t="s">
        <v>4577</v>
      </c>
      <c r="F1132" s="214" t="s">
        <v>4578</v>
      </c>
      <c r="G1132" s="215" t="s">
        <v>208</v>
      </c>
      <c r="H1132" s="216">
        <v>20</v>
      </c>
      <c r="I1132" s="217"/>
      <c r="J1132" s="218">
        <f>ROUND(I1132*H1132,2)</f>
        <v>0</v>
      </c>
      <c r="K1132" s="214" t="s">
        <v>209</v>
      </c>
      <c r="L1132" s="44"/>
      <c r="M1132" s="219" t="s">
        <v>19</v>
      </c>
      <c r="N1132" s="220" t="s">
        <v>44</v>
      </c>
      <c r="O1132" s="84"/>
      <c r="P1132" s="221">
        <f>O1132*H1132</f>
        <v>0</v>
      </c>
      <c r="Q1132" s="221">
        <v>0</v>
      </c>
      <c r="R1132" s="221">
        <f>Q1132*H1132</f>
        <v>0</v>
      </c>
      <c r="S1132" s="221">
        <v>0.01584</v>
      </c>
      <c r="T1132" s="222">
        <f>S1132*H1132</f>
        <v>0.31679999999999997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23" t="s">
        <v>239</v>
      </c>
      <c r="AT1132" s="223" t="s">
        <v>205</v>
      </c>
      <c r="AU1132" s="223" t="s">
        <v>82</v>
      </c>
      <c r="AY1132" s="17" t="s">
        <v>202</v>
      </c>
      <c r="BE1132" s="224">
        <f>IF(N1132="základní",J1132,0)</f>
        <v>0</v>
      </c>
      <c r="BF1132" s="224">
        <f>IF(N1132="snížená",J1132,0)</f>
        <v>0</v>
      </c>
      <c r="BG1132" s="224">
        <f>IF(N1132="zákl. přenesená",J1132,0)</f>
        <v>0</v>
      </c>
      <c r="BH1132" s="224">
        <f>IF(N1132="sníž. přenesená",J1132,0)</f>
        <v>0</v>
      </c>
      <c r="BI1132" s="224">
        <f>IF(N1132="nulová",J1132,0)</f>
        <v>0</v>
      </c>
      <c r="BJ1132" s="17" t="s">
        <v>80</v>
      </c>
      <c r="BK1132" s="224">
        <f>ROUND(I1132*H1132,2)</f>
        <v>0</v>
      </c>
      <c r="BL1132" s="17" t="s">
        <v>239</v>
      </c>
      <c r="BM1132" s="223" t="s">
        <v>4579</v>
      </c>
    </row>
    <row r="1133" s="2" customFormat="1">
      <c r="A1133" s="38"/>
      <c r="B1133" s="39"/>
      <c r="C1133" s="40"/>
      <c r="D1133" s="225" t="s">
        <v>212</v>
      </c>
      <c r="E1133" s="40"/>
      <c r="F1133" s="226" t="s">
        <v>4580</v>
      </c>
      <c r="G1133" s="40"/>
      <c r="H1133" s="40"/>
      <c r="I1133" s="227"/>
      <c r="J1133" s="40"/>
      <c r="K1133" s="40"/>
      <c r="L1133" s="44"/>
      <c r="M1133" s="228"/>
      <c r="N1133" s="229"/>
      <c r="O1133" s="84"/>
      <c r="P1133" s="84"/>
      <c r="Q1133" s="84"/>
      <c r="R1133" s="84"/>
      <c r="S1133" s="84"/>
      <c r="T1133" s="85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T1133" s="17" t="s">
        <v>212</v>
      </c>
      <c r="AU1133" s="17" t="s">
        <v>82</v>
      </c>
    </row>
    <row r="1134" s="2" customFormat="1">
      <c r="A1134" s="38"/>
      <c r="B1134" s="39"/>
      <c r="C1134" s="40"/>
      <c r="D1134" s="230" t="s">
        <v>214</v>
      </c>
      <c r="E1134" s="40"/>
      <c r="F1134" s="231" t="s">
        <v>4581</v>
      </c>
      <c r="G1134" s="40"/>
      <c r="H1134" s="40"/>
      <c r="I1134" s="227"/>
      <c r="J1134" s="40"/>
      <c r="K1134" s="40"/>
      <c r="L1134" s="44"/>
      <c r="M1134" s="228"/>
      <c r="N1134" s="229"/>
      <c r="O1134" s="84"/>
      <c r="P1134" s="84"/>
      <c r="Q1134" s="84"/>
      <c r="R1134" s="84"/>
      <c r="S1134" s="84"/>
      <c r="T1134" s="85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T1134" s="17" t="s">
        <v>214</v>
      </c>
      <c r="AU1134" s="17" t="s">
        <v>82</v>
      </c>
    </row>
    <row r="1135" s="2" customFormat="1" ht="16.5" customHeight="1">
      <c r="A1135" s="38"/>
      <c r="B1135" s="39"/>
      <c r="C1135" s="212" t="s">
        <v>1967</v>
      </c>
      <c r="D1135" s="212" t="s">
        <v>205</v>
      </c>
      <c r="E1135" s="213" t="s">
        <v>4582</v>
      </c>
      <c r="F1135" s="214" t="s">
        <v>4583</v>
      </c>
      <c r="G1135" s="215" t="s">
        <v>208</v>
      </c>
      <c r="H1135" s="216">
        <v>20</v>
      </c>
      <c r="I1135" s="217"/>
      <c r="J1135" s="218">
        <f>ROUND(I1135*H1135,2)</f>
        <v>0</v>
      </c>
      <c r="K1135" s="214" t="s">
        <v>209</v>
      </c>
      <c r="L1135" s="44"/>
      <c r="M1135" s="219" t="s">
        <v>19</v>
      </c>
      <c r="N1135" s="220" t="s">
        <v>44</v>
      </c>
      <c r="O1135" s="84"/>
      <c r="P1135" s="221">
        <f>O1135*H1135</f>
        <v>0</v>
      </c>
      <c r="Q1135" s="221">
        <v>0</v>
      </c>
      <c r="R1135" s="221">
        <f>Q1135*H1135</f>
        <v>0</v>
      </c>
      <c r="S1135" s="221">
        <v>0</v>
      </c>
      <c r="T1135" s="222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23" t="s">
        <v>239</v>
      </c>
      <c r="AT1135" s="223" t="s">
        <v>205</v>
      </c>
      <c r="AU1135" s="223" t="s">
        <v>82</v>
      </c>
      <c r="AY1135" s="17" t="s">
        <v>202</v>
      </c>
      <c r="BE1135" s="224">
        <f>IF(N1135="základní",J1135,0)</f>
        <v>0</v>
      </c>
      <c r="BF1135" s="224">
        <f>IF(N1135="snížená",J1135,0)</f>
        <v>0</v>
      </c>
      <c r="BG1135" s="224">
        <f>IF(N1135="zákl. přenesená",J1135,0)</f>
        <v>0</v>
      </c>
      <c r="BH1135" s="224">
        <f>IF(N1135="sníž. přenesená",J1135,0)</f>
        <v>0</v>
      </c>
      <c r="BI1135" s="224">
        <f>IF(N1135="nulová",J1135,0)</f>
        <v>0</v>
      </c>
      <c r="BJ1135" s="17" t="s">
        <v>80</v>
      </c>
      <c r="BK1135" s="224">
        <f>ROUND(I1135*H1135,2)</f>
        <v>0</v>
      </c>
      <c r="BL1135" s="17" t="s">
        <v>239</v>
      </c>
      <c r="BM1135" s="223" t="s">
        <v>4584</v>
      </c>
    </row>
    <row r="1136" s="2" customFormat="1">
      <c r="A1136" s="38"/>
      <c r="B1136" s="39"/>
      <c r="C1136" s="40"/>
      <c r="D1136" s="225" t="s">
        <v>212</v>
      </c>
      <c r="E1136" s="40"/>
      <c r="F1136" s="226" t="s">
        <v>4585</v>
      </c>
      <c r="G1136" s="40"/>
      <c r="H1136" s="40"/>
      <c r="I1136" s="227"/>
      <c r="J1136" s="40"/>
      <c r="K1136" s="40"/>
      <c r="L1136" s="44"/>
      <c r="M1136" s="228"/>
      <c r="N1136" s="229"/>
      <c r="O1136" s="84"/>
      <c r="P1136" s="84"/>
      <c r="Q1136" s="84"/>
      <c r="R1136" s="84"/>
      <c r="S1136" s="84"/>
      <c r="T1136" s="85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T1136" s="17" t="s">
        <v>212</v>
      </c>
      <c r="AU1136" s="17" t="s">
        <v>82</v>
      </c>
    </row>
    <row r="1137" s="2" customFormat="1">
      <c r="A1137" s="38"/>
      <c r="B1137" s="39"/>
      <c r="C1137" s="40"/>
      <c r="D1137" s="230" t="s">
        <v>214</v>
      </c>
      <c r="E1137" s="40"/>
      <c r="F1137" s="231" t="s">
        <v>4586</v>
      </c>
      <c r="G1137" s="40"/>
      <c r="H1137" s="40"/>
      <c r="I1137" s="227"/>
      <c r="J1137" s="40"/>
      <c r="K1137" s="40"/>
      <c r="L1137" s="44"/>
      <c r="M1137" s="228"/>
      <c r="N1137" s="229"/>
      <c r="O1137" s="84"/>
      <c r="P1137" s="84"/>
      <c r="Q1137" s="84"/>
      <c r="R1137" s="84"/>
      <c r="S1137" s="84"/>
      <c r="T1137" s="85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T1137" s="17" t="s">
        <v>214</v>
      </c>
      <c r="AU1137" s="17" t="s">
        <v>82</v>
      </c>
    </row>
    <row r="1138" s="2" customFormat="1" ht="16.5" customHeight="1">
      <c r="A1138" s="38"/>
      <c r="B1138" s="39"/>
      <c r="C1138" s="243" t="s">
        <v>1971</v>
      </c>
      <c r="D1138" s="243" t="s">
        <v>248</v>
      </c>
      <c r="E1138" s="244" t="s">
        <v>4587</v>
      </c>
      <c r="F1138" s="245" t="s">
        <v>4588</v>
      </c>
      <c r="G1138" s="246" t="s">
        <v>2311</v>
      </c>
      <c r="H1138" s="247">
        <v>4.5</v>
      </c>
      <c r="I1138" s="248"/>
      <c r="J1138" s="249">
        <f>ROUND(I1138*H1138,2)</f>
        <v>0</v>
      </c>
      <c r="K1138" s="245" t="s">
        <v>209</v>
      </c>
      <c r="L1138" s="250"/>
      <c r="M1138" s="251" t="s">
        <v>19</v>
      </c>
      <c r="N1138" s="252" t="s">
        <v>44</v>
      </c>
      <c r="O1138" s="84"/>
      <c r="P1138" s="221">
        <f>O1138*H1138</f>
        <v>0</v>
      </c>
      <c r="Q1138" s="221">
        <v>0.55000000000000004</v>
      </c>
      <c r="R1138" s="221">
        <f>Q1138*H1138</f>
        <v>2.4750000000000001</v>
      </c>
      <c r="S1138" s="221">
        <v>0</v>
      </c>
      <c r="T1138" s="222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23" t="s">
        <v>251</v>
      </c>
      <c r="AT1138" s="223" t="s">
        <v>248</v>
      </c>
      <c r="AU1138" s="223" t="s">
        <v>82</v>
      </c>
      <c r="AY1138" s="17" t="s">
        <v>202</v>
      </c>
      <c r="BE1138" s="224">
        <f>IF(N1138="základní",J1138,0)</f>
        <v>0</v>
      </c>
      <c r="BF1138" s="224">
        <f>IF(N1138="snížená",J1138,0)</f>
        <v>0</v>
      </c>
      <c r="BG1138" s="224">
        <f>IF(N1138="zákl. přenesená",J1138,0)</f>
        <v>0</v>
      </c>
      <c r="BH1138" s="224">
        <f>IF(N1138="sníž. přenesená",J1138,0)</f>
        <v>0</v>
      </c>
      <c r="BI1138" s="224">
        <f>IF(N1138="nulová",J1138,0)</f>
        <v>0</v>
      </c>
      <c r="BJ1138" s="17" t="s">
        <v>80</v>
      </c>
      <c r="BK1138" s="224">
        <f>ROUND(I1138*H1138,2)</f>
        <v>0</v>
      </c>
      <c r="BL1138" s="17" t="s">
        <v>239</v>
      </c>
      <c r="BM1138" s="223" t="s">
        <v>4589</v>
      </c>
    </row>
    <row r="1139" s="2" customFormat="1">
      <c r="A1139" s="38"/>
      <c r="B1139" s="39"/>
      <c r="C1139" s="40"/>
      <c r="D1139" s="225" t="s">
        <v>212</v>
      </c>
      <c r="E1139" s="40"/>
      <c r="F1139" s="226" t="s">
        <v>4588</v>
      </c>
      <c r="G1139" s="40"/>
      <c r="H1139" s="40"/>
      <c r="I1139" s="227"/>
      <c r="J1139" s="40"/>
      <c r="K1139" s="40"/>
      <c r="L1139" s="44"/>
      <c r="M1139" s="228"/>
      <c r="N1139" s="229"/>
      <c r="O1139" s="84"/>
      <c r="P1139" s="84"/>
      <c r="Q1139" s="84"/>
      <c r="R1139" s="84"/>
      <c r="S1139" s="84"/>
      <c r="T1139" s="85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T1139" s="17" t="s">
        <v>212</v>
      </c>
      <c r="AU1139" s="17" t="s">
        <v>82</v>
      </c>
    </row>
    <row r="1140" s="13" customFormat="1">
      <c r="A1140" s="13"/>
      <c r="B1140" s="232"/>
      <c r="C1140" s="233"/>
      <c r="D1140" s="225" t="s">
        <v>224</v>
      </c>
      <c r="E1140" s="234" t="s">
        <v>19</v>
      </c>
      <c r="F1140" s="235" t="s">
        <v>4590</v>
      </c>
      <c r="G1140" s="233"/>
      <c r="H1140" s="236">
        <v>2.25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224</v>
      </c>
      <c r="AU1140" s="242" t="s">
        <v>82</v>
      </c>
      <c r="AV1140" s="13" t="s">
        <v>82</v>
      </c>
      <c r="AW1140" s="13" t="s">
        <v>35</v>
      </c>
      <c r="AX1140" s="13" t="s">
        <v>73</v>
      </c>
      <c r="AY1140" s="242" t="s">
        <v>202</v>
      </c>
    </row>
    <row r="1141" s="13" customFormat="1">
      <c r="A1141" s="13"/>
      <c r="B1141" s="232"/>
      <c r="C1141" s="233"/>
      <c r="D1141" s="225" t="s">
        <v>224</v>
      </c>
      <c r="E1141" s="234" t="s">
        <v>19</v>
      </c>
      <c r="F1141" s="235" t="s">
        <v>4590</v>
      </c>
      <c r="G1141" s="233"/>
      <c r="H1141" s="236">
        <v>2.25</v>
      </c>
      <c r="I1141" s="237"/>
      <c r="J1141" s="233"/>
      <c r="K1141" s="233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2" t="s">
        <v>224</v>
      </c>
      <c r="AU1141" s="242" t="s">
        <v>82</v>
      </c>
      <c r="AV1141" s="13" t="s">
        <v>82</v>
      </c>
      <c r="AW1141" s="13" t="s">
        <v>35</v>
      </c>
      <c r="AX1141" s="13" t="s">
        <v>73</v>
      </c>
      <c r="AY1141" s="242" t="s">
        <v>202</v>
      </c>
    </row>
    <row r="1142" s="2" customFormat="1" ht="16.5" customHeight="1">
      <c r="A1142" s="38"/>
      <c r="B1142" s="39"/>
      <c r="C1142" s="212" t="s">
        <v>1975</v>
      </c>
      <c r="D1142" s="212" t="s">
        <v>205</v>
      </c>
      <c r="E1142" s="213" t="s">
        <v>4591</v>
      </c>
      <c r="F1142" s="214" t="s">
        <v>4592</v>
      </c>
      <c r="G1142" s="215" t="s">
        <v>220</v>
      </c>
      <c r="H1142" s="216">
        <v>3.96</v>
      </c>
      <c r="I1142" s="217"/>
      <c r="J1142" s="218">
        <f>ROUND(I1142*H1142,2)</f>
        <v>0</v>
      </c>
      <c r="K1142" s="214" t="s">
        <v>209</v>
      </c>
      <c r="L1142" s="44"/>
      <c r="M1142" s="219" t="s">
        <v>19</v>
      </c>
      <c r="N1142" s="220" t="s">
        <v>44</v>
      </c>
      <c r="O1142" s="84"/>
      <c r="P1142" s="221">
        <f>O1142*H1142</f>
        <v>0</v>
      </c>
      <c r="Q1142" s="221">
        <v>0</v>
      </c>
      <c r="R1142" s="221">
        <f>Q1142*H1142</f>
        <v>0</v>
      </c>
      <c r="S1142" s="221">
        <v>0</v>
      </c>
      <c r="T1142" s="222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23" t="s">
        <v>239</v>
      </c>
      <c r="AT1142" s="223" t="s">
        <v>205</v>
      </c>
      <c r="AU1142" s="223" t="s">
        <v>82</v>
      </c>
      <c r="AY1142" s="17" t="s">
        <v>202</v>
      </c>
      <c r="BE1142" s="224">
        <f>IF(N1142="základní",J1142,0)</f>
        <v>0</v>
      </c>
      <c r="BF1142" s="224">
        <f>IF(N1142="snížená",J1142,0)</f>
        <v>0</v>
      </c>
      <c r="BG1142" s="224">
        <f>IF(N1142="zákl. přenesená",J1142,0)</f>
        <v>0</v>
      </c>
      <c r="BH1142" s="224">
        <f>IF(N1142="sníž. přenesená",J1142,0)</f>
        <v>0</v>
      </c>
      <c r="BI1142" s="224">
        <f>IF(N1142="nulová",J1142,0)</f>
        <v>0</v>
      </c>
      <c r="BJ1142" s="17" t="s">
        <v>80</v>
      </c>
      <c r="BK1142" s="224">
        <f>ROUND(I1142*H1142,2)</f>
        <v>0</v>
      </c>
      <c r="BL1142" s="17" t="s">
        <v>239</v>
      </c>
      <c r="BM1142" s="223" t="s">
        <v>4593</v>
      </c>
    </row>
    <row r="1143" s="2" customFormat="1">
      <c r="A1143" s="38"/>
      <c r="B1143" s="39"/>
      <c r="C1143" s="40"/>
      <c r="D1143" s="225" t="s">
        <v>212</v>
      </c>
      <c r="E1143" s="40"/>
      <c r="F1143" s="226" t="s">
        <v>4594</v>
      </c>
      <c r="G1143" s="40"/>
      <c r="H1143" s="40"/>
      <c r="I1143" s="227"/>
      <c r="J1143" s="40"/>
      <c r="K1143" s="40"/>
      <c r="L1143" s="44"/>
      <c r="M1143" s="228"/>
      <c r="N1143" s="229"/>
      <c r="O1143" s="84"/>
      <c r="P1143" s="84"/>
      <c r="Q1143" s="84"/>
      <c r="R1143" s="84"/>
      <c r="S1143" s="84"/>
      <c r="T1143" s="85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T1143" s="17" t="s">
        <v>212</v>
      </c>
      <c r="AU1143" s="17" t="s">
        <v>82</v>
      </c>
    </row>
    <row r="1144" s="2" customFormat="1">
      <c r="A1144" s="38"/>
      <c r="B1144" s="39"/>
      <c r="C1144" s="40"/>
      <c r="D1144" s="230" t="s">
        <v>214</v>
      </c>
      <c r="E1144" s="40"/>
      <c r="F1144" s="231" t="s">
        <v>4595</v>
      </c>
      <c r="G1144" s="40"/>
      <c r="H1144" s="40"/>
      <c r="I1144" s="227"/>
      <c r="J1144" s="40"/>
      <c r="K1144" s="40"/>
      <c r="L1144" s="44"/>
      <c r="M1144" s="228"/>
      <c r="N1144" s="229"/>
      <c r="O1144" s="84"/>
      <c r="P1144" s="84"/>
      <c r="Q1144" s="84"/>
      <c r="R1144" s="84"/>
      <c r="S1144" s="84"/>
      <c r="T1144" s="85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T1144" s="17" t="s">
        <v>214</v>
      </c>
      <c r="AU1144" s="17" t="s">
        <v>82</v>
      </c>
    </row>
    <row r="1145" s="12" customFormat="1" ht="22.8" customHeight="1">
      <c r="A1145" s="12"/>
      <c r="B1145" s="196"/>
      <c r="C1145" s="197"/>
      <c r="D1145" s="198" t="s">
        <v>72</v>
      </c>
      <c r="E1145" s="210" t="s">
        <v>4596</v>
      </c>
      <c r="F1145" s="210" t="s">
        <v>4597</v>
      </c>
      <c r="G1145" s="197"/>
      <c r="H1145" s="197"/>
      <c r="I1145" s="200"/>
      <c r="J1145" s="211">
        <f>BK1145</f>
        <v>0</v>
      </c>
      <c r="K1145" s="197"/>
      <c r="L1145" s="202"/>
      <c r="M1145" s="203"/>
      <c r="N1145" s="204"/>
      <c r="O1145" s="204"/>
      <c r="P1145" s="205">
        <f>SUM(P1146:P1154)</f>
        <v>0</v>
      </c>
      <c r="Q1145" s="204"/>
      <c r="R1145" s="205">
        <f>SUM(R1146:R1154)</f>
        <v>0.0049199999999999999</v>
      </c>
      <c r="S1145" s="204"/>
      <c r="T1145" s="206">
        <f>SUM(T1146:T1154)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07" t="s">
        <v>82</v>
      </c>
      <c r="AT1145" s="208" t="s">
        <v>72</v>
      </c>
      <c r="AU1145" s="208" t="s">
        <v>80</v>
      </c>
      <c r="AY1145" s="207" t="s">
        <v>202</v>
      </c>
      <c r="BK1145" s="209">
        <f>SUM(BK1146:BK1154)</f>
        <v>0</v>
      </c>
    </row>
    <row r="1146" s="2" customFormat="1" ht="21.75" customHeight="1">
      <c r="A1146" s="38"/>
      <c r="B1146" s="39"/>
      <c r="C1146" s="212" t="s">
        <v>1980</v>
      </c>
      <c r="D1146" s="212" t="s">
        <v>205</v>
      </c>
      <c r="E1146" s="213" t="s">
        <v>4598</v>
      </c>
      <c r="F1146" s="214" t="s">
        <v>4599</v>
      </c>
      <c r="G1146" s="215" t="s">
        <v>275</v>
      </c>
      <c r="H1146" s="216">
        <v>30</v>
      </c>
      <c r="I1146" s="217"/>
      <c r="J1146" s="218">
        <f>ROUND(I1146*H1146,2)</f>
        <v>0</v>
      </c>
      <c r="K1146" s="214" t="s">
        <v>209</v>
      </c>
      <c r="L1146" s="44"/>
      <c r="M1146" s="219" t="s">
        <v>19</v>
      </c>
      <c r="N1146" s="220" t="s">
        <v>44</v>
      </c>
      <c r="O1146" s="84"/>
      <c r="P1146" s="221">
        <f>O1146*H1146</f>
        <v>0</v>
      </c>
      <c r="Q1146" s="221">
        <v>1.0000000000000001E-05</v>
      </c>
      <c r="R1146" s="221">
        <f>Q1146*H1146</f>
        <v>0.00030000000000000003</v>
      </c>
      <c r="S1146" s="221">
        <v>0</v>
      </c>
      <c r="T1146" s="222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223" t="s">
        <v>239</v>
      </c>
      <c r="AT1146" s="223" t="s">
        <v>205</v>
      </c>
      <c r="AU1146" s="223" t="s">
        <v>82</v>
      </c>
      <c r="AY1146" s="17" t="s">
        <v>202</v>
      </c>
      <c r="BE1146" s="224">
        <f>IF(N1146="základní",J1146,0)</f>
        <v>0</v>
      </c>
      <c r="BF1146" s="224">
        <f>IF(N1146="snížená",J1146,0)</f>
        <v>0</v>
      </c>
      <c r="BG1146" s="224">
        <f>IF(N1146="zákl. přenesená",J1146,0)</f>
        <v>0</v>
      </c>
      <c r="BH1146" s="224">
        <f>IF(N1146="sníž. přenesená",J1146,0)</f>
        <v>0</v>
      </c>
      <c r="BI1146" s="224">
        <f>IF(N1146="nulová",J1146,0)</f>
        <v>0</v>
      </c>
      <c r="BJ1146" s="17" t="s">
        <v>80</v>
      </c>
      <c r="BK1146" s="224">
        <f>ROUND(I1146*H1146,2)</f>
        <v>0</v>
      </c>
      <c r="BL1146" s="17" t="s">
        <v>239</v>
      </c>
      <c r="BM1146" s="223" t="s">
        <v>4600</v>
      </c>
    </row>
    <row r="1147" s="2" customFormat="1">
      <c r="A1147" s="38"/>
      <c r="B1147" s="39"/>
      <c r="C1147" s="40"/>
      <c r="D1147" s="225" t="s">
        <v>212</v>
      </c>
      <c r="E1147" s="40"/>
      <c r="F1147" s="226" t="s">
        <v>4601</v>
      </c>
      <c r="G1147" s="40"/>
      <c r="H1147" s="40"/>
      <c r="I1147" s="227"/>
      <c r="J1147" s="40"/>
      <c r="K1147" s="40"/>
      <c r="L1147" s="44"/>
      <c r="M1147" s="228"/>
      <c r="N1147" s="229"/>
      <c r="O1147" s="84"/>
      <c r="P1147" s="84"/>
      <c r="Q1147" s="84"/>
      <c r="R1147" s="84"/>
      <c r="S1147" s="84"/>
      <c r="T1147" s="85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T1147" s="17" t="s">
        <v>212</v>
      </c>
      <c r="AU1147" s="17" t="s">
        <v>82</v>
      </c>
    </row>
    <row r="1148" s="2" customFormat="1">
      <c r="A1148" s="38"/>
      <c r="B1148" s="39"/>
      <c r="C1148" s="40"/>
      <c r="D1148" s="230" t="s">
        <v>214</v>
      </c>
      <c r="E1148" s="40"/>
      <c r="F1148" s="231" t="s">
        <v>4602</v>
      </c>
      <c r="G1148" s="40"/>
      <c r="H1148" s="40"/>
      <c r="I1148" s="227"/>
      <c r="J1148" s="40"/>
      <c r="K1148" s="40"/>
      <c r="L1148" s="44"/>
      <c r="M1148" s="228"/>
      <c r="N1148" s="229"/>
      <c r="O1148" s="84"/>
      <c r="P1148" s="84"/>
      <c r="Q1148" s="84"/>
      <c r="R1148" s="84"/>
      <c r="S1148" s="84"/>
      <c r="T1148" s="85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T1148" s="17" t="s">
        <v>214</v>
      </c>
      <c r="AU1148" s="17" t="s">
        <v>82</v>
      </c>
    </row>
    <row r="1149" s="2" customFormat="1" ht="24.15" customHeight="1">
      <c r="A1149" s="38"/>
      <c r="B1149" s="39"/>
      <c r="C1149" s="243" t="s">
        <v>1986</v>
      </c>
      <c r="D1149" s="243" t="s">
        <v>248</v>
      </c>
      <c r="E1149" s="244" t="s">
        <v>4603</v>
      </c>
      <c r="F1149" s="245" t="s">
        <v>4604</v>
      </c>
      <c r="G1149" s="246" t="s">
        <v>275</v>
      </c>
      <c r="H1149" s="247">
        <v>33</v>
      </c>
      <c r="I1149" s="248"/>
      <c r="J1149" s="249">
        <f>ROUND(I1149*H1149,2)</f>
        <v>0</v>
      </c>
      <c r="K1149" s="245" t="s">
        <v>209</v>
      </c>
      <c r="L1149" s="250"/>
      <c r="M1149" s="251" t="s">
        <v>19</v>
      </c>
      <c r="N1149" s="252" t="s">
        <v>44</v>
      </c>
      <c r="O1149" s="84"/>
      <c r="P1149" s="221">
        <f>O1149*H1149</f>
        <v>0</v>
      </c>
      <c r="Q1149" s="221">
        <v>0.00013999999999999999</v>
      </c>
      <c r="R1149" s="221">
        <f>Q1149*H1149</f>
        <v>0.00462</v>
      </c>
      <c r="S1149" s="221">
        <v>0</v>
      </c>
      <c r="T1149" s="222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23" t="s">
        <v>251</v>
      </c>
      <c r="AT1149" s="223" t="s">
        <v>248</v>
      </c>
      <c r="AU1149" s="223" t="s">
        <v>82</v>
      </c>
      <c r="AY1149" s="17" t="s">
        <v>202</v>
      </c>
      <c r="BE1149" s="224">
        <f>IF(N1149="základní",J1149,0)</f>
        <v>0</v>
      </c>
      <c r="BF1149" s="224">
        <f>IF(N1149="snížená",J1149,0)</f>
        <v>0</v>
      </c>
      <c r="BG1149" s="224">
        <f>IF(N1149="zákl. přenesená",J1149,0)</f>
        <v>0</v>
      </c>
      <c r="BH1149" s="224">
        <f>IF(N1149="sníž. přenesená",J1149,0)</f>
        <v>0</v>
      </c>
      <c r="BI1149" s="224">
        <f>IF(N1149="nulová",J1149,0)</f>
        <v>0</v>
      </c>
      <c r="BJ1149" s="17" t="s">
        <v>80</v>
      </c>
      <c r="BK1149" s="224">
        <f>ROUND(I1149*H1149,2)</f>
        <v>0</v>
      </c>
      <c r="BL1149" s="17" t="s">
        <v>239</v>
      </c>
      <c r="BM1149" s="223" t="s">
        <v>4605</v>
      </c>
    </row>
    <row r="1150" s="2" customFormat="1">
      <c r="A1150" s="38"/>
      <c r="B1150" s="39"/>
      <c r="C1150" s="40"/>
      <c r="D1150" s="225" t="s">
        <v>212</v>
      </c>
      <c r="E1150" s="40"/>
      <c r="F1150" s="226" t="s">
        <v>4604</v>
      </c>
      <c r="G1150" s="40"/>
      <c r="H1150" s="40"/>
      <c r="I1150" s="227"/>
      <c r="J1150" s="40"/>
      <c r="K1150" s="40"/>
      <c r="L1150" s="44"/>
      <c r="M1150" s="228"/>
      <c r="N1150" s="229"/>
      <c r="O1150" s="84"/>
      <c r="P1150" s="84"/>
      <c r="Q1150" s="84"/>
      <c r="R1150" s="84"/>
      <c r="S1150" s="84"/>
      <c r="T1150" s="85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T1150" s="17" t="s">
        <v>212</v>
      </c>
      <c r="AU1150" s="17" t="s">
        <v>82</v>
      </c>
    </row>
    <row r="1151" s="13" customFormat="1">
      <c r="A1151" s="13"/>
      <c r="B1151" s="232"/>
      <c r="C1151" s="233"/>
      <c r="D1151" s="225" t="s">
        <v>224</v>
      </c>
      <c r="E1151" s="233"/>
      <c r="F1151" s="235" t="s">
        <v>4606</v>
      </c>
      <c r="G1151" s="233"/>
      <c r="H1151" s="236">
        <v>33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2" t="s">
        <v>224</v>
      </c>
      <c r="AU1151" s="242" t="s">
        <v>82</v>
      </c>
      <c r="AV1151" s="13" t="s">
        <v>82</v>
      </c>
      <c r="AW1151" s="13" t="s">
        <v>4</v>
      </c>
      <c r="AX1151" s="13" t="s">
        <v>80</v>
      </c>
      <c r="AY1151" s="242" t="s">
        <v>202</v>
      </c>
    </row>
    <row r="1152" s="2" customFormat="1" ht="16.5" customHeight="1">
      <c r="A1152" s="38"/>
      <c r="B1152" s="39"/>
      <c r="C1152" s="212" t="s">
        <v>1991</v>
      </c>
      <c r="D1152" s="212" t="s">
        <v>205</v>
      </c>
      <c r="E1152" s="213" t="s">
        <v>4607</v>
      </c>
      <c r="F1152" s="214" t="s">
        <v>4608</v>
      </c>
      <c r="G1152" s="215" t="s">
        <v>220</v>
      </c>
      <c r="H1152" s="216">
        <v>0.0050000000000000001</v>
      </c>
      <c r="I1152" s="217"/>
      <c r="J1152" s="218">
        <f>ROUND(I1152*H1152,2)</f>
        <v>0</v>
      </c>
      <c r="K1152" s="214" t="s">
        <v>209</v>
      </c>
      <c r="L1152" s="44"/>
      <c r="M1152" s="219" t="s">
        <v>19</v>
      </c>
      <c r="N1152" s="220" t="s">
        <v>44</v>
      </c>
      <c r="O1152" s="84"/>
      <c r="P1152" s="221">
        <f>O1152*H1152</f>
        <v>0</v>
      </c>
      <c r="Q1152" s="221">
        <v>0</v>
      </c>
      <c r="R1152" s="221">
        <f>Q1152*H1152</f>
        <v>0</v>
      </c>
      <c r="S1152" s="221">
        <v>0</v>
      </c>
      <c r="T1152" s="222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23" t="s">
        <v>239</v>
      </c>
      <c r="AT1152" s="223" t="s">
        <v>205</v>
      </c>
      <c r="AU1152" s="223" t="s">
        <v>82</v>
      </c>
      <c r="AY1152" s="17" t="s">
        <v>202</v>
      </c>
      <c r="BE1152" s="224">
        <f>IF(N1152="základní",J1152,0)</f>
        <v>0</v>
      </c>
      <c r="BF1152" s="224">
        <f>IF(N1152="snížená",J1152,0)</f>
        <v>0</v>
      </c>
      <c r="BG1152" s="224">
        <f>IF(N1152="zákl. přenesená",J1152,0)</f>
        <v>0</v>
      </c>
      <c r="BH1152" s="224">
        <f>IF(N1152="sníž. přenesená",J1152,0)</f>
        <v>0</v>
      </c>
      <c r="BI1152" s="224">
        <f>IF(N1152="nulová",J1152,0)</f>
        <v>0</v>
      </c>
      <c r="BJ1152" s="17" t="s">
        <v>80</v>
      </c>
      <c r="BK1152" s="224">
        <f>ROUND(I1152*H1152,2)</f>
        <v>0</v>
      </c>
      <c r="BL1152" s="17" t="s">
        <v>239</v>
      </c>
      <c r="BM1152" s="223" t="s">
        <v>4609</v>
      </c>
    </row>
    <row r="1153" s="2" customFormat="1">
      <c r="A1153" s="38"/>
      <c r="B1153" s="39"/>
      <c r="C1153" s="40"/>
      <c r="D1153" s="225" t="s">
        <v>212</v>
      </c>
      <c r="E1153" s="40"/>
      <c r="F1153" s="226" t="s">
        <v>4610</v>
      </c>
      <c r="G1153" s="40"/>
      <c r="H1153" s="40"/>
      <c r="I1153" s="227"/>
      <c r="J1153" s="40"/>
      <c r="K1153" s="40"/>
      <c r="L1153" s="44"/>
      <c r="M1153" s="228"/>
      <c r="N1153" s="229"/>
      <c r="O1153" s="84"/>
      <c r="P1153" s="84"/>
      <c r="Q1153" s="84"/>
      <c r="R1153" s="84"/>
      <c r="S1153" s="84"/>
      <c r="T1153" s="85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T1153" s="17" t="s">
        <v>212</v>
      </c>
      <c r="AU1153" s="17" t="s">
        <v>82</v>
      </c>
    </row>
    <row r="1154" s="2" customFormat="1">
      <c r="A1154" s="38"/>
      <c r="B1154" s="39"/>
      <c r="C1154" s="40"/>
      <c r="D1154" s="230" t="s">
        <v>214</v>
      </c>
      <c r="E1154" s="40"/>
      <c r="F1154" s="231" t="s">
        <v>4611</v>
      </c>
      <c r="G1154" s="40"/>
      <c r="H1154" s="40"/>
      <c r="I1154" s="227"/>
      <c r="J1154" s="40"/>
      <c r="K1154" s="40"/>
      <c r="L1154" s="44"/>
      <c r="M1154" s="228"/>
      <c r="N1154" s="229"/>
      <c r="O1154" s="84"/>
      <c r="P1154" s="84"/>
      <c r="Q1154" s="84"/>
      <c r="R1154" s="84"/>
      <c r="S1154" s="84"/>
      <c r="T1154" s="85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T1154" s="17" t="s">
        <v>214</v>
      </c>
      <c r="AU1154" s="17" t="s">
        <v>82</v>
      </c>
    </row>
    <row r="1155" s="12" customFormat="1" ht="22.8" customHeight="1">
      <c r="A1155" s="12"/>
      <c r="B1155" s="196"/>
      <c r="C1155" s="197"/>
      <c r="D1155" s="198" t="s">
        <v>72</v>
      </c>
      <c r="E1155" s="210" t="s">
        <v>689</v>
      </c>
      <c r="F1155" s="210" t="s">
        <v>690</v>
      </c>
      <c r="G1155" s="197"/>
      <c r="H1155" s="197"/>
      <c r="I1155" s="200"/>
      <c r="J1155" s="211">
        <f>BK1155</f>
        <v>0</v>
      </c>
      <c r="K1155" s="197"/>
      <c r="L1155" s="202"/>
      <c r="M1155" s="203"/>
      <c r="N1155" s="204"/>
      <c r="O1155" s="204"/>
      <c r="P1155" s="205">
        <f>SUM(P1156:P1167)</f>
        <v>0</v>
      </c>
      <c r="Q1155" s="204"/>
      <c r="R1155" s="205">
        <f>SUM(R1156:R1167)</f>
        <v>0.061887520000000001</v>
      </c>
      <c r="S1155" s="204"/>
      <c r="T1155" s="206">
        <f>SUM(T1156:T1167)</f>
        <v>0</v>
      </c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R1155" s="207" t="s">
        <v>82</v>
      </c>
      <c r="AT1155" s="208" t="s">
        <v>72</v>
      </c>
      <c r="AU1155" s="208" t="s">
        <v>80</v>
      </c>
      <c r="AY1155" s="207" t="s">
        <v>202</v>
      </c>
      <c r="BK1155" s="209">
        <f>SUM(BK1156:BK1167)</f>
        <v>0</v>
      </c>
    </row>
    <row r="1156" s="2" customFormat="1" ht="16.5" customHeight="1">
      <c r="A1156" s="38"/>
      <c r="B1156" s="39"/>
      <c r="C1156" s="212" t="s">
        <v>1995</v>
      </c>
      <c r="D1156" s="212" t="s">
        <v>205</v>
      </c>
      <c r="E1156" s="213" t="s">
        <v>4612</v>
      </c>
      <c r="F1156" s="214" t="s">
        <v>4613</v>
      </c>
      <c r="G1156" s="215" t="s">
        <v>704</v>
      </c>
      <c r="H1156" s="216">
        <v>55.536000000000001</v>
      </c>
      <c r="I1156" s="217"/>
      <c r="J1156" s="218">
        <f>ROUND(I1156*H1156,2)</f>
        <v>0</v>
      </c>
      <c r="K1156" s="214" t="s">
        <v>209</v>
      </c>
      <c r="L1156" s="44"/>
      <c r="M1156" s="219" t="s">
        <v>19</v>
      </c>
      <c r="N1156" s="220" t="s">
        <v>44</v>
      </c>
      <c r="O1156" s="84"/>
      <c r="P1156" s="221">
        <f>O1156*H1156</f>
        <v>0</v>
      </c>
      <c r="Q1156" s="221">
        <v>6.9999999999999994E-05</v>
      </c>
      <c r="R1156" s="221">
        <f>Q1156*H1156</f>
        <v>0.0038875199999999998</v>
      </c>
      <c r="S1156" s="221">
        <v>0</v>
      </c>
      <c r="T1156" s="222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223" t="s">
        <v>239</v>
      </c>
      <c r="AT1156" s="223" t="s">
        <v>205</v>
      </c>
      <c r="AU1156" s="223" t="s">
        <v>82</v>
      </c>
      <c r="AY1156" s="17" t="s">
        <v>202</v>
      </c>
      <c r="BE1156" s="224">
        <f>IF(N1156="základní",J1156,0)</f>
        <v>0</v>
      </c>
      <c r="BF1156" s="224">
        <f>IF(N1156="snížená",J1156,0)</f>
        <v>0</v>
      </c>
      <c r="BG1156" s="224">
        <f>IF(N1156="zákl. přenesená",J1156,0)</f>
        <v>0</v>
      </c>
      <c r="BH1156" s="224">
        <f>IF(N1156="sníž. přenesená",J1156,0)</f>
        <v>0</v>
      </c>
      <c r="BI1156" s="224">
        <f>IF(N1156="nulová",J1156,0)</f>
        <v>0</v>
      </c>
      <c r="BJ1156" s="17" t="s">
        <v>80</v>
      </c>
      <c r="BK1156" s="224">
        <f>ROUND(I1156*H1156,2)</f>
        <v>0</v>
      </c>
      <c r="BL1156" s="17" t="s">
        <v>239</v>
      </c>
      <c r="BM1156" s="223" t="s">
        <v>4614</v>
      </c>
    </row>
    <row r="1157" s="2" customFormat="1">
      <c r="A1157" s="38"/>
      <c r="B1157" s="39"/>
      <c r="C1157" s="40"/>
      <c r="D1157" s="225" t="s">
        <v>212</v>
      </c>
      <c r="E1157" s="40"/>
      <c r="F1157" s="226" t="s">
        <v>4615</v>
      </c>
      <c r="G1157" s="40"/>
      <c r="H1157" s="40"/>
      <c r="I1157" s="227"/>
      <c r="J1157" s="40"/>
      <c r="K1157" s="40"/>
      <c r="L1157" s="44"/>
      <c r="M1157" s="228"/>
      <c r="N1157" s="229"/>
      <c r="O1157" s="84"/>
      <c r="P1157" s="84"/>
      <c r="Q1157" s="84"/>
      <c r="R1157" s="84"/>
      <c r="S1157" s="84"/>
      <c r="T1157" s="85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T1157" s="17" t="s">
        <v>212</v>
      </c>
      <c r="AU1157" s="17" t="s">
        <v>82</v>
      </c>
    </row>
    <row r="1158" s="2" customFormat="1">
      <c r="A1158" s="38"/>
      <c r="B1158" s="39"/>
      <c r="C1158" s="40"/>
      <c r="D1158" s="230" t="s">
        <v>214</v>
      </c>
      <c r="E1158" s="40"/>
      <c r="F1158" s="231" t="s">
        <v>4616</v>
      </c>
      <c r="G1158" s="40"/>
      <c r="H1158" s="40"/>
      <c r="I1158" s="227"/>
      <c r="J1158" s="40"/>
      <c r="K1158" s="40"/>
      <c r="L1158" s="44"/>
      <c r="M1158" s="228"/>
      <c r="N1158" s="229"/>
      <c r="O1158" s="84"/>
      <c r="P1158" s="84"/>
      <c r="Q1158" s="84"/>
      <c r="R1158" s="84"/>
      <c r="S1158" s="84"/>
      <c r="T1158" s="85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T1158" s="17" t="s">
        <v>214</v>
      </c>
      <c r="AU1158" s="17" t="s">
        <v>82</v>
      </c>
    </row>
    <row r="1159" s="2" customFormat="1" ht="16.5" customHeight="1">
      <c r="A1159" s="38"/>
      <c r="B1159" s="39"/>
      <c r="C1159" s="243" t="s">
        <v>1999</v>
      </c>
      <c r="D1159" s="243" t="s">
        <v>248</v>
      </c>
      <c r="E1159" s="244" t="s">
        <v>4617</v>
      </c>
      <c r="F1159" s="245" t="s">
        <v>4618</v>
      </c>
      <c r="G1159" s="246" t="s">
        <v>220</v>
      </c>
      <c r="H1159" s="247">
        <v>0.058000000000000003</v>
      </c>
      <c r="I1159" s="248"/>
      <c r="J1159" s="249">
        <f>ROUND(I1159*H1159,2)</f>
        <v>0</v>
      </c>
      <c r="K1159" s="245" t="s">
        <v>209</v>
      </c>
      <c r="L1159" s="250"/>
      <c r="M1159" s="251" t="s">
        <v>19</v>
      </c>
      <c r="N1159" s="252" t="s">
        <v>44</v>
      </c>
      <c r="O1159" s="84"/>
      <c r="P1159" s="221">
        <f>O1159*H1159</f>
        <v>0</v>
      </c>
      <c r="Q1159" s="221">
        <v>1</v>
      </c>
      <c r="R1159" s="221">
        <f>Q1159*H1159</f>
        <v>0.058000000000000003</v>
      </c>
      <c r="S1159" s="221">
        <v>0</v>
      </c>
      <c r="T1159" s="222">
        <f>S1159*H1159</f>
        <v>0</v>
      </c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R1159" s="223" t="s">
        <v>251</v>
      </c>
      <c r="AT1159" s="223" t="s">
        <v>248</v>
      </c>
      <c r="AU1159" s="223" t="s">
        <v>82</v>
      </c>
      <c r="AY1159" s="17" t="s">
        <v>202</v>
      </c>
      <c r="BE1159" s="224">
        <f>IF(N1159="základní",J1159,0)</f>
        <v>0</v>
      </c>
      <c r="BF1159" s="224">
        <f>IF(N1159="snížená",J1159,0)</f>
        <v>0</v>
      </c>
      <c r="BG1159" s="224">
        <f>IF(N1159="zákl. přenesená",J1159,0)</f>
        <v>0</v>
      </c>
      <c r="BH1159" s="224">
        <f>IF(N1159="sníž. přenesená",J1159,0)</f>
        <v>0</v>
      </c>
      <c r="BI1159" s="224">
        <f>IF(N1159="nulová",J1159,0)</f>
        <v>0</v>
      </c>
      <c r="BJ1159" s="17" t="s">
        <v>80</v>
      </c>
      <c r="BK1159" s="224">
        <f>ROUND(I1159*H1159,2)</f>
        <v>0</v>
      </c>
      <c r="BL1159" s="17" t="s">
        <v>239</v>
      </c>
      <c r="BM1159" s="223" t="s">
        <v>4619</v>
      </c>
    </row>
    <row r="1160" s="2" customFormat="1">
      <c r="A1160" s="38"/>
      <c r="B1160" s="39"/>
      <c r="C1160" s="40"/>
      <c r="D1160" s="225" t="s">
        <v>212</v>
      </c>
      <c r="E1160" s="40"/>
      <c r="F1160" s="226" t="s">
        <v>4618</v>
      </c>
      <c r="G1160" s="40"/>
      <c r="H1160" s="40"/>
      <c r="I1160" s="227"/>
      <c r="J1160" s="40"/>
      <c r="K1160" s="40"/>
      <c r="L1160" s="44"/>
      <c r="M1160" s="228"/>
      <c r="N1160" s="229"/>
      <c r="O1160" s="84"/>
      <c r="P1160" s="84"/>
      <c r="Q1160" s="84"/>
      <c r="R1160" s="84"/>
      <c r="S1160" s="84"/>
      <c r="T1160" s="85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T1160" s="17" t="s">
        <v>212</v>
      </c>
      <c r="AU1160" s="17" t="s">
        <v>82</v>
      </c>
    </row>
    <row r="1161" s="13" customFormat="1">
      <c r="A1161" s="13"/>
      <c r="B1161" s="232"/>
      <c r="C1161" s="233"/>
      <c r="D1161" s="225" t="s">
        <v>224</v>
      </c>
      <c r="E1161" s="234" t="s">
        <v>19</v>
      </c>
      <c r="F1161" s="235" t="s">
        <v>4620</v>
      </c>
      <c r="G1161" s="233"/>
      <c r="H1161" s="236">
        <v>0.0050000000000000001</v>
      </c>
      <c r="I1161" s="237"/>
      <c r="J1161" s="233"/>
      <c r="K1161" s="233"/>
      <c r="L1161" s="238"/>
      <c r="M1161" s="239"/>
      <c r="N1161" s="240"/>
      <c r="O1161" s="240"/>
      <c r="P1161" s="240"/>
      <c r="Q1161" s="240"/>
      <c r="R1161" s="240"/>
      <c r="S1161" s="240"/>
      <c r="T1161" s="24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2" t="s">
        <v>224</v>
      </c>
      <c r="AU1161" s="242" t="s">
        <v>82</v>
      </c>
      <c r="AV1161" s="13" t="s">
        <v>82</v>
      </c>
      <c r="AW1161" s="13" t="s">
        <v>35</v>
      </c>
      <c r="AX1161" s="13" t="s">
        <v>73</v>
      </c>
      <c r="AY1161" s="242" t="s">
        <v>202</v>
      </c>
    </row>
    <row r="1162" s="13" customFormat="1">
      <c r="A1162" s="13"/>
      <c r="B1162" s="232"/>
      <c r="C1162" s="233"/>
      <c r="D1162" s="225" t="s">
        <v>224</v>
      </c>
      <c r="E1162" s="234" t="s">
        <v>19</v>
      </c>
      <c r="F1162" s="235" t="s">
        <v>4621</v>
      </c>
      <c r="G1162" s="233"/>
      <c r="H1162" s="236">
        <v>0.014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224</v>
      </c>
      <c r="AU1162" s="242" t="s">
        <v>82</v>
      </c>
      <c r="AV1162" s="13" t="s">
        <v>82</v>
      </c>
      <c r="AW1162" s="13" t="s">
        <v>35</v>
      </c>
      <c r="AX1162" s="13" t="s">
        <v>73</v>
      </c>
      <c r="AY1162" s="242" t="s">
        <v>202</v>
      </c>
    </row>
    <row r="1163" s="13" customFormat="1">
      <c r="A1163" s="13"/>
      <c r="B1163" s="232"/>
      <c r="C1163" s="233"/>
      <c r="D1163" s="225" t="s">
        <v>224</v>
      </c>
      <c r="E1163" s="234" t="s">
        <v>19</v>
      </c>
      <c r="F1163" s="235" t="s">
        <v>4622</v>
      </c>
      <c r="G1163" s="233"/>
      <c r="H1163" s="236">
        <v>0.017000000000000001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2" t="s">
        <v>224</v>
      </c>
      <c r="AU1163" s="242" t="s">
        <v>82</v>
      </c>
      <c r="AV1163" s="13" t="s">
        <v>82</v>
      </c>
      <c r="AW1163" s="13" t="s">
        <v>35</v>
      </c>
      <c r="AX1163" s="13" t="s">
        <v>73</v>
      </c>
      <c r="AY1163" s="242" t="s">
        <v>202</v>
      </c>
    </row>
    <row r="1164" s="13" customFormat="1">
      <c r="A1164" s="13"/>
      <c r="B1164" s="232"/>
      <c r="C1164" s="233"/>
      <c r="D1164" s="225" t="s">
        <v>224</v>
      </c>
      <c r="E1164" s="234" t="s">
        <v>19</v>
      </c>
      <c r="F1164" s="235" t="s">
        <v>4623</v>
      </c>
      <c r="G1164" s="233"/>
      <c r="H1164" s="236">
        <v>0.021999999999999999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224</v>
      </c>
      <c r="AU1164" s="242" t="s">
        <v>82</v>
      </c>
      <c r="AV1164" s="13" t="s">
        <v>82</v>
      </c>
      <c r="AW1164" s="13" t="s">
        <v>35</v>
      </c>
      <c r="AX1164" s="13" t="s">
        <v>73</v>
      </c>
      <c r="AY1164" s="242" t="s">
        <v>202</v>
      </c>
    </row>
    <row r="1165" s="2" customFormat="1" ht="16.5" customHeight="1">
      <c r="A1165" s="38"/>
      <c r="B1165" s="39"/>
      <c r="C1165" s="212" t="s">
        <v>2003</v>
      </c>
      <c r="D1165" s="212" t="s">
        <v>205</v>
      </c>
      <c r="E1165" s="213" t="s">
        <v>4624</v>
      </c>
      <c r="F1165" s="214" t="s">
        <v>4625</v>
      </c>
      <c r="G1165" s="215" t="s">
        <v>220</v>
      </c>
      <c r="H1165" s="216">
        <v>0.062</v>
      </c>
      <c r="I1165" s="217"/>
      <c r="J1165" s="218">
        <f>ROUND(I1165*H1165,2)</f>
        <v>0</v>
      </c>
      <c r="K1165" s="214" t="s">
        <v>209</v>
      </c>
      <c r="L1165" s="44"/>
      <c r="M1165" s="219" t="s">
        <v>19</v>
      </c>
      <c r="N1165" s="220" t="s">
        <v>44</v>
      </c>
      <c r="O1165" s="84"/>
      <c r="P1165" s="221">
        <f>O1165*H1165</f>
        <v>0</v>
      </c>
      <c r="Q1165" s="221">
        <v>0</v>
      </c>
      <c r="R1165" s="221">
        <f>Q1165*H1165</f>
        <v>0</v>
      </c>
      <c r="S1165" s="221">
        <v>0</v>
      </c>
      <c r="T1165" s="222">
        <f>S1165*H1165</f>
        <v>0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223" t="s">
        <v>239</v>
      </c>
      <c r="AT1165" s="223" t="s">
        <v>205</v>
      </c>
      <c r="AU1165" s="223" t="s">
        <v>82</v>
      </c>
      <c r="AY1165" s="17" t="s">
        <v>202</v>
      </c>
      <c r="BE1165" s="224">
        <f>IF(N1165="základní",J1165,0)</f>
        <v>0</v>
      </c>
      <c r="BF1165" s="224">
        <f>IF(N1165="snížená",J1165,0)</f>
        <v>0</v>
      </c>
      <c r="BG1165" s="224">
        <f>IF(N1165="zákl. přenesená",J1165,0)</f>
        <v>0</v>
      </c>
      <c r="BH1165" s="224">
        <f>IF(N1165="sníž. přenesená",J1165,0)</f>
        <v>0</v>
      </c>
      <c r="BI1165" s="224">
        <f>IF(N1165="nulová",J1165,0)</f>
        <v>0</v>
      </c>
      <c r="BJ1165" s="17" t="s">
        <v>80</v>
      </c>
      <c r="BK1165" s="224">
        <f>ROUND(I1165*H1165,2)</f>
        <v>0</v>
      </c>
      <c r="BL1165" s="17" t="s">
        <v>239</v>
      </c>
      <c r="BM1165" s="223" t="s">
        <v>4626</v>
      </c>
    </row>
    <row r="1166" s="2" customFormat="1">
      <c r="A1166" s="38"/>
      <c r="B1166" s="39"/>
      <c r="C1166" s="40"/>
      <c r="D1166" s="225" t="s">
        <v>212</v>
      </c>
      <c r="E1166" s="40"/>
      <c r="F1166" s="226" t="s">
        <v>4627</v>
      </c>
      <c r="G1166" s="40"/>
      <c r="H1166" s="40"/>
      <c r="I1166" s="227"/>
      <c r="J1166" s="40"/>
      <c r="K1166" s="40"/>
      <c r="L1166" s="44"/>
      <c r="M1166" s="228"/>
      <c r="N1166" s="229"/>
      <c r="O1166" s="84"/>
      <c r="P1166" s="84"/>
      <c r="Q1166" s="84"/>
      <c r="R1166" s="84"/>
      <c r="S1166" s="84"/>
      <c r="T1166" s="85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T1166" s="17" t="s">
        <v>212</v>
      </c>
      <c r="AU1166" s="17" t="s">
        <v>82</v>
      </c>
    </row>
    <row r="1167" s="2" customFormat="1">
      <c r="A1167" s="38"/>
      <c r="B1167" s="39"/>
      <c r="C1167" s="40"/>
      <c r="D1167" s="230" t="s">
        <v>214</v>
      </c>
      <c r="E1167" s="40"/>
      <c r="F1167" s="231" t="s">
        <v>4628</v>
      </c>
      <c r="G1167" s="40"/>
      <c r="H1167" s="40"/>
      <c r="I1167" s="227"/>
      <c r="J1167" s="40"/>
      <c r="K1167" s="40"/>
      <c r="L1167" s="44"/>
      <c r="M1167" s="228"/>
      <c r="N1167" s="229"/>
      <c r="O1167" s="84"/>
      <c r="P1167" s="84"/>
      <c r="Q1167" s="84"/>
      <c r="R1167" s="84"/>
      <c r="S1167" s="84"/>
      <c r="T1167" s="85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T1167" s="17" t="s">
        <v>214</v>
      </c>
      <c r="AU1167" s="17" t="s">
        <v>82</v>
      </c>
    </row>
    <row r="1168" s="12" customFormat="1" ht="22.8" customHeight="1">
      <c r="A1168" s="12"/>
      <c r="B1168" s="196"/>
      <c r="C1168" s="197"/>
      <c r="D1168" s="198" t="s">
        <v>72</v>
      </c>
      <c r="E1168" s="210" t="s">
        <v>716</v>
      </c>
      <c r="F1168" s="210" t="s">
        <v>717</v>
      </c>
      <c r="G1168" s="197"/>
      <c r="H1168" s="197"/>
      <c r="I1168" s="200"/>
      <c r="J1168" s="211">
        <f>BK1168</f>
        <v>0</v>
      </c>
      <c r="K1168" s="197"/>
      <c r="L1168" s="202"/>
      <c r="M1168" s="203"/>
      <c r="N1168" s="204"/>
      <c r="O1168" s="204"/>
      <c r="P1168" s="205">
        <f>SUM(P1169:P1174)</f>
        <v>0</v>
      </c>
      <c r="Q1168" s="204"/>
      <c r="R1168" s="205">
        <f>SUM(R1169:R1174)</f>
        <v>0.63611280000000003</v>
      </c>
      <c r="S1168" s="204"/>
      <c r="T1168" s="206">
        <f>SUM(T1169:T1174)</f>
        <v>0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07" t="s">
        <v>82</v>
      </c>
      <c r="AT1168" s="208" t="s">
        <v>72</v>
      </c>
      <c r="AU1168" s="208" t="s">
        <v>80</v>
      </c>
      <c r="AY1168" s="207" t="s">
        <v>202</v>
      </c>
      <c r="BK1168" s="209">
        <f>SUM(BK1169:BK1174)</f>
        <v>0</v>
      </c>
    </row>
    <row r="1169" s="2" customFormat="1" ht="16.5" customHeight="1">
      <c r="A1169" s="38"/>
      <c r="B1169" s="39"/>
      <c r="C1169" s="212" t="s">
        <v>2009</v>
      </c>
      <c r="D1169" s="212" t="s">
        <v>205</v>
      </c>
      <c r="E1169" s="213" t="s">
        <v>4629</v>
      </c>
      <c r="F1169" s="214" t="s">
        <v>4630</v>
      </c>
      <c r="G1169" s="215" t="s">
        <v>275</v>
      </c>
      <c r="H1169" s="216">
        <v>623.63999999999999</v>
      </c>
      <c r="I1169" s="217"/>
      <c r="J1169" s="218">
        <f>ROUND(I1169*H1169,2)</f>
        <v>0</v>
      </c>
      <c r="K1169" s="214" t="s">
        <v>209</v>
      </c>
      <c r="L1169" s="44"/>
      <c r="M1169" s="219" t="s">
        <v>19</v>
      </c>
      <c r="N1169" s="220" t="s">
        <v>44</v>
      </c>
      <c r="O1169" s="84"/>
      <c r="P1169" s="221">
        <f>O1169*H1169</f>
        <v>0</v>
      </c>
      <c r="Q1169" s="221">
        <v>0.00036000000000000002</v>
      </c>
      <c r="R1169" s="221">
        <f>Q1169*H1169</f>
        <v>0.2245104</v>
      </c>
      <c r="S1169" s="221">
        <v>0</v>
      </c>
      <c r="T1169" s="222">
        <f>S1169*H1169</f>
        <v>0</v>
      </c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R1169" s="223" t="s">
        <v>239</v>
      </c>
      <c r="AT1169" s="223" t="s">
        <v>205</v>
      </c>
      <c r="AU1169" s="223" t="s">
        <v>82</v>
      </c>
      <c r="AY1169" s="17" t="s">
        <v>202</v>
      </c>
      <c r="BE1169" s="224">
        <f>IF(N1169="základní",J1169,0)</f>
        <v>0</v>
      </c>
      <c r="BF1169" s="224">
        <f>IF(N1169="snížená",J1169,0)</f>
        <v>0</v>
      </c>
      <c r="BG1169" s="224">
        <f>IF(N1169="zákl. přenesená",J1169,0)</f>
        <v>0</v>
      </c>
      <c r="BH1169" s="224">
        <f>IF(N1169="sníž. přenesená",J1169,0)</f>
        <v>0</v>
      </c>
      <c r="BI1169" s="224">
        <f>IF(N1169="nulová",J1169,0)</f>
        <v>0</v>
      </c>
      <c r="BJ1169" s="17" t="s">
        <v>80</v>
      </c>
      <c r="BK1169" s="224">
        <f>ROUND(I1169*H1169,2)</f>
        <v>0</v>
      </c>
      <c r="BL1169" s="17" t="s">
        <v>239</v>
      </c>
      <c r="BM1169" s="223" t="s">
        <v>4631</v>
      </c>
    </row>
    <row r="1170" s="2" customFormat="1">
      <c r="A1170" s="38"/>
      <c r="B1170" s="39"/>
      <c r="C1170" s="40"/>
      <c r="D1170" s="225" t="s">
        <v>212</v>
      </c>
      <c r="E1170" s="40"/>
      <c r="F1170" s="226" t="s">
        <v>4632</v>
      </c>
      <c r="G1170" s="40"/>
      <c r="H1170" s="40"/>
      <c r="I1170" s="227"/>
      <c r="J1170" s="40"/>
      <c r="K1170" s="40"/>
      <c r="L1170" s="44"/>
      <c r="M1170" s="228"/>
      <c r="N1170" s="229"/>
      <c r="O1170" s="84"/>
      <c r="P1170" s="84"/>
      <c r="Q1170" s="84"/>
      <c r="R1170" s="84"/>
      <c r="S1170" s="84"/>
      <c r="T1170" s="85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T1170" s="17" t="s">
        <v>212</v>
      </c>
      <c r="AU1170" s="17" t="s">
        <v>82</v>
      </c>
    </row>
    <row r="1171" s="2" customFormat="1">
      <c r="A1171" s="38"/>
      <c r="B1171" s="39"/>
      <c r="C1171" s="40"/>
      <c r="D1171" s="230" t="s">
        <v>214</v>
      </c>
      <c r="E1171" s="40"/>
      <c r="F1171" s="231" t="s">
        <v>4633</v>
      </c>
      <c r="G1171" s="40"/>
      <c r="H1171" s="40"/>
      <c r="I1171" s="227"/>
      <c r="J1171" s="40"/>
      <c r="K1171" s="40"/>
      <c r="L1171" s="44"/>
      <c r="M1171" s="228"/>
      <c r="N1171" s="229"/>
      <c r="O1171" s="84"/>
      <c r="P1171" s="84"/>
      <c r="Q1171" s="84"/>
      <c r="R1171" s="84"/>
      <c r="S1171" s="84"/>
      <c r="T1171" s="85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T1171" s="17" t="s">
        <v>214</v>
      </c>
      <c r="AU1171" s="17" t="s">
        <v>82</v>
      </c>
    </row>
    <row r="1172" s="2" customFormat="1" ht="16.5" customHeight="1">
      <c r="A1172" s="38"/>
      <c r="B1172" s="39"/>
      <c r="C1172" s="212" t="s">
        <v>2014</v>
      </c>
      <c r="D1172" s="212" t="s">
        <v>205</v>
      </c>
      <c r="E1172" s="213" t="s">
        <v>4634</v>
      </c>
      <c r="F1172" s="214" t="s">
        <v>4635</v>
      </c>
      <c r="G1172" s="215" t="s">
        <v>275</v>
      </c>
      <c r="H1172" s="216">
        <v>623.63999999999999</v>
      </c>
      <c r="I1172" s="217"/>
      <c r="J1172" s="218">
        <f>ROUND(I1172*H1172,2)</f>
        <v>0</v>
      </c>
      <c r="K1172" s="214" t="s">
        <v>209</v>
      </c>
      <c r="L1172" s="44"/>
      <c r="M1172" s="219" t="s">
        <v>19</v>
      </c>
      <c r="N1172" s="220" t="s">
        <v>44</v>
      </c>
      <c r="O1172" s="84"/>
      <c r="P1172" s="221">
        <f>O1172*H1172</f>
        <v>0</v>
      </c>
      <c r="Q1172" s="221">
        <v>0.00066</v>
      </c>
      <c r="R1172" s="221">
        <f>Q1172*H1172</f>
        <v>0.41160239999999998</v>
      </c>
      <c r="S1172" s="221">
        <v>0</v>
      </c>
      <c r="T1172" s="222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23" t="s">
        <v>239</v>
      </c>
      <c r="AT1172" s="223" t="s">
        <v>205</v>
      </c>
      <c r="AU1172" s="223" t="s">
        <v>82</v>
      </c>
      <c r="AY1172" s="17" t="s">
        <v>202</v>
      </c>
      <c r="BE1172" s="224">
        <f>IF(N1172="základní",J1172,0)</f>
        <v>0</v>
      </c>
      <c r="BF1172" s="224">
        <f>IF(N1172="snížená",J1172,0)</f>
        <v>0</v>
      </c>
      <c r="BG1172" s="224">
        <f>IF(N1172="zákl. přenesená",J1172,0)</f>
        <v>0</v>
      </c>
      <c r="BH1172" s="224">
        <f>IF(N1172="sníž. přenesená",J1172,0)</f>
        <v>0</v>
      </c>
      <c r="BI1172" s="224">
        <f>IF(N1172="nulová",J1172,0)</f>
        <v>0</v>
      </c>
      <c r="BJ1172" s="17" t="s">
        <v>80</v>
      </c>
      <c r="BK1172" s="224">
        <f>ROUND(I1172*H1172,2)</f>
        <v>0</v>
      </c>
      <c r="BL1172" s="17" t="s">
        <v>239</v>
      </c>
      <c r="BM1172" s="223" t="s">
        <v>4636</v>
      </c>
    </row>
    <row r="1173" s="2" customFormat="1">
      <c r="A1173" s="38"/>
      <c r="B1173" s="39"/>
      <c r="C1173" s="40"/>
      <c r="D1173" s="225" t="s">
        <v>212</v>
      </c>
      <c r="E1173" s="40"/>
      <c r="F1173" s="226" t="s">
        <v>4637</v>
      </c>
      <c r="G1173" s="40"/>
      <c r="H1173" s="40"/>
      <c r="I1173" s="227"/>
      <c r="J1173" s="40"/>
      <c r="K1173" s="40"/>
      <c r="L1173" s="44"/>
      <c r="M1173" s="228"/>
      <c r="N1173" s="229"/>
      <c r="O1173" s="84"/>
      <c r="P1173" s="84"/>
      <c r="Q1173" s="84"/>
      <c r="R1173" s="84"/>
      <c r="S1173" s="84"/>
      <c r="T1173" s="85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T1173" s="17" t="s">
        <v>212</v>
      </c>
      <c r="AU1173" s="17" t="s">
        <v>82</v>
      </c>
    </row>
    <row r="1174" s="2" customFormat="1">
      <c r="A1174" s="38"/>
      <c r="B1174" s="39"/>
      <c r="C1174" s="40"/>
      <c r="D1174" s="230" t="s">
        <v>214</v>
      </c>
      <c r="E1174" s="40"/>
      <c r="F1174" s="231" t="s">
        <v>4638</v>
      </c>
      <c r="G1174" s="40"/>
      <c r="H1174" s="40"/>
      <c r="I1174" s="227"/>
      <c r="J1174" s="40"/>
      <c r="K1174" s="40"/>
      <c r="L1174" s="44"/>
      <c r="M1174" s="228"/>
      <c r="N1174" s="229"/>
      <c r="O1174" s="84"/>
      <c r="P1174" s="84"/>
      <c r="Q1174" s="84"/>
      <c r="R1174" s="84"/>
      <c r="S1174" s="84"/>
      <c r="T1174" s="85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T1174" s="17" t="s">
        <v>214</v>
      </c>
      <c r="AU1174" s="17" t="s">
        <v>82</v>
      </c>
    </row>
    <row r="1175" s="12" customFormat="1" ht="22.8" customHeight="1">
      <c r="A1175" s="12"/>
      <c r="B1175" s="196"/>
      <c r="C1175" s="197"/>
      <c r="D1175" s="198" t="s">
        <v>72</v>
      </c>
      <c r="E1175" s="210" t="s">
        <v>4639</v>
      </c>
      <c r="F1175" s="210" t="s">
        <v>4640</v>
      </c>
      <c r="G1175" s="197"/>
      <c r="H1175" s="197"/>
      <c r="I1175" s="200"/>
      <c r="J1175" s="211">
        <f>BK1175</f>
        <v>0</v>
      </c>
      <c r="K1175" s="197"/>
      <c r="L1175" s="202"/>
      <c r="M1175" s="203"/>
      <c r="N1175" s="204"/>
      <c r="O1175" s="204"/>
      <c r="P1175" s="205">
        <f>SUM(P1176:P1181)</f>
        <v>0</v>
      </c>
      <c r="Q1175" s="204"/>
      <c r="R1175" s="205">
        <f>SUM(R1176:R1181)</f>
        <v>0.21052800000000002</v>
      </c>
      <c r="S1175" s="204"/>
      <c r="T1175" s="206">
        <f>SUM(T1176:T1181)</f>
        <v>0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07" t="s">
        <v>82</v>
      </c>
      <c r="AT1175" s="208" t="s">
        <v>72</v>
      </c>
      <c r="AU1175" s="208" t="s">
        <v>80</v>
      </c>
      <c r="AY1175" s="207" t="s">
        <v>202</v>
      </c>
      <c r="BK1175" s="209">
        <f>SUM(BK1176:BK1181)</f>
        <v>0</v>
      </c>
    </row>
    <row r="1176" s="2" customFormat="1" ht="16.5" customHeight="1">
      <c r="A1176" s="38"/>
      <c r="B1176" s="39"/>
      <c r="C1176" s="212" t="s">
        <v>2018</v>
      </c>
      <c r="D1176" s="212" t="s">
        <v>205</v>
      </c>
      <c r="E1176" s="213" t="s">
        <v>4641</v>
      </c>
      <c r="F1176" s="214" t="s">
        <v>4642</v>
      </c>
      <c r="G1176" s="215" t="s">
        <v>275</v>
      </c>
      <c r="H1176" s="216">
        <v>619.20000000000005</v>
      </c>
      <c r="I1176" s="217"/>
      <c r="J1176" s="218">
        <f>ROUND(I1176*H1176,2)</f>
        <v>0</v>
      </c>
      <c r="K1176" s="214" t="s">
        <v>209</v>
      </c>
      <c r="L1176" s="44"/>
      <c r="M1176" s="219" t="s">
        <v>19</v>
      </c>
      <c r="N1176" s="220" t="s">
        <v>44</v>
      </c>
      <c r="O1176" s="84"/>
      <c r="P1176" s="221">
        <f>O1176*H1176</f>
        <v>0</v>
      </c>
      <c r="Q1176" s="221">
        <v>0.00020000000000000001</v>
      </c>
      <c r="R1176" s="221">
        <f>Q1176*H1176</f>
        <v>0.12384000000000002</v>
      </c>
      <c r="S1176" s="221">
        <v>0</v>
      </c>
      <c r="T1176" s="222">
        <f>S1176*H1176</f>
        <v>0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223" t="s">
        <v>239</v>
      </c>
      <c r="AT1176" s="223" t="s">
        <v>205</v>
      </c>
      <c r="AU1176" s="223" t="s">
        <v>82</v>
      </c>
      <c r="AY1176" s="17" t="s">
        <v>202</v>
      </c>
      <c r="BE1176" s="224">
        <f>IF(N1176="základní",J1176,0)</f>
        <v>0</v>
      </c>
      <c r="BF1176" s="224">
        <f>IF(N1176="snížená",J1176,0)</f>
        <v>0</v>
      </c>
      <c r="BG1176" s="224">
        <f>IF(N1176="zákl. přenesená",J1176,0)</f>
        <v>0</v>
      </c>
      <c r="BH1176" s="224">
        <f>IF(N1176="sníž. přenesená",J1176,0)</f>
        <v>0</v>
      </c>
      <c r="BI1176" s="224">
        <f>IF(N1176="nulová",J1176,0)</f>
        <v>0</v>
      </c>
      <c r="BJ1176" s="17" t="s">
        <v>80</v>
      </c>
      <c r="BK1176" s="224">
        <f>ROUND(I1176*H1176,2)</f>
        <v>0</v>
      </c>
      <c r="BL1176" s="17" t="s">
        <v>239</v>
      </c>
      <c r="BM1176" s="223" t="s">
        <v>4643</v>
      </c>
    </row>
    <row r="1177" s="2" customFormat="1">
      <c r="A1177" s="38"/>
      <c r="B1177" s="39"/>
      <c r="C1177" s="40"/>
      <c r="D1177" s="225" t="s">
        <v>212</v>
      </c>
      <c r="E1177" s="40"/>
      <c r="F1177" s="226" t="s">
        <v>4644</v>
      </c>
      <c r="G1177" s="40"/>
      <c r="H1177" s="40"/>
      <c r="I1177" s="227"/>
      <c r="J1177" s="40"/>
      <c r="K1177" s="40"/>
      <c r="L1177" s="44"/>
      <c r="M1177" s="228"/>
      <c r="N1177" s="229"/>
      <c r="O1177" s="84"/>
      <c r="P1177" s="84"/>
      <c r="Q1177" s="84"/>
      <c r="R1177" s="84"/>
      <c r="S1177" s="84"/>
      <c r="T1177" s="85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T1177" s="17" t="s">
        <v>212</v>
      </c>
      <c r="AU1177" s="17" t="s">
        <v>82</v>
      </c>
    </row>
    <row r="1178" s="2" customFormat="1">
      <c r="A1178" s="38"/>
      <c r="B1178" s="39"/>
      <c r="C1178" s="40"/>
      <c r="D1178" s="230" t="s">
        <v>214</v>
      </c>
      <c r="E1178" s="40"/>
      <c r="F1178" s="231" t="s">
        <v>4645</v>
      </c>
      <c r="G1178" s="40"/>
      <c r="H1178" s="40"/>
      <c r="I1178" s="227"/>
      <c r="J1178" s="40"/>
      <c r="K1178" s="40"/>
      <c r="L1178" s="44"/>
      <c r="M1178" s="228"/>
      <c r="N1178" s="229"/>
      <c r="O1178" s="84"/>
      <c r="P1178" s="84"/>
      <c r="Q1178" s="84"/>
      <c r="R1178" s="84"/>
      <c r="S1178" s="84"/>
      <c r="T1178" s="85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T1178" s="17" t="s">
        <v>214</v>
      </c>
      <c r="AU1178" s="17" t="s">
        <v>82</v>
      </c>
    </row>
    <row r="1179" s="2" customFormat="1" ht="16.5" customHeight="1">
      <c r="A1179" s="38"/>
      <c r="B1179" s="39"/>
      <c r="C1179" s="212" t="s">
        <v>2022</v>
      </c>
      <c r="D1179" s="212" t="s">
        <v>205</v>
      </c>
      <c r="E1179" s="213" t="s">
        <v>4646</v>
      </c>
      <c r="F1179" s="214" t="s">
        <v>4647</v>
      </c>
      <c r="G1179" s="215" t="s">
        <v>275</v>
      </c>
      <c r="H1179" s="216">
        <v>619.20000000000005</v>
      </c>
      <c r="I1179" s="217"/>
      <c r="J1179" s="218">
        <f>ROUND(I1179*H1179,2)</f>
        <v>0</v>
      </c>
      <c r="K1179" s="214" t="s">
        <v>209</v>
      </c>
      <c r="L1179" s="44"/>
      <c r="M1179" s="219" t="s">
        <v>19</v>
      </c>
      <c r="N1179" s="220" t="s">
        <v>44</v>
      </c>
      <c r="O1179" s="84"/>
      <c r="P1179" s="221">
        <f>O1179*H1179</f>
        <v>0</v>
      </c>
      <c r="Q1179" s="221">
        <v>0.00013999999999999999</v>
      </c>
      <c r="R1179" s="221">
        <f>Q1179*H1179</f>
        <v>0.086688000000000001</v>
      </c>
      <c r="S1179" s="221">
        <v>0</v>
      </c>
      <c r="T1179" s="222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23" t="s">
        <v>239</v>
      </c>
      <c r="AT1179" s="223" t="s">
        <v>205</v>
      </c>
      <c r="AU1179" s="223" t="s">
        <v>82</v>
      </c>
      <c r="AY1179" s="17" t="s">
        <v>202</v>
      </c>
      <c r="BE1179" s="224">
        <f>IF(N1179="základní",J1179,0)</f>
        <v>0</v>
      </c>
      <c r="BF1179" s="224">
        <f>IF(N1179="snížená",J1179,0)</f>
        <v>0</v>
      </c>
      <c r="BG1179" s="224">
        <f>IF(N1179="zákl. přenesená",J1179,0)</f>
        <v>0</v>
      </c>
      <c r="BH1179" s="224">
        <f>IF(N1179="sníž. přenesená",J1179,0)</f>
        <v>0</v>
      </c>
      <c r="BI1179" s="224">
        <f>IF(N1179="nulová",J1179,0)</f>
        <v>0</v>
      </c>
      <c r="BJ1179" s="17" t="s">
        <v>80</v>
      </c>
      <c r="BK1179" s="224">
        <f>ROUND(I1179*H1179,2)</f>
        <v>0</v>
      </c>
      <c r="BL1179" s="17" t="s">
        <v>239</v>
      </c>
      <c r="BM1179" s="223" t="s">
        <v>4648</v>
      </c>
    </row>
    <row r="1180" s="2" customFormat="1">
      <c r="A1180" s="38"/>
      <c r="B1180" s="39"/>
      <c r="C1180" s="40"/>
      <c r="D1180" s="225" t="s">
        <v>212</v>
      </c>
      <c r="E1180" s="40"/>
      <c r="F1180" s="226" t="s">
        <v>4649</v>
      </c>
      <c r="G1180" s="40"/>
      <c r="H1180" s="40"/>
      <c r="I1180" s="227"/>
      <c r="J1180" s="40"/>
      <c r="K1180" s="40"/>
      <c r="L1180" s="44"/>
      <c r="M1180" s="228"/>
      <c r="N1180" s="229"/>
      <c r="O1180" s="84"/>
      <c r="P1180" s="84"/>
      <c r="Q1180" s="84"/>
      <c r="R1180" s="84"/>
      <c r="S1180" s="84"/>
      <c r="T1180" s="85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T1180" s="17" t="s">
        <v>212</v>
      </c>
      <c r="AU1180" s="17" t="s">
        <v>82</v>
      </c>
    </row>
    <row r="1181" s="2" customFormat="1">
      <c r="A1181" s="38"/>
      <c r="B1181" s="39"/>
      <c r="C1181" s="40"/>
      <c r="D1181" s="230" t="s">
        <v>214</v>
      </c>
      <c r="E1181" s="40"/>
      <c r="F1181" s="231" t="s">
        <v>4650</v>
      </c>
      <c r="G1181" s="40"/>
      <c r="H1181" s="40"/>
      <c r="I1181" s="227"/>
      <c r="J1181" s="40"/>
      <c r="K1181" s="40"/>
      <c r="L1181" s="44"/>
      <c r="M1181" s="228"/>
      <c r="N1181" s="229"/>
      <c r="O1181" s="84"/>
      <c r="P1181" s="84"/>
      <c r="Q1181" s="84"/>
      <c r="R1181" s="84"/>
      <c r="S1181" s="84"/>
      <c r="T1181" s="85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T1181" s="17" t="s">
        <v>214</v>
      </c>
      <c r="AU1181" s="17" t="s">
        <v>82</v>
      </c>
    </row>
    <row r="1182" s="12" customFormat="1" ht="25.92" customHeight="1">
      <c r="A1182" s="12"/>
      <c r="B1182" s="196"/>
      <c r="C1182" s="197"/>
      <c r="D1182" s="198" t="s">
        <v>72</v>
      </c>
      <c r="E1182" s="199" t="s">
        <v>248</v>
      </c>
      <c r="F1182" s="199" t="s">
        <v>729</v>
      </c>
      <c r="G1182" s="197"/>
      <c r="H1182" s="197"/>
      <c r="I1182" s="200"/>
      <c r="J1182" s="201">
        <f>BK1182</f>
        <v>0</v>
      </c>
      <c r="K1182" s="197"/>
      <c r="L1182" s="202"/>
      <c r="M1182" s="203"/>
      <c r="N1182" s="204"/>
      <c r="O1182" s="204"/>
      <c r="P1182" s="205">
        <f>P1183</f>
        <v>0</v>
      </c>
      <c r="Q1182" s="204"/>
      <c r="R1182" s="205">
        <f>R1183</f>
        <v>3.1031300000000006</v>
      </c>
      <c r="S1182" s="204"/>
      <c r="T1182" s="206">
        <f>T1183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207" t="s">
        <v>230</v>
      </c>
      <c r="AT1182" s="208" t="s">
        <v>72</v>
      </c>
      <c r="AU1182" s="208" t="s">
        <v>73</v>
      </c>
      <c r="AY1182" s="207" t="s">
        <v>202</v>
      </c>
      <c r="BK1182" s="209">
        <f>BK1183</f>
        <v>0</v>
      </c>
    </row>
    <row r="1183" s="12" customFormat="1" ht="22.8" customHeight="1">
      <c r="A1183" s="12"/>
      <c r="B1183" s="196"/>
      <c r="C1183" s="197"/>
      <c r="D1183" s="198" t="s">
        <v>72</v>
      </c>
      <c r="E1183" s="210" t="s">
        <v>730</v>
      </c>
      <c r="F1183" s="210" t="s">
        <v>731</v>
      </c>
      <c r="G1183" s="197"/>
      <c r="H1183" s="197"/>
      <c r="I1183" s="200"/>
      <c r="J1183" s="211">
        <f>BK1183</f>
        <v>0</v>
      </c>
      <c r="K1183" s="197"/>
      <c r="L1183" s="202"/>
      <c r="M1183" s="203"/>
      <c r="N1183" s="204"/>
      <c r="O1183" s="204"/>
      <c r="P1183" s="205">
        <f>SUM(P1184:P1577)</f>
        <v>0</v>
      </c>
      <c r="Q1183" s="204"/>
      <c r="R1183" s="205">
        <f>SUM(R1184:R1577)</f>
        <v>3.1031300000000006</v>
      </c>
      <c r="S1183" s="204"/>
      <c r="T1183" s="206">
        <f>SUM(T1184:T1577)</f>
        <v>0</v>
      </c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R1183" s="207" t="s">
        <v>230</v>
      </c>
      <c r="AT1183" s="208" t="s">
        <v>72</v>
      </c>
      <c r="AU1183" s="208" t="s">
        <v>80</v>
      </c>
      <c r="AY1183" s="207" t="s">
        <v>202</v>
      </c>
      <c r="BK1183" s="209">
        <f>SUM(BK1184:BK1577)</f>
        <v>0</v>
      </c>
    </row>
    <row r="1184" s="2" customFormat="1" ht="16.5" customHeight="1">
      <c r="A1184" s="38"/>
      <c r="B1184" s="39"/>
      <c r="C1184" s="212" t="s">
        <v>2026</v>
      </c>
      <c r="D1184" s="212" t="s">
        <v>205</v>
      </c>
      <c r="E1184" s="213" t="s">
        <v>4651</v>
      </c>
      <c r="F1184" s="214" t="s">
        <v>4652</v>
      </c>
      <c r="G1184" s="215" t="s">
        <v>289</v>
      </c>
      <c r="H1184" s="216">
        <v>371</v>
      </c>
      <c r="I1184" s="217"/>
      <c r="J1184" s="218">
        <f>ROUND(I1184*H1184,2)</f>
        <v>0</v>
      </c>
      <c r="K1184" s="214" t="s">
        <v>209</v>
      </c>
      <c r="L1184" s="44"/>
      <c r="M1184" s="219" t="s">
        <v>19</v>
      </c>
      <c r="N1184" s="220" t="s">
        <v>44</v>
      </c>
      <c r="O1184" s="84"/>
      <c r="P1184" s="221">
        <f>O1184*H1184</f>
        <v>0</v>
      </c>
      <c r="Q1184" s="221">
        <v>4.0000000000000003E-05</v>
      </c>
      <c r="R1184" s="221">
        <f>Q1184*H1184</f>
        <v>0.014840000000000001</v>
      </c>
      <c r="S1184" s="221">
        <v>0</v>
      </c>
      <c r="T1184" s="222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23" t="s">
        <v>233</v>
      </c>
      <c r="AT1184" s="223" t="s">
        <v>205</v>
      </c>
      <c r="AU1184" s="223" t="s">
        <v>82</v>
      </c>
      <c r="AY1184" s="17" t="s">
        <v>202</v>
      </c>
      <c r="BE1184" s="224">
        <f>IF(N1184="základní",J1184,0)</f>
        <v>0</v>
      </c>
      <c r="BF1184" s="224">
        <f>IF(N1184="snížená",J1184,0)</f>
        <v>0</v>
      </c>
      <c r="BG1184" s="224">
        <f>IF(N1184="zákl. přenesená",J1184,0)</f>
        <v>0</v>
      </c>
      <c r="BH1184" s="224">
        <f>IF(N1184="sníž. přenesená",J1184,0)</f>
        <v>0</v>
      </c>
      <c r="BI1184" s="224">
        <f>IF(N1184="nulová",J1184,0)</f>
        <v>0</v>
      </c>
      <c r="BJ1184" s="17" t="s">
        <v>80</v>
      </c>
      <c r="BK1184" s="224">
        <f>ROUND(I1184*H1184,2)</f>
        <v>0</v>
      </c>
      <c r="BL1184" s="17" t="s">
        <v>233</v>
      </c>
      <c r="BM1184" s="223" t="s">
        <v>4653</v>
      </c>
    </row>
    <row r="1185" s="2" customFormat="1">
      <c r="A1185" s="38"/>
      <c r="B1185" s="39"/>
      <c r="C1185" s="40"/>
      <c r="D1185" s="225" t="s">
        <v>212</v>
      </c>
      <c r="E1185" s="40"/>
      <c r="F1185" s="226" t="s">
        <v>4654</v>
      </c>
      <c r="G1185" s="40"/>
      <c r="H1185" s="40"/>
      <c r="I1185" s="227"/>
      <c r="J1185" s="40"/>
      <c r="K1185" s="40"/>
      <c r="L1185" s="44"/>
      <c r="M1185" s="228"/>
      <c r="N1185" s="229"/>
      <c r="O1185" s="84"/>
      <c r="P1185" s="84"/>
      <c r="Q1185" s="84"/>
      <c r="R1185" s="84"/>
      <c r="S1185" s="84"/>
      <c r="T1185" s="85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T1185" s="17" t="s">
        <v>212</v>
      </c>
      <c r="AU1185" s="17" t="s">
        <v>82</v>
      </c>
    </row>
    <row r="1186" s="2" customFormat="1">
      <c r="A1186" s="38"/>
      <c r="B1186" s="39"/>
      <c r="C1186" s="40"/>
      <c r="D1186" s="230" t="s">
        <v>214</v>
      </c>
      <c r="E1186" s="40"/>
      <c r="F1186" s="231" t="s">
        <v>4655</v>
      </c>
      <c r="G1186" s="40"/>
      <c r="H1186" s="40"/>
      <c r="I1186" s="227"/>
      <c r="J1186" s="40"/>
      <c r="K1186" s="40"/>
      <c r="L1186" s="44"/>
      <c r="M1186" s="228"/>
      <c r="N1186" s="229"/>
      <c r="O1186" s="84"/>
      <c r="P1186" s="84"/>
      <c r="Q1186" s="84"/>
      <c r="R1186" s="84"/>
      <c r="S1186" s="84"/>
      <c r="T1186" s="85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T1186" s="17" t="s">
        <v>214</v>
      </c>
      <c r="AU1186" s="17" t="s">
        <v>82</v>
      </c>
    </row>
    <row r="1187" s="2" customFormat="1" ht="16.5" customHeight="1">
      <c r="A1187" s="38"/>
      <c r="B1187" s="39"/>
      <c r="C1187" s="212" t="s">
        <v>2032</v>
      </c>
      <c r="D1187" s="212" t="s">
        <v>205</v>
      </c>
      <c r="E1187" s="213" t="s">
        <v>4656</v>
      </c>
      <c r="F1187" s="214" t="s">
        <v>4657</v>
      </c>
      <c r="G1187" s="215" t="s">
        <v>289</v>
      </c>
      <c r="H1187" s="216">
        <v>150</v>
      </c>
      <c r="I1187" s="217"/>
      <c r="J1187" s="218">
        <f>ROUND(I1187*H1187,2)</f>
        <v>0</v>
      </c>
      <c r="K1187" s="214" t="s">
        <v>209</v>
      </c>
      <c r="L1187" s="44"/>
      <c r="M1187" s="219" t="s">
        <v>19</v>
      </c>
      <c r="N1187" s="220" t="s">
        <v>44</v>
      </c>
      <c r="O1187" s="84"/>
      <c r="P1187" s="221">
        <f>O1187*H1187</f>
        <v>0</v>
      </c>
      <c r="Q1187" s="221">
        <v>6.0000000000000002E-05</v>
      </c>
      <c r="R1187" s="221">
        <f>Q1187*H1187</f>
        <v>0.0090000000000000011</v>
      </c>
      <c r="S1187" s="221">
        <v>0</v>
      </c>
      <c r="T1187" s="222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23" t="s">
        <v>233</v>
      </c>
      <c r="AT1187" s="223" t="s">
        <v>205</v>
      </c>
      <c r="AU1187" s="223" t="s">
        <v>82</v>
      </c>
      <c r="AY1187" s="17" t="s">
        <v>202</v>
      </c>
      <c r="BE1187" s="224">
        <f>IF(N1187="základní",J1187,0)</f>
        <v>0</v>
      </c>
      <c r="BF1187" s="224">
        <f>IF(N1187="snížená",J1187,0)</f>
        <v>0</v>
      </c>
      <c r="BG1187" s="224">
        <f>IF(N1187="zákl. přenesená",J1187,0)</f>
        <v>0</v>
      </c>
      <c r="BH1187" s="224">
        <f>IF(N1187="sníž. přenesená",J1187,0)</f>
        <v>0</v>
      </c>
      <c r="BI1187" s="224">
        <f>IF(N1187="nulová",J1187,0)</f>
        <v>0</v>
      </c>
      <c r="BJ1187" s="17" t="s">
        <v>80</v>
      </c>
      <c r="BK1187" s="224">
        <f>ROUND(I1187*H1187,2)</f>
        <v>0</v>
      </c>
      <c r="BL1187" s="17" t="s">
        <v>233</v>
      </c>
      <c r="BM1187" s="223" t="s">
        <v>4658</v>
      </c>
    </row>
    <row r="1188" s="2" customFormat="1">
      <c r="A1188" s="38"/>
      <c r="B1188" s="39"/>
      <c r="C1188" s="40"/>
      <c r="D1188" s="225" t="s">
        <v>212</v>
      </c>
      <c r="E1188" s="40"/>
      <c r="F1188" s="226" t="s">
        <v>4659</v>
      </c>
      <c r="G1188" s="40"/>
      <c r="H1188" s="40"/>
      <c r="I1188" s="227"/>
      <c r="J1188" s="40"/>
      <c r="K1188" s="40"/>
      <c r="L1188" s="44"/>
      <c r="M1188" s="228"/>
      <c r="N1188" s="229"/>
      <c r="O1188" s="84"/>
      <c r="P1188" s="84"/>
      <c r="Q1188" s="84"/>
      <c r="R1188" s="84"/>
      <c r="S1188" s="84"/>
      <c r="T1188" s="85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T1188" s="17" t="s">
        <v>212</v>
      </c>
      <c r="AU1188" s="17" t="s">
        <v>82</v>
      </c>
    </row>
    <row r="1189" s="2" customFormat="1">
      <c r="A1189" s="38"/>
      <c r="B1189" s="39"/>
      <c r="C1189" s="40"/>
      <c r="D1189" s="230" t="s">
        <v>214</v>
      </c>
      <c r="E1189" s="40"/>
      <c r="F1189" s="231" t="s">
        <v>4660</v>
      </c>
      <c r="G1189" s="40"/>
      <c r="H1189" s="40"/>
      <c r="I1189" s="227"/>
      <c r="J1189" s="40"/>
      <c r="K1189" s="40"/>
      <c r="L1189" s="44"/>
      <c r="M1189" s="228"/>
      <c r="N1189" s="229"/>
      <c r="O1189" s="84"/>
      <c r="P1189" s="84"/>
      <c r="Q1189" s="84"/>
      <c r="R1189" s="84"/>
      <c r="S1189" s="84"/>
      <c r="T1189" s="85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T1189" s="17" t="s">
        <v>214</v>
      </c>
      <c r="AU1189" s="17" t="s">
        <v>82</v>
      </c>
    </row>
    <row r="1190" s="2" customFormat="1" ht="16.5" customHeight="1">
      <c r="A1190" s="38"/>
      <c r="B1190" s="39"/>
      <c r="C1190" s="212" t="s">
        <v>2038</v>
      </c>
      <c r="D1190" s="212" t="s">
        <v>205</v>
      </c>
      <c r="E1190" s="213" t="s">
        <v>4661</v>
      </c>
      <c r="F1190" s="214" t="s">
        <v>4662</v>
      </c>
      <c r="G1190" s="215" t="s">
        <v>289</v>
      </c>
      <c r="H1190" s="216">
        <v>128</v>
      </c>
      <c r="I1190" s="217"/>
      <c r="J1190" s="218">
        <f>ROUND(I1190*H1190,2)</f>
        <v>0</v>
      </c>
      <c r="K1190" s="214" t="s">
        <v>209</v>
      </c>
      <c r="L1190" s="44"/>
      <c r="M1190" s="219" t="s">
        <v>19</v>
      </c>
      <c r="N1190" s="220" t="s">
        <v>44</v>
      </c>
      <c r="O1190" s="84"/>
      <c r="P1190" s="221">
        <f>O1190*H1190</f>
        <v>0</v>
      </c>
      <c r="Q1190" s="221">
        <v>0.00012</v>
      </c>
      <c r="R1190" s="221">
        <f>Q1190*H1190</f>
        <v>0.01536</v>
      </c>
      <c r="S1190" s="221">
        <v>0</v>
      </c>
      <c r="T1190" s="222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23" t="s">
        <v>233</v>
      </c>
      <c r="AT1190" s="223" t="s">
        <v>205</v>
      </c>
      <c r="AU1190" s="223" t="s">
        <v>82</v>
      </c>
      <c r="AY1190" s="17" t="s">
        <v>202</v>
      </c>
      <c r="BE1190" s="224">
        <f>IF(N1190="základní",J1190,0)</f>
        <v>0</v>
      </c>
      <c r="BF1190" s="224">
        <f>IF(N1190="snížená",J1190,0)</f>
        <v>0</v>
      </c>
      <c r="BG1190" s="224">
        <f>IF(N1190="zákl. přenesená",J1190,0)</f>
        <v>0</v>
      </c>
      <c r="BH1190" s="224">
        <f>IF(N1190="sníž. přenesená",J1190,0)</f>
        <v>0</v>
      </c>
      <c r="BI1190" s="224">
        <f>IF(N1190="nulová",J1190,0)</f>
        <v>0</v>
      </c>
      <c r="BJ1190" s="17" t="s">
        <v>80</v>
      </c>
      <c r="BK1190" s="224">
        <f>ROUND(I1190*H1190,2)</f>
        <v>0</v>
      </c>
      <c r="BL1190" s="17" t="s">
        <v>233</v>
      </c>
      <c r="BM1190" s="223" t="s">
        <v>4663</v>
      </c>
    </row>
    <row r="1191" s="2" customFormat="1">
      <c r="A1191" s="38"/>
      <c r="B1191" s="39"/>
      <c r="C1191" s="40"/>
      <c r="D1191" s="225" t="s">
        <v>212</v>
      </c>
      <c r="E1191" s="40"/>
      <c r="F1191" s="226" t="s">
        <v>4664</v>
      </c>
      <c r="G1191" s="40"/>
      <c r="H1191" s="40"/>
      <c r="I1191" s="227"/>
      <c r="J1191" s="40"/>
      <c r="K1191" s="40"/>
      <c r="L1191" s="44"/>
      <c r="M1191" s="228"/>
      <c r="N1191" s="229"/>
      <c r="O1191" s="84"/>
      <c r="P1191" s="84"/>
      <c r="Q1191" s="84"/>
      <c r="R1191" s="84"/>
      <c r="S1191" s="84"/>
      <c r="T1191" s="85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T1191" s="17" t="s">
        <v>212</v>
      </c>
      <c r="AU1191" s="17" t="s">
        <v>82</v>
      </c>
    </row>
    <row r="1192" s="2" customFormat="1">
      <c r="A1192" s="38"/>
      <c r="B1192" s="39"/>
      <c r="C1192" s="40"/>
      <c r="D1192" s="230" t="s">
        <v>214</v>
      </c>
      <c r="E1192" s="40"/>
      <c r="F1192" s="231" t="s">
        <v>4665</v>
      </c>
      <c r="G1192" s="40"/>
      <c r="H1192" s="40"/>
      <c r="I1192" s="227"/>
      <c r="J1192" s="40"/>
      <c r="K1192" s="40"/>
      <c r="L1192" s="44"/>
      <c r="M1192" s="228"/>
      <c r="N1192" s="229"/>
      <c r="O1192" s="84"/>
      <c r="P1192" s="84"/>
      <c r="Q1192" s="84"/>
      <c r="R1192" s="84"/>
      <c r="S1192" s="84"/>
      <c r="T1192" s="85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T1192" s="17" t="s">
        <v>214</v>
      </c>
      <c r="AU1192" s="17" t="s">
        <v>82</v>
      </c>
    </row>
    <row r="1193" s="2" customFormat="1" ht="16.5" customHeight="1">
      <c r="A1193" s="38"/>
      <c r="B1193" s="39"/>
      <c r="C1193" s="212" t="s">
        <v>2044</v>
      </c>
      <c r="D1193" s="212" t="s">
        <v>205</v>
      </c>
      <c r="E1193" s="213" t="s">
        <v>4666</v>
      </c>
      <c r="F1193" s="214" t="s">
        <v>4667</v>
      </c>
      <c r="G1193" s="215" t="s">
        <v>289</v>
      </c>
      <c r="H1193" s="216">
        <v>15</v>
      </c>
      <c r="I1193" s="217"/>
      <c r="J1193" s="218">
        <f>ROUND(I1193*H1193,2)</f>
        <v>0</v>
      </c>
      <c r="K1193" s="214" t="s">
        <v>209</v>
      </c>
      <c r="L1193" s="44"/>
      <c r="M1193" s="219" t="s">
        <v>19</v>
      </c>
      <c r="N1193" s="220" t="s">
        <v>44</v>
      </c>
      <c r="O1193" s="84"/>
      <c r="P1193" s="221">
        <f>O1193*H1193</f>
        <v>0</v>
      </c>
      <c r="Q1193" s="221">
        <v>0.00017000000000000001</v>
      </c>
      <c r="R1193" s="221">
        <f>Q1193*H1193</f>
        <v>0.0025500000000000002</v>
      </c>
      <c r="S1193" s="221">
        <v>0</v>
      </c>
      <c r="T1193" s="222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23" t="s">
        <v>233</v>
      </c>
      <c r="AT1193" s="223" t="s">
        <v>205</v>
      </c>
      <c r="AU1193" s="223" t="s">
        <v>82</v>
      </c>
      <c r="AY1193" s="17" t="s">
        <v>202</v>
      </c>
      <c r="BE1193" s="224">
        <f>IF(N1193="základní",J1193,0)</f>
        <v>0</v>
      </c>
      <c r="BF1193" s="224">
        <f>IF(N1193="snížená",J1193,0)</f>
        <v>0</v>
      </c>
      <c r="BG1193" s="224">
        <f>IF(N1193="zákl. přenesená",J1193,0)</f>
        <v>0</v>
      </c>
      <c r="BH1193" s="224">
        <f>IF(N1193="sníž. přenesená",J1193,0)</f>
        <v>0</v>
      </c>
      <c r="BI1193" s="224">
        <f>IF(N1193="nulová",J1193,0)</f>
        <v>0</v>
      </c>
      <c r="BJ1193" s="17" t="s">
        <v>80</v>
      </c>
      <c r="BK1193" s="224">
        <f>ROUND(I1193*H1193,2)</f>
        <v>0</v>
      </c>
      <c r="BL1193" s="17" t="s">
        <v>233</v>
      </c>
      <c r="BM1193" s="223" t="s">
        <v>4668</v>
      </c>
    </row>
    <row r="1194" s="2" customFormat="1">
      <c r="A1194" s="38"/>
      <c r="B1194" s="39"/>
      <c r="C1194" s="40"/>
      <c r="D1194" s="225" t="s">
        <v>212</v>
      </c>
      <c r="E1194" s="40"/>
      <c r="F1194" s="226" t="s">
        <v>4669</v>
      </c>
      <c r="G1194" s="40"/>
      <c r="H1194" s="40"/>
      <c r="I1194" s="227"/>
      <c r="J1194" s="40"/>
      <c r="K1194" s="40"/>
      <c r="L1194" s="44"/>
      <c r="M1194" s="228"/>
      <c r="N1194" s="229"/>
      <c r="O1194" s="84"/>
      <c r="P1194" s="84"/>
      <c r="Q1194" s="84"/>
      <c r="R1194" s="84"/>
      <c r="S1194" s="84"/>
      <c r="T1194" s="85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T1194" s="17" t="s">
        <v>212</v>
      </c>
      <c r="AU1194" s="17" t="s">
        <v>82</v>
      </c>
    </row>
    <row r="1195" s="2" customFormat="1">
      <c r="A1195" s="38"/>
      <c r="B1195" s="39"/>
      <c r="C1195" s="40"/>
      <c r="D1195" s="230" t="s">
        <v>214</v>
      </c>
      <c r="E1195" s="40"/>
      <c r="F1195" s="231" t="s">
        <v>4670</v>
      </c>
      <c r="G1195" s="40"/>
      <c r="H1195" s="40"/>
      <c r="I1195" s="227"/>
      <c r="J1195" s="40"/>
      <c r="K1195" s="40"/>
      <c r="L1195" s="44"/>
      <c r="M1195" s="228"/>
      <c r="N1195" s="229"/>
      <c r="O1195" s="84"/>
      <c r="P1195" s="84"/>
      <c r="Q1195" s="84"/>
      <c r="R1195" s="84"/>
      <c r="S1195" s="84"/>
      <c r="T1195" s="85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T1195" s="17" t="s">
        <v>214</v>
      </c>
      <c r="AU1195" s="17" t="s">
        <v>82</v>
      </c>
    </row>
    <row r="1196" s="2" customFormat="1" ht="16.5" customHeight="1">
      <c r="A1196" s="38"/>
      <c r="B1196" s="39"/>
      <c r="C1196" s="212" t="s">
        <v>2050</v>
      </c>
      <c r="D1196" s="212" t="s">
        <v>205</v>
      </c>
      <c r="E1196" s="213" t="s">
        <v>4671</v>
      </c>
      <c r="F1196" s="214" t="s">
        <v>4672</v>
      </c>
      <c r="G1196" s="215" t="s">
        <v>289</v>
      </c>
      <c r="H1196" s="216">
        <v>60</v>
      </c>
      <c r="I1196" s="217"/>
      <c r="J1196" s="218">
        <f>ROUND(I1196*H1196,2)</f>
        <v>0</v>
      </c>
      <c r="K1196" s="214" t="s">
        <v>209</v>
      </c>
      <c r="L1196" s="44"/>
      <c r="M1196" s="219" t="s">
        <v>19</v>
      </c>
      <c r="N1196" s="220" t="s">
        <v>44</v>
      </c>
      <c r="O1196" s="84"/>
      <c r="P1196" s="221">
        <f>O1196*H1196</f>
        <v>0</v>
      </c>
      <c r="Q1196" s="221">
        <v>0.00019000000000000001</v>
      </c>
      <c r="R1196" s="221">
        <f>Q1196*H1196</f>
        <v>0.0114</v>
      </c>
      <c r="S1196" s="221">
        <v>0</v>
      </c>
      <c r="T1196" s="222">
        <f>S1196*H1196</f>
        <v>0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223" t="s">
        <v>233</v>
      </c>
      <c r="AT1196" s="223" t="s">
        <v>205</v>
      </c>
      <c r="AU1196" s="223" t="s">
        <v>82</v>
      </c>
      <c r="AY1196" s="17" t="s">
        <v>202</v>
      </c>
      <c r="BE1196" s="224">
        <f>IF(N1196="základní",J1196,0)</f>
        <v>0</v>
      </c>
      <c r="BF1196" s="224">
        <f>IF(N1196="snížená",J1196,0)</f>
        <v>0</v>
      </c>
      <c r="BG1196" s="224">
        <f>IF(N1196="zákl. přenesená",J1196,0)</f>
        <v>0</v>
      </c>
      <c r="BH1196" s="224">
        <f>IF(N1196="sníž. přenesená",J1196,0)</f>
        <v>0</v>
      </c>
      <c r="BI1196" s="224">
        <f>IF(N1196="nulová",J1196,0)</f>
        <v>0</v>
      </c>
      <c r="BJ1196" s="17" t="s">
        <v>80</v>
      </c>
      <c r="BK1196" s="224">
        <f>ROUND(I1196*H1196,2)</f>
        <v>0</v>
      </c>
      <c r="BL1196" s="17" t="s">
        <v>233</v>
      </c>
      <c r="BM1196" s="223" t="s">
        <v>4673</v>
      </c>
    </row>
    <row r="1197" s="2" customFormat="1">
      <c r="A1197" s="38"/>
      <c r="B1197" s="39"/>
      <c r="C1197" s="40"/>
      <c r="D1197" s="225" t="s">
        <v>212</v>
      </c>
      <c r="E1197" s="40"/>
      <c r="F1197" s="226" t="s">
        <v>4674</v>
      </c>
      <c r="G1197" s="40"/>
      <c r="H1197" s="40"/>
      <c r="I1197" s="227"/>
      <c r="J1197" s="40"/>
      <c r="K1197" s="40"/>
      <c r="L1197" s="44"/>
      <c r="M1197" s="228"/>
      <c r="N1197" s="229"/>
      <c r="O1197" s="84"/>
      <c r="P1197" s="84"/>
      <c r="Q1197" s="84"/>
      <c r="R1197" s="84"/>
      <c r="S1197" s="84"/>
      <c r="T1197" s="85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T1197" s="17" t="s">
        <v>212</v>
      </c>
      <c r="AU1197" s="17" t="s">
        <v>82</v>
      </c>
    </row>
    <row r="1198" s="2" customFormat="1">
      <c r="A1198" s="38"/>
      <c r="B1198" s="39"/>
      <c r="C1198" s="40"/>
      <c r="D1198" s="230" t="s">
        <v>214</v>
      </c>
      <c r="E1198" s="40"/>
      <c r="F1198" s="231" t="s">
        <v>4675</v>
      </c>
      <c r="G1198" s="40"/>
      <c r="H1198" s="40"/>
      <c r="I1198" s="227"/>
      <c r="J1198" s="40"/>
      <c r="K1198" s="40"/>
      <c r="L1198" s="44"/>
      <c r="M1198" s="228"/>
      <c r="N1198" s="229"/>
      <c r="O1198" s="84"/>
      <c r="P1198" s="84"/>
      <c r="Q1198" s="84"/>
      <c r="R1198" s="84"/>
      <c r="S1198" s="84"/>
      <c r="T1198" s="85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T1198" s="17" t="s">
        <v>214</v>
      </c>
      <c r="AU1198" s="17" t="s">
        <v>82</v>
      </c>
    </row>
    <row r="1199" s="2" customFormat="1" ht="16.5" customHeight="1">
      <c r="A1199" s="38"/>
      <c r="B1199" s="39"/>
      <c r="C1199" s="212" t="s">
        <v>2055</v>
      </c>
      <c r="D1199" s="212" t="s">
        <v>205</v>
      </c>
      <c r="E1199" s="213" t="s">
        <v>4676</v>
      </c>
      <c r="F1199" s="214" t="s">
        <v>4677</v>
      </c>
      <c r="G1199" s="215" t="s">
        <v>289</v>
      </c>
      <c r="H1199" s="216">
        <v>25</v>
      </c>
      <c r="I1199" s="217"/>
      <c r="J1199" s="218">
        <f>ROUND(I1199*H1199,2)</f>
        <v>0</v>
      </c>
      <c r="K1199" s="214" t="s">
        <v>209</v>
      </c>
      <c r="L1199" s="44"/>
      <c r="M1199" s="219" t="s">
        <v>19</v>
      </c>
      <c r="N1199" s="220" t="s">
        <v>44</v>
      </c>
      <c r="O1199" s="84"/>
      <c r="P1199" s="221">
        <f>O1199*H1199</f>
        <v>0</v>
      </c>
      <c r="Q1199" s="221">
        <v>0.00022000000000000001</v>
      </c>
      <c r="R1199" s="221">
        <f>Q1199*H1199</f>
        <v>0.0055000000000000005</v>
      </c>
      <c r="S1199" s="221">
        <v>0</v>
      </c>
      <c r="T1199" s="222">
        <f>S1199*H1199</f>
        <v>0</v>
      </c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R1199" s="223" t="s">
        <v>233</v>
      </c>
      <c r="AT1199" s="223" t="s">
        <v>205</v>
      </c>
      <c r="AU1199" s="223" t="s">
        <v>82</v>
      </c>
      <c r="AY1199" s="17" t="s">
        <v>202</v>
      </c>
      <c r="BE1199" s="224">
        <f>IF(N1199="základní",J1199,0)</f>
        <v>0</v>
      </c>
      <c r="BF1199" s="224">
        <f>IF(N1199="snížená",J1199,0)</f>
        <v>0</v>
      </c>
      <c r="BG1199" s="224">
        <f>IF(N1199="zákl. přenesená",J1199,0)</f>
        <v>0</v>
      </c>
      <c r="BH1199" s="224">
        <f>IF(N1199="sníž. přenesená",J1199,0)</f>
        <v>0</v>
      </c>
      <c r="BI1199" s="224">
        <f>IF(N1199="nulová",J1199,0)</f>
        <v>0</v>
      </c>
      <c r="BJ1199" s="17" t="s">
        <v>80</v>
      </c>
      <c r="BK1199" s="224">
        <f>ROUND(I1199*H1199,2)</f>
        <v>0</v>
      </c>
      <c r="BL1199" s="17" t="s">
        <v>233</v>
      </c>
      <c r="BM1199" s="223" t="s">
        <v>4678</v>
      </c>
    </row>
    <row r="1200" s="2" customFormat="1">
      <c r="A1200" s="38"/>
      <c r="B1200" s="39"/>
      <c r="C1200" s="40"/>
      <c r="D1200" s="225" t="s">
        <v>212</v>
      </c>
      <c r="E1200" s="40"/>
      <c r="F1200" s="226" t="s">
        <v>4679</v>
      </c>
      <c r="G1200" s="40"/>
      <c r="H1200" s="40"/>
      <c r="I1200" s="227"/>
      <c r="J1200" s="40"/>
      <c r="K1200" s="40"/>
      <c r="L1200" s="44"/>
      <c r="M1200" s="228"/>
      <c r="N1200" s="229"/>
      <c r="O1200" s="84"/>
      <c r="P1200" s="84"/>
      <c r="Q1200" s="84"/>
      <c r="R1200" s="84"/>
      <c r="S1200" s="84"/>
      <c r="T1200" s="85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T1200" s="17" t="s">
        <v>212</v>
      </c>
      <c r="AU1200" s="17" t="s">
        <v>82</v>
      </c>
    </row>
    <row r="1201" s="2" customFormat="1">
      <c r="A1201" s="38"/>
      <c r="B1201" s="39"/>
      <c r="C1201" s="40"/>
      <c r="D1201" s="230" t="s">
        <v>214</v>
      </c>
      <c r="E1201" s="40"/>
      <c r="F1201" s="231" t="s">
        <v>4680</v>
      </c>
      <c r="G1201" s="40"/>
      <c r="H1201" s="40"/>
      <c r="I1201" s="227"/>
      <c r="J1201" s="40"/>
      <c r="K1201" s="40"/>
      <c r="L1201" s="44"/>
      <c r="M1201" s="228"/>
      <c r="N1201" s="229"/>
      <c r="O1201" s="84"/>
      <c r="P1201" s="84"/>
      <c r="Q1201" s="84"/>
      <c r="R1201" s="84"/>
      <c r="S1201" s="84"/>
      <c r="T1201" s="85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T1201" s="17" t="s">
        <v>214</v>
      </c>
      <c r="AU1201" s="17" t="s">
        <v>82</v>
      </c>
    </row>
    <row r="1202" s="2" customFormat="1" ht="16.5" customHeight="1">
      <c r="A1202" s="38"/>
      <c r="B1202" s="39"/>
      <c r="C1202" s="212" t="s">
        <v>2061</v>
      </c>
      <c r="D1202" s="212" t="s">
        <v>205</v>
      </c>
      <c r="E1202" s="213" t="s">
        <v>4681</v>
      </c>
      <c r="F1202" s="214" t="s">
        <v>4682</v>
      </c>
      <c r="G1202" s="215" t="s">
        <v>289</v>
      </c>
      <c r="H1202" s="216">
        <v>4</v>
      </c>
      <c r="I1202" s="217"/>
      <c r="J1202" s="218">
        <f>ROUND(I1202*H1202,2)</f>
        <v>0</v>
      </c>
      <c r="K1202" s="214" t="s">
        <v>209</v>
      </c>
      <c r="L1202" s="44"/>
      <c r="M1202" s="219" t="s">
        <v>19</v>
      </c>
      <c r="N1202" s="220" t="s">
        <v>44</v>
      </c>
      <c r="O1202" s="84"/>
      <c r="P1202" s="221">
        <f>O1202*H1202</f>
        <v>0</v>
      </c>
      <c r="Q1202" s="221">
        <v>0.00027999999999999998</v>
      </c>
      <c r="R1202" s="221">
        <f>Q1202*H1202</f>
        <v>0.0011199999999999999</v>
      </c>
      <c r="S1202" s="221">
        <v>0</v>
      </c>
      <c r="T1202" s="222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23" t="s">
        <v>233</v>
      </c>
      <c r="AT1202" s="223" t="s">
        <v>205</v>
      </c>
      <c r="AU1202" s="223" t="s">
        <v>82</v>
      </c>
      <c r="AY1202" s="17" t="s">
        <v>202</v>
      </c>
      <c r="BE1202" s="224">
        <f>IF(N1202="základní",J1202,0)</f>
        <v>0</v>
      </c>
      <c r="BF1202" s="224">
        <f>IF(N1202="snížená",J1202,0)</f>
        <v>0</v>
      </c>
      <c r="BG1202" s="224">
        <f>IF(N1202="zákl. přenesená",J1202,0)</f>
        <v>0</v>
      </c>
      <c r="BH1202" s="224">
        <f>IF(N1202="sníž. přenesená",J1202,0)</f>
        <v>0</v>
      </c>
      <c r="BI1202" s="224">
        <f>IF(N1202="nulová",J1202,0)</f>
        <v>0</v>
      </c>
      <c r="BJ1202" s="17" t="s">
        <v>80</v>
      </c>
      <c r="BK1202" s="224">
        <f>ROUND(I1202*H1202,2)</f>
        <v>0</v>
      </c>
      <c r="BL1202" s="17" t="s">
        <v>233</v>
      </c>
      <c r="BM1202" s="223" t="s">
        <v>4683</v>
      </c>
    </row>
    <row r="1203" s="2" customFormat="1">
      <c r="A1203" s="38"/>
      <c r="B1203" s="39"/>
      <c r="C1203" s="40"/>
      <c r="D1203" s="225" t="s">
        <v>212</v>
      </c>
      <c r="E1203" s="40"/>
      <c r="F1203" s="226" t="s">
        <v>4684</v>
      </c>
      <c r="G1203" s="40"/>
      <c r="H1203" s="40"/>
      <c r="I1203" s="227"/>
      <c r="J1203" s="40"/>
      <c r="K1203" s="40"/>
      <c r="L1203" s="44"/>
      <c r="M1203" s="228"/>
      <c r="N1203" s="229"/>
      <c r="O1203" s="84"/>
      <c r="P1203" s="84"/>
      <c r="Q1203" s="84"/>
      <c r="R1203" s="84"/>
      <c r="S1203" s="84"/>
      <c r="T1203" s="85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T1203" s="17" t="s">
        <v>212</v>
      </c>
      <c r="AU1203" s="17" t="s">
        <v>82</v>
      </c>
    </row>
    <row r="1204" s="2" customFormat="1">
      <c r="A1204" s="38"/>
      <c r="B1204" s="39"/>
      <c r="C1204" s="40"/>
      <c r="D1204" s="230" t="s">
        <v>214</v>
      </c>
      <c r="E1204" s="40"/>
      <c r="F1204" s="231" t="s">
        <v>4685</v>
      </c>
      <c r="G1204" s="40"/>
      <c r="H1204" s="40"/>
      <c r="I1204" s="227"/>
      <c r="J1204" s="40"/>
      <c r="K1204" s="40"/>
      <c r="L1204" s="44"/>
      <c r="M1204" s="228"/>
      <c r="N1204" s="229"/>
      <c r="O1204" s="84"/>
      <c r="P1204" s="84"/>
      <c r="Q1204" s="84"/>
      <c r="R1204" s="84"/>
      <c r="S1204" s="84"/>
      <c r="T1204" s="85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T1204" s="17" t="s">
        <v>214</v>
      </c>
      <c r="AU1204" s="17" t="s">
        <v>82</v>
      </c>
    </row>
    <row r="1205" s="2" customFormat="1" ht="16.5" customHeight="1">
      <c r="A1205" s="38"/>
      <c r="B1205" s="39"/>
      <c r="C1205" s="212" t="s">
        <v>2065</v>
      </c>
      <c r="D1205" s="212" t="s">
        <v>205</v>
      </c>
      <c r="E1205" s="213" t="s">
        <v>4686</v>
      </c>
      <c r="F1205" s="214" t="s">
        <v>4687</v>
      </c>
      <c r="G1205" s="215" t="s">
        <v>289</v>
      </c>
      <c r="H1205" s="216">
        <v>333</v>
      </c>
      <c r="I1205" s="217"/>
      <c r="J1205" s="218">
        <f>ROUND(I1205*H1205,2)</f>
        <v>0</v>
      </c>
      <c r="K1205" s="214" t="s">
        <v>209</v>
      </c>
      <c r="L1205" s="44"/>
      <c r="M1205" s="219" t="s">
        <v>19</v>
      </c>
      <c r="N1205" s="220" t="s">
        <v>44</v>
      </c>
      <c r="O1205" s="84"/>
      <c r="P1205" s="221">
        <f>O1205*H1205</f>
        <v>0</v>
      </c>
      <c r="Q1205" s="221">
        <v>2.0000000000000002E-05</v>
      </c>
      <c r="R1205" s="221">
        <f>Q1205*H1205</f>
        <v>0.0066600000000000001</v>
      </c>
      <c r="S1205" s="221">
        <v>0</v>
      </c>
      <c r="T1205" s="222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223" t="s">
        <v>233</v>
      </c>
      <c r="AT1205" s="223" t="s">
        <v>205</v>
      </c>
      <c r="AU1205" s="223" t="s">
        <v>82</v>
      </c>
      <c r="AY1205" s="17" t="s">
        <v>202</v>
      </c>
      <c r="BE1205" s="224">
        <f>IF(N1205="základní",J1205,0)</f>
        <v>0</v>
      </c>
      <c r="BF1205" s="224">
        <f>IF(N1205="snížená",J1205,0)</f>
        <v>0</v>
      </c>
      <c r="BG1205" s="224">
        <f>IF(N1205="zákl. přenesená",J1205,0)</f>
        <v>0</v>
      </c>
      <c r="BH1205" s="224">
        <f>IF(N1205="sníž. přenesená",J1205,0)</f>
        <v>0</v>
      </c>
      <c r="BI1205" s="224">
        <f>IF(N1205="nulová",J1205,0)</f>
        <v>0</v>
      </c>
      <c r="BJ1205" s="17" t="s">
        <v>80</v>
      </c>
      <c r="BK1205" s="224">
        <f>ROUND(I1205*H1205,2)</f>
        <v>0</v>
      </c>
      <c r="BL1205" s="17" t="s">
        <v>233</v>
      </c>
      <c r="BM1205" s="223" t="s">
        <v>4688</v>
      </c>
    </row>
    <row r="1206" s="2" customFormat="1">
      <c r="A1206" s="38"/>
      <c r="B1206" s="39"/>
      <c r="C1206" s="40"/>
      <c r="D1206" s="225" t="s">
        <v>212</v>
      </c>
      <c r="E1206" s="40"/>
      <c r="F1206" s="226" t="s">
        <v>4689</v>
      </c>
      <c r="G1206" s="40"/>
      <c r="H1206" s="40"/>
      <c r="I1206" s="227"/>
      <c r="J1206" s="40"/>
      <c r="K1206" s="40"/>
      <c r="L1206" s="44"/>
      <c r="M1206" s="228"/>
      <c r="N1206" s="229"/>
      <c r="O1206" s="84"/>
      <c r="P1206" s="84"/>
      <c r="Q1206" s="84"/>
      <c r="R1206" s="84"/>
      <c r="S1206" s="84"/>
      <c r="T1206" s="85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T1206" s="17" t="s">
        <v>212</v>
      </c>
      <c r="AU1206" s="17" t="s">
        <v>82</v>
      </c>
    </row>
    <row r="1207" s="2" customFormat="1">
      <c r="A1207" s="38"/>
      <c r="B1207" s="39"/>
      <c r="C1207" s="40"/>
      <c r="D1207" s="230" t="s">
        <v>214</v>
      </c>
      <c r="E1207" s="40"/>
      <c r="F1207" s="231" t="s">
        <v>4690</v>
      </c>
      <c r="G1207" s="40"/>
      <c r="H1207" s="40"/>
      <c r="I1207" s="227"/>
      <c r="J1207" s="40"/>
      <c r="K1207" s="40"/>
      <c r="L1207" s="44"/>
      <c r="M1207" s="228"/>
      <c r="N1207" s="229"/>
      <c r="O1207" s="84"/>
      <c r="P1207" s="84"/>
      <c r="Q1207" s="84"/>
      <c r="R1207" s="84"/>
      <c r="S1207" s="84"/>
      <c r="T1207" s="85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T1207" s="17" t="s">
        <v>214</v>
      </c>
      <c r="AU1207" s="17" t="s">
        <v>82</v>
      </c>
    </row>
    <row r="1208" s="2" customFormat="1" ht="16.5" customHeight="1">
      <c r="A1208" s="38"/>
      <c r="B1208" s="39"/>
      <c r="C1208" s="243" t="s">
        <v>2071</v>
      </c>
      <c r="D1208" s="243" t="s">
        <v>248</v>
      </c>
      <c r="E1208" s="244" t="s">
        <v>4691</v>
      </c>
      <c r="F1208" s="245" t="s">
        <v>4692</v>
      </c>
      <c r="G1208" s="246" t="s">
        <v>289</v>
      </c>
      <c r="H1208" s="247">
        <v>111</v>
      </c>
      <c r="I1208" s="248"/>
      <c r="J1208" s="249">
        <f>ROUND(I1208*H1208,2)</f>
        <v>0</v>
      </c>
      <c r="K1208" s="245" t="s">
        <v>19</v>
      </c>
      <c r="L1208" s="250"/>
      <c r="M1208" s="251" t="s">
        <v>19</v>
      </c>
      <c r="N1208" s="252" t="s">
        <v>44</v>
      </c>
      <c r="O1208" s="84"/>
      <c r="P1208" s="221">
        <f>O1208*H1208</f>
        <v>0</v>
      </c>
      <c r="Q1208" s="221">
        <v>0.001</v>
      </c>
      <c r="R1208" s="221">
        <f>Q1208*H1208</f>
        <v>0.111</v>
      </c>
      <c r="S1208" s="221">
        <v>0</v>
      </c>
      <c r="T1208" s="222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23" t="s">
        <v>251</v>
      </c>
      <c r="AT1208" s="223" t="s">
        <v>248</v>
      </c>
      <c r="AU1208" s="223" t="s">
        <v>82</v>
      </c>
      <c r="AY1208" s="17" t="s">
        <v>202</v>
      </c>
      <c r="BE1208" s="224">
        <f>IF(N1208="základní",J1208,0)</f>
        <v>0</v>
      </c>
      <c r="BF1208" s="224">
        <f>IF(N1208="snížená",J1208,0)</f>
        <v>0</v>
      </c>
      <c r="BG1208" s="224">
        <f>IF(N1208="zákl. přenesená",J1208,0)</f>
        <v>0</v>
      </c>
      <c r="BH1208" s="224">
        <f>IF(N1208="sníž. přenesená",J1208,0)</f>
        <v>0</v>
      </c>
      <c r="BI1208" s="224">
        <f>IF(N1208="nulová",J1208,0)</f>
        <v>0</v>
      </c>
      <c r="BJ1208" s="17" t="s">
        <v>80</v>
      </c>
      <c r="BK1208" s="224">
        <f>ROUND(I1208*H1208,2)</f>
        <v>0</v>
      </c>
      <c r="BL1208" s="17" t="s">
        <v>239</v>
      </c>
      <c r="BM1208" s="223" t="s">
        <v>4693</v>
      </c>
    </row>
    <row r="1209" s="2" customFormat="1">
      <c r="A1209" s="38"/>
      <c r="B1209" s="39"/>
      <c r="C1209" s="40"/>
      <c r="D1209" s="225" t="s">
        <v>212</v>
      </c>
      <c r="E1209" s="40"/>
      <c r="F1209" s="226" t="s">
        <v>4692</v>
      </c>
      <c r="G1209" s="40"/>
      <c r="H1209" s="40"/>
      <c r="I1209" s="227"/>
      <c r="J1209" s="40"/>
      <c r="K1209" s="40"/>
      <c r="L1209" s="44"/>
      <c r="M1209" s="228"/>
      <c r="N1209" s="229"/>
      <c r="O1209" s="84"/>
      <c r="P1209" s="84"/>
      <c r="Q1209" s="84"/>
      <c r="R1209" s="84"/>
      <c r="S1209" s="84"/>
      <c r="T1209" s="85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T1209" s="17" t="s">
        <v>212</v>
      </c>
      <c r="AU1209" s="17" t="s">
        <v>82</v>
      </c>
    </row>
    <row r="1210" s="2" customFormat="1" ht="16.5" customHeight="1">
      <c r="A1210" s="38"/>
      <c r="B1210" s="39"/>
      <c r="C1210" s="243" t="s">
        <v>2075</v>
      </c>
      <c r="D1210" s="243" t="s">
        <v>248</v>
      </c>
      <c r="E1210" s="244" t="s">
        <v>4694</v>
      </c>
      <c r="F1210" s="245" t="s">
        <v>4695</v>
      </c>
      <c r="G1210" s="246" t="s">
        <v>289</v>
      </c>
      <c r="H1210" s="247">
        <v>111</v>
      </c>
      <c r="I1210" s="248"/>
      <c r="J1210" s="249">
        <f>ROUND(I1210*H1210,2)</f>
        <v>0</v>
      </c>
      <c r="K1210" s="245" t="s">
        <v>19</v>
      </c>
      <c r="L1210" s="250"/>
      <c r="M1210" s="251" t="s">
        <v>19</v>
      </c>
      <c r="N1210" s="252" t="s">
        <v>44</v>
      </c>
      <c r="O1210" s="84"/>
      <c r="P1210" s="221">
        <f>O1210*H1210</f>
        <v>0</v>
      </c>
      <c r="Q1210" s="221">
        <v>0</v>
      </c>
      <c r="R1210" s="221">
        <f>Q1210*H1210</f>
        <v>0</v>
      </c>
      <c r="S1210" s="221">
        <v>0</v>
      </c>
      <c r="T1210" s="222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223" t="s">
        <v>251</v>
      </c>
      <c r="AT1210" s="223" t="s">
        <v>248</v>
      </c>
      <c r="AU1210" s="223" t="s">
        <v>82</v>
      </c>
      <c r="AY1210" s="17" t="s">
        <v>202</v>
      </c>
      <c r="BE1210" s="224">
        <f>IF(N1210="základní",J1210,0)</f>
        <v>0</v>
      </c>
      <c r="BF1210" s="224">
        <f>IF(N1210="snížená",J1210,0)</f>
        <v>0</v>
      </c>
      <c r="BG1210" s="224">
        <f>IF(N1210="zákl. přenesená",J1210,0)</f>
        <v>0</v>
      </c>
      <c r="BH1210" s="224">
        <f>IF(N1210="sníž. přenesená",J1210,0)</f>
        <v>0</v>
      </c>
      <c r="BI1210" s="224">
        <f>IF(N1210="nulová",J1210,0)</f>
        <v>0</v>
      </c>
      <c r="BJ1210" s="17" t="s">
        <v>80</v>
      </c>
      <c r="BK1210" s="224">
        <f>ROUND(I1210*H1210,2)</f>
        <v>0</v>
      </c>
      <c r="BL1210" s="17" t="s">
        <v>239</v>
      </c>
      <c r="BM1210" s="223" t="s">
        <v>4696</v>
      </c>
    </row>
    <row r="1211" s="2" customFormat="1">
      <c r="A1211" s="38"/>
      <c r="B1211" s="39"/>
      <c r="C1211" s="40"/>
      <c r="D1211" s="225" t="s">
        <v>212</v>
      </c>
      <c r="E1211" s="40"/>
      <c r="F1211" s="226" t="s">
        <v>4695</v>
      </c>
      <c r="G1211" s="40"/>
      <c r="H1211" s="40"/>
      <c r="I1211" s="227"/>
      <c r="J1211" s="40"/>
      <c r="K1211" s="40"/>
      <c r="L1211" s="44"/>
      <c r="M1211" s="228"/>
      <c r="N1211" s="229"/>
      <c r="O1211" s="84"/>
      <c r="P1211" s="84"/>
      <c r="Q1211" s="84"/>
      <c r="R1211" s="84"/>
      <c r="S1211" s="84"/>
      <c r="T1211" s="85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T1211" s="17" t="s">
        <v>212</v>
      </c>
      <c r="AU1211" s="17" t="s">
        <v>82</v>
      </c>
    </row>
    <row r="1212" s="2" customFormat="1" ht="24.15" customHeight="1">
      <c r="A1212" s="38"/>
      <c r="B1212" s="39"/>
      <c r="C1212" s="243" t="s">
        <v>2081</v>
      </c>
      <c r="D1212" s="243" t="s">
        <v>248</v>
      </c>
      <c r="E1212" s="244" t="s">
        <v>4697</v>
      </c>
      <c r="F1212" s="245" t="s">
        <v>4698</v>
      </c>
      <c r="G1212" s="246" t="s">
        <v>289</v>
      </c>
      <c r="H1212" s="247">
        <v>111</v>
      </c>
      <c r="I1212" s="248"/>
      <c r="J1212" s="249">
        <f>ROUND(I1212*H1212,2)</f>
        <v>0</v>
      </c>
      <c r="K1212" s="245" t="s">
        <v>19</v>
      </c>
      <c r="L1212" s="250"/>
      <c r="M1212" s="251" t="s">
        <v>19</v>
      </c>
      <c r="N1212" s="252" t="s">
        <v>44</v>
      </c>
      <c r="O1212" s="84"/>
      <c r="P1212" s="221">
        <f>O1212*H1212</f>
        <v>0</v>
      </c>
      <c r="Q1212" s="221">
        <v>0</v>
      </c>
      <c r="R1212" s="221">
        <f>Q1212*H1212</f>
        <v>0</v>
      </c>
      <c r="S1212" s="221">
        <v>0</v>
      </c>
      <c r="T1212" s="222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223" t="s">
        <v>251</v>
      </c>
      <c r="AT1212" s="223" t="s">
        <v>248</v>
      </c>
      <c r="AU1212" s="223" t="s">
        <v>82</v>
      </c>
      <c r="AY1212" s="17" t="s">
        <v>202</v>
      </c>
      <c r="BE1212" s="224">
        <f>IF(N1212="základní",J1212,0)</f>
        <v>0</v>
      </c>
      <c r="BF1212" s="224">
        <f>IF(N1212="snížená",J1212,0)</f>
        <v>0</v>
      </c>
      <c r="BG1212" s="224">
        <f>IF(N1212="zákl. přenesená",J1212,0)</f>
        <v>0</v>
      </c>
      <c r="BH1212" s="224">
        <f>IF(N1212="sníž. přenesená",J1212,0)</f>
        <v>0</v>
      </c>
      <c r="BI1212" s="224">
        <f>IF(N1212="nulová",J1212,0)</f>
        <v>0</v>
      </c>
      <c r="BJ1212" s="17" t="s">
        <v>80</v>
      </c>
      <c r="BK1212" s="224">
        <f>ROUND(I1212*H1212,2)</f>
        <v>0</v>
      </c>
      <c r="BL1212" s="17" t="s">
        <v>239</v>
      </c>
      <c r="BM1212" s="223" t="s">
        <v>4699</v>
      </c>
    </row>
    <row r="1213" s="2" customFormat="1">
      <c r="A1213" s="38"/>
      <c r="B1213" s="39"/>
      <c r="C1213" s="40"/>
      <c r="D1213" s="225" t="s">
        <v>212</v>
      </c>
      <c r="E1213" s="40"/>
      <c r="F1213" s="226" t="s">
        <v>4698</v>
      </c>
      <c r="G1213" s="40"/>
      <c r="H1213" s="40"/>
      <c r="I1213" s="227"/>
      <c r="J1213" s="40"/>
      <c r="K1213" s="40"/>
      <c r="L1213" s="44"/>
      <c r="M1213" s="228"/>
      <c r="N1213" s="229"/>
      <c r="O1213" s="84"/>
      <c r="P1213" s="84"/>
      <c r="Q1213" s="84"/>
      <c r="R1213" s="84"/>
      <c r="S1213" s="84"/>
      <c r="T1213" s="85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T1213" s="17" t="s">
        <v>212</v>
      </c>
      <c r="AU1213" s="17" t="s">
        <v>82</v>
      </c>
    </row>
    <row r="1214" s="2" customFormat="1" ht="16.5" customHeight="1">
      <c r="A1214" s="38"/>
      <c r="B1214" s="39"/>
      <c r="C1214" s="212" t="s">
        <v>2086</v>
      </c>
      <c r="D1214" s="212" t="s">
        <v>205</v>
      </c>
      <c r="E1214" s="213" t="s">
        <v>4700</v>
      </c>
      <c r="F1214" s="214" t="s">
        <v>4701</v>
      </c>
      <c r="G1214" s="215" t="s">
        <v>289</v>
      </c>
      <c r="H1214" s="216">
        <v>218</v>
      </c>
      <c r="I1214" s="217"/>
      <c r="J1214" s="218">
        <f>ROUND(I1214*H1214,2)</f>
        <v>0</v>
      </c>
      <c r="K1214" s="214" t="s">
        <v>209</v>
      </c>
      <c r="L1214" s="44"/>
      <c r="M1214" s="219" t="s">
        <v>19</v>
      </c>
      <c r="N1214" s="220" t="s">
        <v>44</v>
      </c>
      <c r="O1214" s="84"/>
      <c r="P1214" s="221">
        <f>O1214*H1214</f>
        <v>0</v>
      </c>
      <c r="Q1214" s="221">
        <v>2.0000000000000002E-05</v>
      </c>
      <c r="R1214" s="221">
        <f>Q1214*H1214</f>
        <v>0.0043600000000000002</v>
      </c>
      <c r="S1214" s="221">
        <v>0</v>
      </c>
      <c r="T1214" s="222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223" t="s">
        <v>233</v>
      </c>
      <c r="AT1214" s="223" t="s">
        <v>205</v>
      </c>
      <c r="AU1214" s="223" t="s">
        <v>82</v>
      </c>
      <c r="AY1214" s="17" t="s">
        <v>202</v>
      </c>
      <c r="BE1214" s="224">
        <f>IF(N1214="základní",J1214,0)</f>
        <v>0</v>
      </c>
      <c r="BF1214" s="224">
        <f>IF(N1214="snížená",J1214,0)</f>
        <v>0</v>
      </c>
      <c r="BG1214" s="224">
        <f>IF(N1214="zákl. přenesená",J1214,0)</f>
        <v>0</v>
      </c>
      <c r="BH1214" s="224">
        <f>IF(N1214="sníž. přenesená",J1214,0)</f>
        <v>0</v>
      </c>
      <c r="BI1214" s="224">
        <f>IF(N1214="nulová",J1214,0)</f>
        <v>0</v>
      </c>
      <c r="BJ1214" s="17" t="s">
        <v>80</v>
      </c>
      <c r="BK1214" s="224">
        <f>ROUND(I1214*H1214,2)</f>
        <v>0</v>
      </c>
      <c r="BL1214" s="17" t="s">
        <v>233</v>
      </c>
      <c r="BM1214" s="223" t="s">
        <v>4702</v>
      </c>
    </row>
    <row r="1215" s="2" customFormat="1">
      <c r="A1215" s="38"/>
      <c r="B1215" s="39"/>
      <c r="C1215" s="40"/>
      <c r="D1215" s="225" t="s">
        <v>212</v>
      </c>
      <c r="E1215" s="40"/>
      <c r="F1215" s="226" t="s">
        <v>4703</v>
      </c>
      <c r="G1215" s="40"/>
      <c r="H1215" s="40"/>
      <c r="I1215" s="227"/>
      <c r="J1215" s="40"/>
      <c r="K1215" s="40"/>
      <c r="L1215" s="44"/>
      <c r="M1215" s="228"/>
      <c r="N1215" s="229"/>
      <c r="O1215" s="84"/>
      <c r="P1215" s="84"/>
      <c r="Q1215" s="84"/>
      <c r="R1215" s="84"/>
      <c r="S1215" s="84"/>
      <c r="T1215" s="85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T1215" s="17" t="s">
        <v>212</v>
      </c>
      <c r="AU1215" s="17" t="s">
        <v>82</v>
      </c>
    </row>
    <row r="1216" s="2" customFormat="1">
      <c r="A1216" s="38"/>
      <c r="B1216" s="39"/>
      <c r="C1216" s="40"/>
      <c r="D1216" s="230" t="s">
        <v>214</v>
      </c>
      <c r="E1216" s="40"/>
      <c r="F1216" s="231" t="s">
        <v>4704</v>
      </c>
      <c r="G1216" s="40"/>
      <c r="H1216" s="40"/>
      <c r="I1216" s="227"/>
      <c r="J1216" s="40"/>
      <c r="K1216" s="40"/>
      <c r="L1216" s="44"/>
      <c r="M1216" s="228"/>
      <c r="N1216" s="229"/>
      <c r="O1216" s="84"/>
      <c r="P1216" s="84"/>
      <c r="Q1216" s="84"/>
      <c r="R1216" s="84"/>
      <c r="S1216" s="84"/>
      <c r="T1216" s="85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T1216" s="17" t="s">
        <v>214</v>
      </c>
      <c r="AU1216" s="17" t="s">
        <v>82</v>
      </c>
    </row>
    <row r="1217" s="2" customFormat="1" ht="16.5" customHeight="1">
      <c r="A1217" s="38"/>
      <c r="B1217" s="39"/>
      <c r="C1217" s="243" t="s">
        <v>2093</v>
      </c>
      <c r="D1217" s="243" t="s">
        <v>248</v>
      </c>
      <c r="E1217" s="244" t="s">
        <v>4705</v>
      </c>
      <c r="F1217" s="245" t="s">
        <v>4706</v>
      </c>
      <c r="G1217" s="246" t="s">
        <v>289</v>
      </c>
      <c r="H1217" s="247">
        <v>43</v>
      </c>
      <c r="I1217" s="248"/>
      <c r="J1217" s="249">
        <f>ROUND(I1217*H1217,2)</f>
        <v>0</v>
      </c>
      <c r="K1217" s="245" t="s">
        <v>19</v>
      </c>
      <c r="L1217" s="250"/>
      <c r="M1217" s="251" t="s">
        <v>19</v>
      </c>
      <c r="N1217" s="252" t="s">
        <v>44</v>
      </c>
      <c r="O1217" s="84"/>
      <c r="P1217" s="221">
        <f>O1217*H1217</f>
        <v>0</v>
      </c>
      <c r="Q1217" s="221">
        <v>0.0019</v>
      </c>
      <c r="R1217" s="221">
        <f>Q1217*H1217</f>
        <v>0.081699999999999995</v>
      </c>
      <c r="S1217" s="221">
        <v>0</v>
      </c>
      <c r="T1217" s="222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23" t="s">
        <v>251</v>
      </c>
      <c r="AT1217" s="223" t="s">
        <v>248</v>
      </c>
      <c r="AU1217" s="223" t="s">
        <v>82</v>
      </c>
      <c r="AY1217" s="17" t="s">
        <v>202</v>
      </c>
      <c r="BE1217" s="224">
        <f>IF(N1217="základní",J1217,0)</f>
        <v>0</v>
      </c>
      <c r="BF1217" s="224">
        <f>IF(N1217="snížená",J1217,0)</f>
        <v>0</v>
      </c>
      <c r="BG1217" s="224">
        <f>IF(N1217="zákl. přenesená",J1217,0)</f>
        <v>0</v>
      </c>
      <c r="BH1217" s="224">
        <f>IF(N1217="sníž. přenesená",J1217,0)</f>
        <v>0</v>
      </c>
      <c r="BI1217" s="224">
        <f>IF(N1217="nulová",J1217,0)</f>
        <v>0</v>
      </c>
      <c r="BJ1217" s="17" t="s">
        <v>80</v>
      </c>
      <c r="BK1217" s="224">
        <f>ROUND(I1217*H1217,2)</f>
        <v>0</v>
      </c>
      <c r="BL1217" s="17" t="s">
        <v>239</v>
      </c>
      <c r="BM1217" s="223" t="s">
        <v>4707</v>
      </c>
    </row>
    <row r="1218" s="2" customFormat="1">
      <c r="A1218" s="38"/>
      <c r="B1218" s="39"/>
      <c r="C1218" s="40"/>
      <c r="D1218" s="225" t="s">
        <v>212</v>
      </c>
      <c r="E1218" s="40"/>
      <c r="F1218" s="226" t="s">
        <v>1042</v>
      </c>
      <c r="G1218" s="40"/>
      <c r="H1218" s="40"/>
      <c r="I1218" s="227"/>
      <c r="J1218" s="40"/>
      <c r="K1218" s="40"/>
      <c r="L1218" s="44"/>
      <c r="M1218" s="228"/>
      <c r="N1218" s="229"/>
      <c r="O1218" s="84"/>
      <c r="P1218" s="84"/>
      <c r="Q1218" s="84"/>
      <c r="R1218" s="84"/>
      <c r="S1218" s="84"/>
      <c r="T1218" s="85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T1218" s="17" t="s">
        <v>212</v>
      </c>
      <c r="AU1218" s="17" t="s">
        <v>82</v>
      </c>
    </row>
    <row r="1219" s="2" customFormat="1">
      <c r="A1219" s="38"/>
      <c r="B1219" s="39"/>
      <c r="C1219" s="40"/>
      <c r="D1219" s="225" t="s">
        <v>525</v>
      </c>
      <c r="E1219" s="40"/>
      <c r="F1219" s="253" t="s">
        <v>526</v>
      </c>
      <c r="G1219" s="40"/>
      <c r="H1219" s="40"/>
      <c r="I1219" s="227"/>
      <c r="J1219" s="40"/>
      <c r="K1219" s="40"/>
      <c r="L1219" s="44"/>
      <c r="M1219" s="228"/>
      <c r="N1219" s="229"/>
      <c r="O1219" s="84"/>
      <c r="P1219" s="84"/>
      <c r="Q1219" s="84"/>
      <c r="R1219" s="84"/>
      <c r="S1219" s="84"/>
      <c r="T1219" s="85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T1219" s="17" t="s">
        <v>525</v>
      </c>
      <c r="AU1219" s="17" t="s">
        <v>82</v>
      </c>
    </row>
    <row r="1220" s="2" customFormat="1" ht="16.5" customHeight="1">
      <c r="A1220" s="38"/>
      <c r="B1220" s="39"/>
      <c r="C1220" s="243" t="s">
        <v>2099</v>
      </c>
      <c r="D1220" s="243" t="s">
        <v>248</v>
      </c>
      <c r="E1220" s="244" t="s">
        <v>4708</v>
      </c>
      <c r="F1220" s="245" t="s">
        <v>4709</v>
      </c>
      <c r="G1220" s="246" t="s">
        <v>289</v>
      </c>
      <c r="H1220" s="247">
        <v>173</v>
      </c>
      <c r="I1220" s="248"/>
      <c r="J1220" s="249">
        <f>ROUND(I1220*H1220,2)</f>
        <v>0</v>
      </c>
      <c r="K1220" s="245" t="s">
        <v>19</v>
      </c>
      <c r="L1220" s="250"/>
      <c r="M1220" s="251" t="s">
        <v>19</v>
      </c>
      <c r="N1220" s="252" t="s">
        <v>44</v>
      </c>
      <c r="O1220" s="84"/>
      <c r="P1220" s="221">
        <f>O1220*H1220</f>
        <v>0</v>
      </c>
      <c r="Q1220" s="221">
        <v>0.00016000000000000001</v>
      </c>
      <c r="R1220" s="221">
        <f>Q1220*H1220</f>
        <v>0.027680000000000003</v>
      </c>
      <c r="S1220" s="221">
        <v>0</v>
      </c>
      <c r="T1220" s="222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223" t="s">
        <v>251</v>
      </c>
      <c r="AT1220" s="223" t="s">
        <v>248</v>
      </c>
      <c r="AU1220" s="223" t="s">
        <v>82</v>
      </c>
      <c r="AY1220" s="17" t="s">
        <v>202</v>
      </c>
      <c r="BE1220" s="224">
        <f>IF(N1220="základní",J1220,0)</f>
        <v>0</v>
      </c>
      <c r="BF1220" s="224">
        <f>IF(N1220="snížená",J1220,0)</f>
        <v>0</v>
      </c>
      <c r="BG1220" s="224">
        <f>IF(N1220="zákl. přenesená",J1220,0)</f>
        <v>0</v>
      </c>
      <c r="BH1220" s="224">
        <f>IF(N1220="sníž. přenesená",J1220,0)</f>
        <v>0</v>
      </c>
      <c r="BI1220" s="224">
        <f>IF(N1220="nulová",J1220,0)</f>
        <v>0</v>
      </c>
      <c r="BJ1220" s="17" t="s">
        <v>80</v>
      </c>
      <c r="BK1220" s="224">
        <f>ROUND(I1220*H1220,2)</f>
        <v>0</v>
      </c>
      <c r="BL1220" s="17" t="s">
        <v>239</v>
      </c>
      <c r="BM1220" s="223" t="s">
        <v>4710</v>
      </c>
    </row>
    <row r="1221" s="2" customFormat="1">
      <c r="A1221" s="38"/>
      <c r="B1221" s="39"/>
      <c r="C1221" s="40"/>
      <c r="D1221" s="225" t="s">
        <v>212</v>
      </c>
      <c r="E1221" s="40"/>
      <c r="F1221" s="226" t="s">
        <v>1046</v>
      </c>
      <c r="G1221" s="40"/>
      <c r="H1221" s="40"/>
      <c r="I1221" s="227"/>
      <c r="J1221" s="40"/>
      <c r="K1221" s="40"/>
      <c r="L1221" s="44"/>
      <c r="M1221" s="228"/>
      <c r="N1221" s="229"/>
      <c r="O1221" s="84"/>
      <c r="P1221" s="84"/>
      <c r="Q1221" s="84"/>
      <c r="R1221" s="84"/>
      <c r="S1221" s="84"/>
      <c r="T1221" s="85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T1221" s="17" t="s">
        <v>212</v>
      </c>
      <c r="AU1221" s="17" t="s">
        <v>82</v>
      </c>
    </row>
    <row r="1222" s="2" customFormat="1" ht="16.5" customHeight="1">
      <c r="A1222" s="38"/>
      <c r="B1222" s="39"/>
      <c r="C1222" s="243" t="s">
        <v>2104</v>
      </c>
      <c r="D1222" s="243" t="s">
        <v>248</v>
      </c>
      <c r="E1222" s="244" t="s">
        <v>4711</v>
      </c>
      <c r="F1222" s="245" t="s">
        <v>4712</v>
      </c>
      <c r="G1222" s="246" t="s">
        <v>289</v>
      </c>
      <c r="H1222" s="247">
        <v>2</v>
      </c>
      <c r="I1222" s="248"/>
      <c r="J1222" s="249">
        <f>ROUND(I1222*H1222,2)</f>
        <v>0</v>
      </c>
      <c r="K1222" s="245" t="s">
        <v>19</v>
      </c>
      <c r="L1222" s="250"/>
      <c r="M1222" s="251" t="s">
        <v>19</v>
      </c>
      <c r="N1222" s="252" t="s">
        <v>44</v>
      </c>
      <c r="O1222" s="84"/>
      <c r="P1222" s="221">
        <f>O1222*H1222</f>
        <v>0</v>
      </c>
      <c r="Q1222" s="221">
        <v>0</v>
      </c>
      <c r="R1222" s="221">
        <f>Q1222*H1222</f>
        <v>0</v>
      </c>
      <c r="S1222" s="221">
        <v>0</v>
      </c>
      <c r="T1222" s="222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223" t="s">
        <v>251</v>
      </c>
      <c r="AT1222" s="223" t="s">
        <v>248</v>
      </c>
      <c r="AU1222" s="223" t="s">
        <v>82</v>
      </c>
      <c r="AY1222" s="17" t="s">
        <v>202</v>
      </c>
      <c r="BE1222" s="224">
        <f>IF(N1222="základní",J1222,0)</f>
        <v>0</v>
      </c>
      <c r="BF1222" s="224">
        <f>IF(N1222="snížená",J1222,0)</f>
        <v>0</v>
      </c>
      <c r="BG1222" s="224">
        <f>IF(N1222="zákl. přenesená",J1222,0)</f>
        <v>0</v>
      </c>
      <c r="BH1222" s="224">
        <f>IF(N1222="sníž. přenesená",J1222,0)</f>
        <v>0</v>
      </c>
      <c r="BI1222" s="224">
        <f>IF(N1222="nulová",J1222,0)</f>
        <v>0</v>
      </c>
      <c r="BJ1222" s="17" t="s">
        <v>80</v>
      </c>
      <c r="BK1222" s="224">
        <f>ROUND(I1222*H1222,2)</f>
        <v>0</v>
      </c>
      <c r="BL1222" s="17" t="s">
        <v>239</v>
      </c>
      <c r="BM1222" s="223" t="s">
        <v>4713</v>
      </c>
    </row>
    <row r="1223" s="2" customFormat="1">
      <c r="A1223" s="38"/>
      <c r="B1223" s="39"/>
      <c r="C1223" s="40"/>
      <c r="D1223" s="225" t="s">
        <v>212</v>
      </c>
      <c r="E1223" s="40"/>
      <c r="F1223" s="226" t="s">
        <v>4712</v>
      </c>
      <c r="G1223" s="40"/>
      <c r="H1223" s="40"/>
      <c r="I1223" s="227"/>
      <c r="J1223" s="40"/>
      <c r="K1223" s="40"/>
      <c r="L1223" s="44"/>
      <c r="M1223" s="228"/>
      <c r="N1223" s="229"/>
      <c r="O1223" s="84"/>
      <c r="P1223" s="84"/>
      <c r="Q1223" s="84"/>
      <c r="R1223" s="84"/>
      <c r="S1223" s="84"/>
      <c r="T1223" s="85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T1223" s="17" t="s">
        <v>212</v>
      </c>
      <c r="AU1223" s="17" t="s">
        <v>82</v>
      </c>
    </row>
    <row r="1224" s="2" customFormat="1" ht="16.5" customHeight="1">
      <c r="A1224" s="38"/>
      <c r="B1224" s="39"/>
      <c r="C1224" s="212" t="s">
        <v>2108</v>
      </c>
      <c r="D1224" s="212" t="s">
        <v>205</v>
      </c>
      <c r="E1224" s="213" t="s">
        <v>4714</v>
      </c>
      <c r="F1224" s="214" t="s">
        <v>4715</v>
      </c>
      <c r="G1224" s="215" t="s">
        <v>289</v>
      </c>
      <c r="H1224" s="216">
        <v>239</v>
      </c>
      <c r="I1224" s="217"/>
      <c r="J1224" s="218">
        <f>ROUND(I1224*H1224,2)</f>
        <v>0</v>
      </c>
      <c r="K1224" s="214" t="s">
        <v>209</v>
      </c>
      <c r="L1224" s="44"/>
      <c r="M1224" s="219" t="s">
        <v>19</v>
      </c>
      <c r="N1224" s="220" t="s">
        <v>44</v>
      </c>
      <c r="O1224" s="84"/>
      <c r="P1224" s="221">
        <f>O1224*H1224</f>
        <v>0</v>
      </c>
      <c r="Q1224" s="221">
        <v>3.0000000000000001E-05</v>
      </c>
      <c r="R1224" s="221">
        <f>Q1224*H1224</f>
        <v>0.0071700000000000002</v>
      </c>
      <c r="S1224" s="221">
        <v>0</v>
      </c>
      <c r="T1224" s="222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23" t="s">
        <v>233</v>
      </c>
      <c r="AT1224" s="223" t="s">
        <v>205</v>
      </c>
      <c r="AU1224" s="223" t="s">
        <v>82</v>
      </c>
      <c r="AY1224" s="17" t="s">
        <v>202</v>
      </c>
      <c r="BE1224" s="224">
        <f>IF(N1224="základní",J1224,0)</f>
        <v>0</v>
      </c>
      <c r="BF1224" s="224">
        <f>IF(N1224="snížená",J1224,0)</f>
        <v>0</v>
      </c>
      <c r="BG1224" s="224">
        <f>IF(N1224="zákl. přenesená",J1224,0)</f>
        <v>0</v>
      </c>
      <c r="BH1224" s="224">
        <f>IF(N1224="sníž. přenesená",J1224,0)</f>
        <v>0</v>
      </c>
      <c r="BI1224" s="224">
        <f>IF(N1224="nulová",J1224,0)</f>
        <v>0</v>
      </c>
      <c r="BJ1224" s="17" t="s">
        <v>80</v>
      </c>
      <c r="BK1224" s="224">
        <f>ROUND(I1224*H1224,2)</f>
        <v>0</v>
      </c>
      <c r="BL1224" s="17" t="s">
        <v>233</v>
      </c>
      <c r="BM1224" s="223" t="s">
        <v>4716</v>
      </c>
    </row>
    <row r="1225" s="2" customFormat="1">
      <c r="A1225" s="38"/>
      <c r="B1225" s="39"/>
      <c r="C1225" s="40"/>
      <c r="D1225" s="225" t="s">
        <v>212</v>
      </c>
      <c r="E1225" s="40"/>
      <c r="F1225" s="226" t="s">
        <v>4717</v>
      </c>
      <c r="G1225" s="40"/>
      <c r="H1225" s="40"/>
      <c r="I1225" s="227"/>
      <c r="J1225" s="40"/>
      <c r="K1225" s="40"/>
      <c r="L1225" s="44"/>
      <c r="M1225" s="228"/>
      <c r="N1225" s="229"/>
      <c r="O1225" s="84"/>
      <c r="P1225" s="84"/>
      <c r="Q1225" s="84"/>
      <c r="R1225" s="84"/>
      <c r="S1225" s="84"/>
      <c r="T1225" s="85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T1225" s="17" t="s">
        <v>212</v>
      </c>
      <c r="AU1225" s="17" t="s">
        <v>82</v>
      </c>
    </row>
    <row r="1226" s="2" customFormat="1">
      <c r="A1226" s="38"/>
      <c r="B1226" s="39"/>
      <c r="C1226" s="40"/>
      <c r="D1226" s="230" t="s">
        <v>214</v>
      </c>
      <c r="E1226" s="40"/>
      <c r="F1226" s="231" t="s">
        <v>4718</v>
      </c>
      <c r="G1226" s="40"/>
      <c r="H1226" s="40"/>
      <c r="I1226" s="227"/>
      <c r="J1226" s="40"/>
      <c r="K1226" s="40"/>
      <c r="L1226" s="44"/>
      <c r="M1226" s="228"/>
      <c r="N1226" s="229"/>
      <c r="O1226" s="84"/>
      <c r="P1226" s="84"/>
      <c r="Q1226" s="84"/>
      <c r="R1226" s="84"/>
      <c r="S1226" s="84"/>
      <c r="T1226" s="85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T1226" s="17" t="s">
        <v>214</v>
      </c>
      <c r="AU1226" s="17" t="s">
        <v>82</v>
      </c>
    </row>
    <row r="1227" s="2" customFormat="1" ht="16.5" customHeight="1">
      <c r="A1227" s="38"/>
      <c r="B1227" s="39"/>
      <c r="C1227" s="243" t="s">
        <v>2112</v>
      </c>
      <c r="D1227" s="243" t="s">
        <v>248</v>
      </c>
      <c r="E1227" s="244" t="s">
        <v>1041</v>
      </c>
      <c r="F1227" s="245" t="s">
        <v>1042</v>
      </c>
      <c r="G1227" s="246" t="s">
        <v>289</v>
      </c>
      <c r="H1227" s="247">
        <v>60</v>
      </c>
      <c r="I1227" s="248"/>
      <c r="J1227" s="249">
        <f>ROUND(I1227*H1227,2)</f>
        <v>0</v>
      </c>
      <c r="K1227" s="245" t="s">
        <v>19</v>
      </c>
      <c r="L1227" s="250"/>
      <c r="M1227" s="251" t="s">
        <v>19</v>
      </c>
      <c r="N1227" s="252" t="s">
        <v>44</v>
      </c>
      <c r="O1227" s="84"/>
      <c r="P1227" s="221">
        <f>O1227*H1227</f>
        <v>0</v>
      </c>
      <c r="Q1227" s="221">
        <v>0.0019</v>
      </c>
      <c r="R1227" s="221">
        <f>Q1227*H1227</f>
        <v>0.114</v>
      </c>
      <c r="S1227" s="221">
        <v>0</v>
      </c>
      <c r="T1227" s="222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223" t="s">
        <v>251</v>
      </c>
      <c r="AT1227" s="223" t="s">
        <v>248</v>
      </c>
      <c r="AU1227" s="223" t="s">
        <v>82</v>
      </c>
      <c r="AY1227" s="17" t="s">
        <v>202</v>
      </c>
      <c r="BE1227" s="224">
        <f>IF(N1227="základní",J1227,0)</f>
        <v>0</v>
      </c>
      <c r="BF1227" s="224">
        <f>IF(N1227="snížená",J1227,0)</f>
        <v>0</v>
      </c>
      <c r="BG1227" s="224">
        <f>IF(N1227="zákl. přenesená",J1227,0)</f>
        <v>0</v>
      </c>
      <c r="BH1227" s="224">
        <f>IF(N1227="sníž. přenesená",J1227,0)</f>
        <v>0</v>
      </c>
      <c r="BI1227" s="224">
        <f>IF(N1227="nulová",J1227,0)</f>
        <v>0</v>
      </c>
      <c r="BJ1227" s="17" t="s">
        <v>80</v>
      </c>
      <c r="BK1227" s="224">
        <f>ROUND(I1227*H1227,2)</f>
        <v>0</v>
      </c>
      <c r="BL1227" s="17" t="s">
        <v>239</v>
      </c>
      <c r="BM1227" s="223" t="s">
        <v>4719</v>
      </c>
    </row>
    <row r="1228" s="2" customFormat="1">
      <c r="A1228" s="38"/>
      <c r="B1228" s="39"/>
      <c r="C1228" s="40"/>
      <c r="D1228" s="225" t="s">
        <v>212</v>
      </c>
      <c r="E1228" s="40"/>
      <c r="F1228" s="226" t="s">
        <v>1042</v>
      </c>
      <c r="G1228" s="40"/>
      <c r="H1228" s="40"/>
      <c r="I1228" s="227"/>
      <c r="J1228" s="40"/>
      <c r="K1228" s="40"/>
      <c r="L1228" s="44"/>
      <c r="M1228" s="228"/>
      <c r="N1228" s="229"/>
      <c r="O1228" s="84"/>
      <c r="P1228" s="84"/>
      <c r="Q1228" s="84"/>
      <c r="R1228" s="84"/>
      <c r="S1228" s="84"/>
      <c r="T1228" s="85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T1228" s="17" t="s">
        <v>212</v>
      </c>
      <c r="AU1228" s="17" t="s">
        <v>82</v>
      </c>
    </row>
    <row r="1229" s="2" customFormat="1">
      <c r="A1229" s="38"/>
      <c r="B1229" s="39"/>
      <c r="C1229" s="40"/>
      <c r="D1229" s="225" t="s">
        <v>525</v>
      </c>
      <c r="E1229" s="40"/>
      <c r="F1229" s="253" t="s">
        <v>526</v>
      </c>
      <c r="G1229" s="40"/>
      <c r="H1229" s="40"/>
      <c r="I1229" s="227"/>
      <c r="J1229" s="40"/>
      <c r="K1229" s="40"/>
      <c r="L1229" s="44"/>
      <c r="M1229" s="228"/>
      <c r="N1229" s="229"/>
      <c r="O1229" s="84"/>
      <c r="P1229" s="84"/>
      <c r="Q1229" s="84"/>
      <c r="R1229" s="84"/>
      <c r="S1229" s="84"/>
      <c r="T1229" s="85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T1229" s="17" t="s">
        <v>525</v>
      </c>
      <c r="AU1229" s="17" t="s">
        <v>82</v>
      </c>
    </row>
    <row r="1230" s="2" customFormat="1" ht="16.5" customHeight="1">
      <c r="A1230" s="38"/>
      <c r="B1230" s="39"/>
      <c r="C1230" s="243" t="s">
        <v>2118</v>
      </c>
      <c r="D1230" s="243" t="s">
        <v>248</v>
      </c>
      <c r="E1230" s="244" t="s">
        <v>1045</v>
      </c>
      <c r="F1230" s="245" t="s">
        <v>1046</v>
      </c>
      <c r="G1230" s="246" t="s">
        <v>289</v>
      </c>
      <c r="H1230" s="247">
        <v>175</v>
      </c>
      <c r="I1230" s="248"/>
      <c r="J1230" s="249">
        <f>ROUND(I1230*H1230,2)</f>
        <v>0</v>
      </c>
      <c r="K1230" s="245" t="s">
        <v>19</v>
      </c>
      <c r="L1230" s="250"/>
      <c r="M1230" s="251" t="s">
        <v>19</v>
      </c>
      <c r="N1230" s="252" t="s">
        <v>44</v>
      </c>
      <c r="O1230" s="84"/>
      <c r="P1230" s="221">
        <f>O1230*H1230</f>
        <v>0</v>
      </c>
      <c r="Q1230" s="221">
        <v>0.00016000000000000001</v>
      </c>
      <c r="R1230" s="221">
        <f>Q1230*H1230</f>
        <v>0.028000000000000001</v>
      </c>
      <c r="S1230" s="221">
        <v>0</v>
      </c>
      <c r="T1230" s="222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223" t="s">
        <v>251</v>
      </c>
      <c r="AT1230" s="223" t="s">
        <v>248</v>
      </c>
      <c r="AU1230" s="223" t="s">
        <v>82</v>
      </c>
      <c r="AY1230" s="17" t="s">
        <v>202</v>
      </c>
      <c r="BE1230" s="224">
        <f>IF(N1230="základní",J1230,0)</f>
        <v>0</v>
      </c>
      <c r="BF1230" s="224">
        <f>IF(N1230="snížená",J1230,0)</f>
        <v>0</v>
      </c>
      <c r="BG1230" s="224">
        <f>IF(N1230="zákl. přenesená",J1230,0)</f>
        <v>0</v>
      </c>
      <c r="BH1230" s="224">
        <f>IF(N1230="sníž. přenesená",J1230,0)</f>
        <v>0</v>
      </c>
      <c r="BI1230" s="224">
        <f>IF(N1230="nulová",J1230,0)</f>
        <v>0</v>
      </c>
      <c r="BJ1230" s="17" t="s">
        <v>80</v>
      </c>
      <c r="BK1230" s="224">
        <f>ROUND(I1230*H1230,2)</f>
        <v>0</v>
      </c>
      <c r="BL1230" s="17" t="s">
        <v>239</v>
      </c>
      <c r="BM1230" s="223" t="s">
        <v>4720</v>
      </c>
    </row>
    <row r="1231" s="2" customFormat="1">
      <c r="A1231" s="38"/>
      <c r="B1231" s="39"/>
      <c r="C1231" s="40"/>
      <c r="D1231" s="225" t="s">
        <v>212</v>
      </c>
      <c r="E1231" s="40"/>
      <c r="F1231" s="226" t="s">
        <v>1046</v>
      </c>
      <c r="G1231" s="40"/>
      <c r="H1231" s="40"/>
      <c r="I1231" s="227"/>
      <c r="J1231" s="40"/>
      <c r="K1231" s="40"/>
      <c r="L1231" s="44"/>
      <c r="M1231" s="228"/>
      <c r="N1231" s="229"/>
      <c r="O1231" s="84"/>
      <c r="P1231" s="84"/>
      <c r="Q1231" s="84"/>
      <c r="R1231" s="84"/>
      <c r="S1231" s="84"/>
      <c r="T1231" s="85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T1231" s="17" t="s">
        <v>212</v>
      </c>
      <c r="AU1231" s="17" t="s">
        <v>82</v>
      </c>
    </row>
    <row r="1232" s="2" customFormat="1" ht="16.5" customHeight="1">
      <c r="A1232" s="38"/>
      <c r="B1232" s="39"/>
      <c r="C1232" s="243" t="s">
        <v>2122</v>
      </c>
      <c r="D1232" s="243" t="s">
        <v>248</v>
      </c>
      <c r="E1232" s="244" t="s">
        <v>4721</v>
      </c>
      <c r="F1232" s="245" t="s">
        <v>4722</v>
      </c>
      <c r="G1232" s="246" t="s">
        <v>289</v>
      </c>
      <c r="H1232" s="247">
        <v>2</v>
      </c>
      <c r="I1232" s="248"/>
      <c r="J1232" s="249">
        <f>ROUND(I1232*H1232,2)</f>
        <v>0</v>
      </c>
      <c r="K1232" s="245" t="s">
        <v>19</v>
      </c>
      <c r="L1232" s="250"/>
      <c r="M1232" s="251" t="s">
        <v>19</v>
      </c>
      <c r="N1232" s="252" t="s">
        <v>44</v>
      </c>
      <c r="O1232" s="84"/>
      <c r="P1232" s="221">
        <f>O1232*H1232</f>
        <v>0</v>
      </c>
      <c r="Q1232" s="221">
        <v>0.0048199999999999996</v>
      </c>
      <c r="R1232" s="221">
        <f>Q1232*H1232</f>
        <v>0.0096399999999999993</v>
      </c>
      <c r="S1232" s="221">
        <v>0</v>
      </c>
      <c r="T1232" s="222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223" t="s">
        <v>251</v>
      </c>
      <c r="AT1232" s="223" t="s">
        <v>248</v>
      </c>
      <c r="AU1232" s="223" t="s">
        <v>82</v>
      </c>
      <c r="AY1232" s="17" t="s">
        <v>202</v>
      </c>
      <c r="BE1232" s="224">
        <f>IF(N1232="základní",J1232,0)</f>
        <v>0</v>
      </c>
      <c r="BF1232" s="224">
        <f>IF(N1232="snížená",J1232,0)</f>
        <v>0</v>
      </c>
      <c r="BG1232" s="224">
        <f>IF(N1232="zákl. přenesená",J1232,0)</f>
        <v>0</v>
      </c>
      <c r="BH1232" s="224">
        <f>IF(N1232="sníž. přenesená",J1232,0)</f>
        <v>0</v>
      </c>
      <c r="BI1232" s="224">
        <f>IF(N1232="nulová",J1232,0)</f>
        <v>0</v>
      </c>
      <c r="BJ1232" s="17" t="s">
        <v>80</v>
      </c>
      <c r="BK1232" s="224">
        <f>ROUND(I1232*H1232,2)</f>
        <v>0</v>
      </c>
      <c r="BL1232" s="17" t="s">
        <v>239</v>
      </c>
      <c r="BM1232" s="223" t="s">
        <v>4723</v>
      </c>
    </row>
    <row r="1233" s="2" customFormat="1">
      <c r="A1233" s="38"/>
      <c r="B1233" s="39"/>
      <c r="C1233" s="40"/>
      <c r="D1233" s="225" t="s">
        <v>212</v>
      </c>
      <c r="E1233" s="40"/>
      <c r="F1233" s="226" t="s">
        <v>4722</v>
      </c>
      <c r="G1233" s="40"/>
      <c r="H1233" s="40"/>
      <c r="I1233" s="227"/>
      <c r="J1233" s="40"/>
      <c r="K1233" s="40"/>
      <c r="L1233" s="44"/>
      <c r="M1233" s="228"/>
      <c r="N1233" s="229"/>
      <c r="O1233" s="84"/>
      <c r="P1233" s="84"/>
      <c r="Q1233" s="84"/>
      <c r="R1233" s="84"/>
      <c r="S1233" s="84"/>
      <c r="T1233" s="85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T1233" s="17" t="s">
        <v>212</v>
      </c>
      <c r="AU1233" s="17" t="s">
        <v>82</v>
      </c>
    </row>
    <row r="1234" s="2" customFormat="1" ht="16.5" customHeight="1">
      <c r="A1234" s="38"/>
      <c r="B1234" s="39"/>
      <c r="C1234" s="243" t="s">
        <v>2128</v>
      </c>
      <c r="D1234" s="243" t="s">
        <v>248</v>
      </c>
      <c r="E1234" s="244" t="s">
        <v>4724</v>
      </c>
      <c r="F1234" s="245" t="s">
        <v>4725</v>
      </c>
      <c r="G1234" s="246" t="s">
        <v>289</v>
      </c>
      <c r="H1234" s="247">
        <v>2</v>
      </c>
      <c r="I1234" s="248"/>
      <c r="J1234" s="249">
        <f>ROUND(I1234*H1234,2)</f>
        <v>0</v>
      </c>
      <c r="K1234" s="245" t="s">
        <v>19</v>
      </c>
      <c r="L1234" s="250"/>
      <c r="M1234" s="251" t="s">
        <v>19</v>
      </c>
      <c r="N1234" s="252" t="s">
        <v>44</v>
      </c>
      <c r="O1234" s="84"/>
      <c r="P1234" s="221">
        <f>O1234*H1234</f>
        <v>0</v>
      </c>
      <c r="Q1234" s="221">
        <v>0.0048199999999999996</v>
      </c>
      <c r="R1234" s="221">
        <f>Q1234*H1234</f>
        <v>0.0096399999999999993</v>
      </c>
      <c r="S1234" s="221">
        <v>0</v>
      </c>
      <c r="T1234" s="222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223" t="s">
        <v>251</v>
      </c>
      <c r="AT1234" s="223" t="s">
        <v>248</v>
      </c>
      <c r="AU1234" s="223" t="s">
        <v>82</v>
      </c>
      <c r="AY1234" s="17" t="s">
        <v>202</v>
      </c>
      <c r="BE1234" s="224">
        <f>IF(N1234="základní",J1234,0)</f>
        <v>0</v>
      </c>
      <c r="BF1234" s="224">
        <f>IF(N1234="snížená",J1234,0)</f>
        <v>0</v>
      </c>
      <c r="BG1234" s="224">
        <f>IF(N1234="zákl. přenesená",J1234,0)</f>
        <v>0</v>
      </c>
      <c r="BH1234" s="224">
        <f>IF(N1234="sníž. přenesená",J1234,0)</f>
        <v>0</v>
      </c>
      <c r="BI1234" s="224">
        <f>IF(N1234="nulová",J1234,0)</f>
        <v>0</v>
      </c>
      <c r="BJ1234" s="17" t="s">
        <v>80</v>
      </c>
      <c r="BK1234" s="224">
        <f>ROUND(I1234*H1234,2)</f>
        <v>0</v>
      </c>
      <c r="BL1234" s="17" t="s">
        <v>239</v>
      </c>
      <c r="BM1234" s="223" t="s">
        <v>4726</v>
      </c>
    </row>
    <row r="1235" s="2" customFormat="1">
      <c r="A1235" s="38"/>
      <c r="B1235" s="39"/>
      <c r="C1235" s="40"/>
      <c r="D1235" s="225" t="s">
        <v>212</v>
      </c>
      <c r="E1235" s="40"/>
      <c r="F1235" s="226" t="s">
        <v>4725</v>
      </c>
      <c r="G1235" s="40"/>
      <c r="H1235" s="40"/>
      <c r="I1235" s="227"/>
      <c r="J1235" s="40"/>
      <c r="K1235" s="40"/>
      <c r="L1235" s="44"/>
      <c r="M1235" s="228"/>
      <c r="N1235" s="229"/>
      <c r="O1235" s="84"/>
      <c r="P1235" s="84"/>
      <c r="Q1235" s="84"/>
      <c r="R1235" s="84"/>
      <c r="S1235" s="84"/>
      <c r="T1235" s="85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T1235" s="17" t="s">
        <v>212</v>
      </c>
      <c r="AU1235" s="17" t="s">
        <v>82</v>
      </c>
    </row>
    <row r="1236" s="2" customFormat="1" ht="16.5" customHeight="1">
      <c r="A1236" s="38"/>
      <c r="B1236" s="39"/>
      <c r="C1236" s="212" t="s">
        <v>2132</v>
      </c>
      <c r="D1236" s="212" t="s">
        <v>205</v>
      </c>
      <c r="E1236" s="213" t="s">
        <v>1112</v>
      </c>
      <c r="F1236" s="214" t="s">
        <v>1113</v>
      </c>
      <c r="G1236" s="215" t="s">
        <v>289</v>
      </c>
      <c r="H1236" s="216">
        <v>117</v>
      </c>
      <c r="I1236" s="217"/>
      <c r="J1236" s="218">
        <f>ROUND(I1236*H1236,2)</f>
        <v>0</v>
      </c>
      <c r="K1236" s="214" t="s">
        <v>209</v>
      </c>
      <c r="L1236" s="44"/>
      <c r="M1236" s="219" t="s">
        <v>19</v>
      </c>
      <c r="N1236" s="220" t="s">
        <v>44</v>
      </c>
      <c r="O1236" s="84"/>
      <c r="P1236" s="221">
        <f>O1236*H1236</f>
        <v>0</v>
      </c>
      <c r="Q1236" s="221">
        <v>6.9999999999999994E-05</v>
      </c>
      <c r="R1236" s="221">
        <f>Q1236*H1236</f>
        <v>0.0081899999999999994</v>
      </c>
      <c r="S1236" s="221">
        <v>0</v>
      </c>
      <c r="T1236" s="222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223" t="s">
        <v>233</v>
      </c>
      <c r="AT1236" s="223" t="s">
        <v>205</v>
      </c>
      <c r="AU1236" s="223" t="s">
        <v>82</v>
      </c>
      <c r="AY1236" s="17" t="s">
        <v>202</v>
      </c>
      <c r="BE1236" s="224">
        <f>IF(N1236="základní",J1236,0)</f>
        <v>0</v>
      </c>
      <c r="BF1236" s="224">
        <f>IF(N1236="snížená",J1236,0)</f>
        <v>0</v>
      </c>
      <c r="BG1236" s="224">
        <f>IF(N1236="zákl. přenesená",J1236,0)</f>
        <v>0</v>
      </c>
      <c r="BH1236" s="224">
        <f>IF(N1236="sníž. přenesená",J1236,0)</f>
        <v>0</v>
      </c>
      <c r="BI1236" s="224">
        <f>IF(N1236="nulová",J1236,0)</f>
        <v>0</v>
      </c>
      <c r="BJ1236" s="17" t="s">
        <v>80</v>
      </c>
      <c r="BK1236" s="224">
        <f>ROUND(I1236*H1236,2)</f>
        <v>0</v>
      </c>
      <c r="BL1236" s="17" t="s">
        <v>233</v>
      </c>
      <c r="BM1236" s="223" t="s">
        <v>4727</v>
      </c>
    </row>
    <row r="1237" s="2" customFormat="1">
      <c r="A1237" s="38"/>
      <c r="B1237" s="39"/>
      <c r="C1237" s="40"/>
      <c r="D1237" s="225" t="s">
        <v>212</v>
      </c>
      <c r="E1237" s="40"/>
      <c r="F1237" s="226" t="s">
        <v>1115</v>
      </c>
      <c r="G1237" s="40"/>
      <c r="H1237" s="40"/>
      <c r="I1237" s="227"/>
      <c r="J1237" s="40"/>
      <c r="K1237" s="40"/>
      <c r="L1237" s="44"/>
      <c r="M1237" s="228"/>
      <c r="N1237" s="229"/>
      <c r="O1237" s="84"/>
      <c r="P1237" s="84"/>
      <c r="Q1237" s="84"/>
      <c r="R1237" s="84"/>
      <c r="S1237" s="84"/>
      <c r="T1237" s="85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T1237" s="17" t="s">
        <v>212</v>
      </c>
      <c r="AU1237" s="17" t="s">
        <v>82</v>
      </c>
    </row>
    <row r="1238" s="2" customFormat="1">
      <c r="A1238" s="38"/>
      <c r="B1238" s="39"/>
      <c r="C1238" s="40"/>
      <c r="D1238" s="230" t="s">
        <v>214</v>
      </c>
      <c r="E1238" s="40"/>
      <c r="F1238" s="231" t="s">
        <v>1116</v>
      </c>
      <c r="G1238" s="40"/>
      <c r="H1238" s="40"/>
      <c r="I1238" s="227"/>
      <c r="J1238" s="40"/>
      <c r="K1238" s="40"/>
      <c r="L1238" s="44"/>
      <c r="M1238" s="228"/>
      <c r="N1238" s="229"/>
      <c r="O1238" s="84"/>
      <c r="P1238" s="84"/>
      <c r="Q1238" s="84"/>
      <c r="R1238" s="84"/>
      <c r="S1238" s="84"/>
      <c r="T1238" s="85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T1238" s="17" t="s">
        <v>214</v>
      </c>
      <c r="AU1238" s="17" t="s">
        <v>82</v>
      </c>
    </row>
    <row r="1239" s="2" customFormat="1" ht="16.5" customHeight="1">
      <c r="A1239" s="38"/>
      <c r="B1239" s="39"/>
      <c r="C1239" s="243" t="s">
        <v>2138</v>
      </c>
      <c r="D1239" s="243" t="s">
        <v>248</v>
      </c>
      <c r="E1239" s="244" t="s">
        <v>1104</v>
      </c>
      <c r="F1239" s="245" t="s">
        <v>1105</v>
      </c>
      <c r="G1239" s="246" t="s">
        <v>289</v>
      </c>
      <c r="H1239" s="247">
        <v>6</v>
      </c>
      <c r="I1239" s="248"/>
      <c r="J1239" s="249">
        <f>ROUND(I1239*H1239,2)</f>
        <v>0</v>
      </c>
      <c r="K1239" s="245" t="s">
        <v>19</v>
      </c>
      <c r="L1239" s="250"/>
      <c r="M1239" s="251" t="s">
        <v>19</v>
      </c>
      <c r="N1239" s="252" t="s">
        <v>44</v>
      </c>
      <c r="O1239" s="84"/>
      <c r="P1239" s="221">
        <f>O1239*H1239</f>
        <v>0</v>
      </c>
      <c r="Q1239" s="221">
        <v>0.0023999999999999998</v>
      </c>
      <c r="R1239" s="221">
        <f>Q1239*H1239</f>
        <v>0.0144</v>
      </c>
      <c r="S1239" s="221">
        <v>0</v>
      </c>
      <c r="T1239" s="222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223" t="s">
        <v>251</v>
      </c>
      <c r="AT1239" s="223" t="s">
        <v>248</v>
      </c>
      <c r="AU1239" s="223" t="s">
        <v>82</v>
      </c>
      <c r="AY1239" s="17" t="s">
        <v>202</v>
      </c>
      <c r="BE1239" s="224">
        <f>IF(N1239="základní",J1239,0)</f>
        <v>0</v>
      </c>
      <c r="BF1239" s="224">
        <f>IF(N1239="snížená",J1239,0)</f>
        <v>0</v>
      </c>
      <c r="BG1239" s="224">
        <f>IF(N1239="zákl. přenesená",J1239,0)</f>
        <v>0</v>
      </c>
      <c r="BH1239" s="224">
        <f>IF(N1239="sníž. přenesená",J1239,0)</f>
        <v>0</v>
      </c>
      <c r="BI1239" s="224">
        <f>IF(N1239="nulová",J1239,0)</f>
        <v>0</v>
      </c>
      <c r="BJ1239" s="17" t="s">
        <v>80</v>
      </c>
      <c r="BK1239" s="224">
        <f>ROUND(I1239*H1239,2)</f>
        <v>0</v>
      </c>
      <c r="BL1239" s="17" t="s">
        <v>239</v>
      </c>
      <c r="BM1239" s="223" t="s">
        <v>4728</v>
      </c>
    </row>
    <row r="1240" s="2" customFormat="1">
      <c r="A1240" s="38"/>
      <c r="B1240" s="39"/>
      <c r="C1240" s="40"/>
      <c r="D1240" s="225" t="s">
        <v>212</v>
      </c>
      <c r="E1240" s="40"/>
      <c r="F1240" s="226" t="s">
        <v>1105</v>
      </c>
      <c r="G1240" s="40"/>
      <c r="H1240" s="40"/>
      <c r="I1240" s="227"/>
      <c r="J1240" s="40"/>
      <c r="K1240" s="40"/>
      <c r="L1240" s="44"/>
      <c r="M1240" s="228"/>
      <c r="N1240" s="229"/>
      <c r="O1240" s="84"/>
      <c r="P1240" s="84"/>
      <c r="Q1240" s="84"/>
      <c r="R1240" s="84"/>
      <c r="S1240" s="84"/>
      <c r="T1240" s="85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T1240" s="17" t="s">
        <v>212</v>
      </c>
      <c r="AU1240" s="17" t="s">
        <v>82</v>
      </c>
    </row>
    <row r="1241" s="2" customFormat="1">
      <c r="A1241" s="38"/>
      <c r="B1241" s="39"/>
      <c r="C1241" s="40"/>
      <c r="D1241" s="225" t="s">
        <v>525</v>
      </c>
      <c r="E1241" s="40"/>
      <c r="F1241" s="253" t="s">
        <v>526</v>
      </c>
      <c r="G1241" s="40"/>
      <c r="H1241" s="40"/>
      <c r="I1241" s="227"/>
      <c r="J1241" s="40"/>
      <c r="K1241" s="40"/>
      <c r="L1241" s="44"/>
      <c r="M1241" s="228"/>
      <c r="N1241" s="229"/>
      <c r="O1241" s="84"/>
      <c r="P1241" s="84"/>
      <c r="Q1241" s="84"/>
      <c r="R1241" s="84"/>
      <c r="S1241" s="84"/>
      <c r="T1241" s="85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T1241" s="17" t="s">
        <v>525</v>
      </c>
      <c r="AU1241" s="17" t="s">
        <v>82</v>
      </c>
    </row>
    <row r="1242" s="2" customFormat="1" ht="16.5" customHeight="1">
      <c r="A1242" s="38"/>
      <c r="B1242" s="39"/>
      <c r="C1242" s="243" t="s">
        <v>2142</v>
      </c>
      <c r="D1242" s="243" t="s">
        <v>248</v>
      </c>
      <c r="E1242" s="244" t="s">
        <v>1108</v>
      </c>
      <c r="F1242" s="245" t="s">
        <v>1109</v>
      </c>
      <c r="G1242" s="246" t="s">
        <v>289</v>
      </c>
      <c r="H1242" s="247">
        <v>53</v>
      </c>
      <c r="I1242" s="248"/>
      <c r="J1242" s="249">
        <f>ROUND(I1242*H1242,2)</f>
        <v>0</v>
      </c>
      <c r="K1242" s="245" t="s">
        <v>19</v>
      </c>
      <c r="L1242" s="250"/>
      <c r="M1242" s="251" t="s">
        <v>19</v>
      </c>
      <c r="N1242" s="252" t="s">
        <v>44</v>
      </c>
      <c r="O1242" s="84"/>
      <c r="P1242" s="221">
        <f>O1242*H1242</f>
        <v>0</v>
      </c>
      <c r="Q1242" s="221">
        <v>0.00016000000000000001</v>
      </c>
      <c r="R1242" s="221">
        <f>Q1242*H1242</f>
        <v>0.0084800000000000014</v>
      </c>
      <c r="S1242" s="221">
        <v>0</v>
      </c>
      <c r="T1242" s="222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23" t="s">
        <v>251</v>
      </c>
      <c r="AT1242" s="223" t="s">
        <v>248</v>
      </c>
      <c r="AU1242" s="223" t="s">
        <v>82</v>
      </c>
      <c r="AY1242" s="17" t="s">
        <v>202</v>
      </c>
      <c r="BE1242" s="224">
        <f>IF(N1242="základní",J1242,0)</f>
        <v>0</v>
      </c>
      <c r="BF1242" s="224">
        <f>IF(N1242="snížená",J1242,0)</f>
        <v>0</v>
      </c>
      <c r="BG1242" s="224">
        <f>IF(N1242="zákl. přenesená",J1242,0)</f>
        <v>0</v>
      </c>
      <c r="BH1242" s="224">
        <f>IF(N1242="sníž. přenesená",J1242,0)</f>
        <v>0</v>
      </c>
      <c r="BI1242" s="224">
        <f>IF(N1242="nulová",J1242,0)</f>
        <v>0</v>
      </c>
      <c r="BJ1242" s="17" t="s">
        <v>80</v>
      </c>
      <c r="BK1242" s="224">
        <f>ROUND(I1242*H1242,2)</f>
        <v>0</v>
      </c>
      <c r="BL1242" s="17" t="s">
        <v>239</v>
      </c>
      <c r="BM1242" s="223" t="s">
        <v>4729</v>
      </c>
    </row>
    <row r="1243" s="2" customFormat="1">
      <c r="A1243" s="38"/>
      <c r="B1243" s="39"/>
      <c r="C1243" s="40"/>
      <c r="D1243" s="225" t="s">
        <v>212</v>
      </c>
      <c r="E1243" s="40"/>
      <c r="F1243" s="226" t="s">
        <v>1109</v>
      </c>
      <c r="G1243" s="40"/>
      <c r="H1243" s="40"/>
      <c r="I1243" s="227"/>
      <c r="J1243" s="40"/>
      <c r="K1243" s="40"/>
      <c r="L1243" s="44"/>
      <c r="M1243" s="228"/>
      <c r="N1243" s="229"/>
      <c r="O1243" s="84"/>
      <c r="P1243" s="84"/>
      <c r="Q1243" s="84"/>
      <c r="R1243" s="84"/>
      <c r="S1243" s="84"/>
      <c r="T1243" s="85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T1243" s="17" t="s">
        <v>212</v>
      </c>
      <c r="AU1243" s="17" t="s">
        <v>82</v>
      </c>
    </row>
    <row r="1244" s="2" customFormat="1" ht="16.5" customHeight="1">
      <c r="A1244" s="38"/>
      <c r="B1244" s="39"/>
      <c r="C1244" s="243" t="s">
        <v>2149</v>
      </c>
      <c r="D1244" s="243" t="s">
        <v>248</v>
      </c>
      <c r="E1244" s="244" t="s">
        <v>4730</v>
      </c>
      <c r="F1244" s="245" t="s">
        <v>4731</v>
      </c>
      <c r="G1244" s="246" t="s">
        <v>289</v>
      </c>
      <c r="H1244" s="247">
        <v>6</v>
      </c>
      <c r="I1244" s="248"/>
      <c r="J1244" s="249">
        <f>ROUND(I1244*H1244,2)</f>
        <v>0</v>
      </c>
      <c r="K1244" s="245" t="s">
        <v>19</v>
      </c>
      <c r="L1244" s="250"/>
      <c r="M1244" s="251" t="s">
        <v>19</v>
      </c>
      <c r="N1244" s="252" t="s">
        <v>44</v>
      </c>
      <c r="O1244" s="84"/>
      <c r="P1244" s="221">
        <f>O1244*H1244</f>
        <v>0</v>
      </c>
      <c r="Q1244" s="221">
        <v>0.00016000000000000001</v>
      </c>
      <c r="R1244" s="221">
        <f>Q1244*H1244</f>
        <v>0.00096000000000000013</v>
      </c>
      <c r="S1244" s="221">
        <v>0</v>
      </c>
      <c r="T1244" s="222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223" t="s">
        <v>251</v>
      </c>
      <c r="AT1244" s="223" t="s">
        <v>248</v>
      </c>
      <c r="AU1244" s="223" t="s">
        <v>82</v>
      </c>
      <c r="AY1244" s="17" t="s">
        <v>202</v>
      </c>
      <c r="BE1244" s="224">
        <f>IF(N1244="základní",J1244,0)</f>
        <v>0</v>
      </c>
      <c r="BF1244" s="224">
        <f>IF(N1244="snížená",J1244,0)</f>
        <v>0</v>
      </c>
      <c r="BG1244" s="224">
        <f>IF(N1244="zákl. přenesená",J1244,0)</f>
        <v>0</v>
      </c>
      <c r="BH1244" s="224">
        <f>IF(N1244="sníž. přenesená",J1244,0)</f>
        <v>0</v>
      </c>
      <c r="BI1244" s="224">
        <f>IF(N1244="nulová",J1244,0)</f>
        <v>0</v>
      </c>
      <c r="BJ1244" s="17" t="s">
        <v>80</v>
      </c>
      <c r="BK1244" s="224">
        <f>ROUND(I1244*H1244,2)</f>
        <v>0</v>
      </c>
      <c r="BL1244" s="17" t="s">
        <v>239</v>
      </c>
      <c r="BM1244" s="223" t="s">
        <v>4732</v>
      </c>
    </row>
    <row r="1245" s="2" customFormat="1">
      <c r="A1245" s="38"/>
      <c r="B1245" s="39"/>
      <c r="C1245" s="40"/>
      <c r="D1245" s="225" t="s">
        <v>212</v>
      </c>
      <c r="E1245" s="40"/>
      <c r="F1245" s="226" t="s">
        <v>4731</v>
      </c>
      <c r="G1245" s="40"/>
      <c r="H1245" s="40"/>
      <c r="I1245" s="227"/>
      <c r="J1245" s="40"/>
      <c r="K1245" s="40"/>
      <c r="L1245" s="44"/>
      <c r="M1245" s="228"/>
      <c r="N1245" s="229"/>
      <c r="O1245" s="84"/>
      <c r="P1245" s="84"/>
      <c r="Q1245" s="84"/>
      <c r="R1245" s="84"/>
      <c r="S1245" s="84"/>
      <c r="T1245" s="85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T1245" s="17" t="s">
        <v>212</v>
      </c>
      <c r="AU1245" s="17" t="s">
        <v>82</v>
      </c>
    </row>
    <row r="1246" s="2" customFormat="1" ht="16.5" customHeight="1">
      <c r="A1246" s="38"/>
      <c r="B1246" s="39"/>
      <c r="C1246" s="243" t="s">
        <v>2154</v>
      </c>
      <c r="D1246" s="243" t="s">
        <v>248</v>
      </c>
      <c r="E1246" s="244" t="s">
        <v>4733</v>
      </c>
      <c r="F1246" s="245" t="s">
        <v>4734</v>
      </c>
      <c r="G1246" s="246" t="s">
        <v>289</v>
      </c>
      <c r="H1246" s="247">
        <v>33</v>
      </c>
      <c r="I1246" s="248"/>
      <c r="J1246" s="249">
        <f>ROUND(I1246*H1246,2)</f>
        <v>0</v>
      </c>
      <c r="K1246" s="245" t="s">
        <v>19</v>
      </c>
      <c r="L1246" s="250"/>
      <c r="M1246" s="251" t="s">
        <v>19</v>
      </c>
      <c r="N1246" s="252" t="s">
        <v>44</v>
      </c>
      <c r="O1246" s="84"/>
      <c r="P1246" s="221">
        <f>O1246*H1246</f>
        <v>0</v>
      </c>
      <c r="Q1246" s="221">
        <v>0.00016000000000000001</v>
      </c>
      <c r="R1246" s="221">
        <f>Q1246*H1246</f>
        <v>0.0052800000000000008</v>
      </c>
      <c r="S1246" s="221">
        <v>0</v>
      </c>
      <c r="T1246" s="222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23" t="s">
        <v>251</v>
      </c>
      <c r="AT1246" s="223" t="s">
        <v>248</v>
      </c>
      <c r="AU1246" s="223" t="s">
        <v>82</v>
      </c>
      <c r="AY1246" s="17" t="s">
        <v>202</v>
      </c>
      <c r="BE1246" s="224">
        <f>IF(N1246="základní",J1246,0)</f>
        <v>0</v>
      </c>
      <c r="BF1246" s="224">
        <f>IF(N1246="snížená",J1246,0)</f>
        <v>0</v>
      </c>
      <c r="BG1246" s="224">
        <f>IF(N1246="zákl. přenesená",J1246,0)</f>
        <v>0</v>
      </c>
      <c r="BH1246" s="224">
        <f>IF(N1246="sníž. přenesená",J1246,0)</f>
        <v>0</v>
      </c>
      <c r="BI1246" s="224">
        <f>IF(N1246="nulová",J1246,0)</f>
        <v>0</v>
      </c>
      <c r="BJ1246" s="17" t="s">
        <v>80</v>
      </c>
      <c r="BK1246" s="224">
        <f>ROUND(I1246*H1246,2)</f>
        <v>0</v>
      </c>
      <c r="BL1246" s="17" t="s">
        <v>239</v>
      </c>
      <c r="BM1246" s="223" t="s">
        <v>4735</v>
      </c>
    </row>
    <row r="1247" s="2" customFormat="1">
      <c r="A1247" s="38"/>
      <c r="B1247" s="39"/>
      <c r="C1247" s="40"/>
      <c r="D1247" s="225" t="s">
        <v>212</v>
      </c>
      <c r="E1247" s="40"/>
      <c r="F1247" s="226" t="s">
        <v>4734</v>
      </c>
      <c r="G1247" s="40"/>
      <c r="H1247" s="40"/>
      <c r="I1247" s="227"/>
      <c r="J1247" s="40"/>
      <c r="K1247" s="40"/>
      <c r="L1247" s="44"/>
      <c r="M1247" s="228"/>
      <c r="N1247" s="229"/>
      <c r="O1247" s="84"/>
      <c r="P1247" s="84"/>
      <c r="Q1247" s="84"/>
      <c r="R1247" s="84"/>
      <c r="S1247" s="84"/>
      <c r="T1247" s="85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T1247" s="17" t="s">
        <v>212</v>
      </c>
      <c r="AU1247" s="17" t="s">
        <v>82</v>
      </c>
    </row>
    <row r="1248" s="2" customFormat="1" ht="16.5" customHeight="1">
      <c r="A1248" s="38"/>
      <c r="B1248" s="39"/>
      <c r="C1248" s="243" t="s">
        <v>2159</v>
      </c>
      <c r="D1248" s="243" t="s">
        <v>248</v>
      </c>
      <c r="E1248" s="244" t="s">
        <v>4736</v>
      </c>
      <c r="F1248" s="245" t="s">
        <v>4737</v>
      </c>
      <c r="G1248" s="246" t="s">
        <v>289</v>
      </c>
      <c r="H1248" s="247">
        <v>0</v>
      </c>
      <c r="I1248" s="248"/>
      <c r="J1248" s="249">
        <f>ROUND(I1248*H1248,2)</f>
        <v>0</v>
      </c>
      <c r="K1248" s="245" t="s">
        <v>19</v>
      </c>
      <c r="L1248" s="250"/>
      <c r="M1248" s="251" t="s">
        <v>19</v>
      </c>
      <c r="N1248" s="252" t="s">
        <v>44</v>
      </c>
      <c r="O1248" s="84"/>
      <c r="P1248" s="221">
        <f>O1248*H1248</f>
        <v>0</v>
      </c>
      <c r="Q1248" s="221">
        <v>0.00016000000000000001</v>
      </c>
      <c r="R1248" s="221">
        <f>Q1248*H1248</f>
        <v>0</v>
      </c>
      <c r="S1248" s="221">
        <v>0</v>
      </c>
      <c r="T1248" s="222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223" t="s">
        <v>251</v>
      </c>
      <c r="AT1248" s="223" t="s">
        <v>248</v>
      </c>
      <c r="AU1248" s="223" t="s">
        <v>82</v>
      </c>
      <c r="AY1248" s="17" t="s">
        <v>202</v>
      </c>
      <c r="BE1248" s="224">
        <f>IF(N1248="základní",J1248,0)</f>
        <v>0</v>
      </c>
      <c r="BF1248" s="224">
        <f>IF(N1248="snížená",J1248,0)</f>
        <v>0</v>
      </c>
      <c r="BG1248" s="224">
        <f>IF(N1248="zákl. přenesená",J1248,0)</f>
        <v>0</v>
      </c>
      <c r="BH1248" s="224">
        <f>IF(N1248="sníž. přenesená",J1248,0)</f>
        <v>0</v>
      </c>
      <c r="BI1248" s="224">
        <f>IF(N1248="nulová",J1248,0)</f>
        <v>0</v>
      </c>
      <c r="BJ1248" s="17" t="s">
        <v>80</v>
      </c>
      <c r="BK1248" s="224">
        <f>ROUND(I1248*H1248,2)</f>
        <v>0</v>
      </c>
      <c r="BL1248" s="17" t="s">
        <v>239</v>
      </c>
      <c r="BM1248" s="223" t="s">
        <v>4738</v>
      </c>
    </row>
    <row r="1249" s="2" customFormat="1">
      <c r="A1249" s="38"/>
      <c r="B1249" s="39"/>
      <c r="C1249" s="40"/>
      <c r="D1249" s="225" t="s">
        <v>212</v>
      </c>
      <c r="E1249" s="40"/>
      <c r="F1249" s="226" t="s">
        <v>4739</v>
      </c>
      <c r="G1249" s="40"/>
      <c r="H1249" s="40"/>
      <c r="I1249" s="227"/>
      <c r="J1249" s="40"/>
      <c r="K1249" s="40"/>
      <c r="L1249" s="44"/>
      <c r="M1249" s="228"/>
      <c r="N1249" s="229"/>
      <c r="O1249" s="84"/>
      <c r="P1249" s="84"/>
      <c r="Q1249" s="84"/>
      <c r="R1249" s="84"/>
      <c r="S1249" s="84"/>
      <c r="T1249" s="85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T1249" s="17" t="s">
        <v>212</v>
      </c>
      <c r="AU1249" s="17" t="s">
        <v>82</v>
      </c>
    </row>
    <row r="1250" s="2" customFormat="1" ht="16.5" customHeight="1">
      <c r="A1250" s="38"/>
      <c r="B1250" s="39"/>
      <c r="C1250" s="243" t="s">
        <v>2166</v>
      </c>
      <c r="D1250" s="243" t="s">
        <v>248</v>
      </c>
      <c r="E1250" s="244" t="s">
        <v>4740</v>
      </c>
      <c r="F1250" s="245" t="s">
        <v>4741</v>
      </c>
      <c r="G1250" s="246" t="s">
        <v>289</v>
      </c>
      <c r="H1250" s="247">
        <v>5</v>
      </c>
      <c r="I1250" s="248"/>
      <c r="J1250" s="249">
        <f>ROUND(I1250*H1250,2)</f>
        <v>0</v>
      </c>
      <c r="K1250" s="245" t="s">
        <v>19</v>
      </c>
      <c r="L1250" s="250"/>
      <c r="M1250" s="251" t="s">
        <v>19</v>
      </c>
      <c r="N1250" s="252" t="s">
        <v>44</v>
      </c>
      <c r="O1250" s="84"/>
      <c r="P1250" s="221">
        <f>O1250*H1250</f>
        <v>0</v>
      </c>
      <c r="Q1250" s="221">
        <v>0.0048199999999999996</v>
      </c>
      <c r="R1250" s="221">
        <f>Q1250*H1250</f>
        <v>0.024099999999999996</v>
      </c>
      <c r="S1250" s="221">
        <v>0</v>
      </c>
      <c r="T1250" s="222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23" t="s">
        <v>251</v>
      </c>
      <c r="AT1250" s="223" t="s">
        <v>248</v>
      </c>
      <c r="AU1250" s="223" t="s">
        <v>82</v>
      </c>
      <c r="AY1250" s="17" t="s">
        <v>202</v>
      </c>
      <c r="BE1250" s="224">
        <f>IF(N1250="základní",J1250,0)</f>
        <v>0</v>
      </c>
      <c r="BF1250" s="224">
        <f>IF(N1250="snížená",J1250,0)</f>
        <v>0</v>
      </c>
      <c r="BG1250" s="224">
        <f>IF(N1250="zákl. přenesená",J1250,0)</f>
        <v>0</v>
      </c>
      <c r="BH1250" s="224">
        <f>IF(N1250="sníž. přenesená",J1250,0)</f>
        <v>0</v>
      </c>
      <c r="BI1250" s="224">
        <f>IF(N1250="nulová",J1250,0)</f>
        <v>0</v>
      </c>
      <c r="BJ1250" s="17" t="s">
        <v>80</v>
      </c>
      <c r="BK1250" s="224">
        <f>ROUND(I1250*H1250,2)</f>
        <v>0</v>
      </c>
      <c r="BL1250" s="17" t="s">
        <v>239</v>
      </c>
      <c r="BM1250" s="223" t="s">
        <v>4742</v>
      </c>
    </row>
    <row r="1251" s="2" customFormat="1">
      <c r="A1251" s="38"/>
      <c r="B1251" s="39"/>
      <c r="C1251" s="40"/>
      <c r="D1251" s="225" t="s">
        <v>212</v>
      </c>
      <c r="E1251" s="40"/>
      <c r="F1251" s="226" t="s">
        <v>4741</v>
      </c>
      <c r="G1251" s="40"/>
      <c r="H1251" s="40"/>
      <c r="I1251" s="227"/>
      <c r="J1251" s="40"/>
      <c r="K1251" s="40"/>
      <c r="L1251" s="44"/>
      <c r="M1251" s="228"/>
      <c r="N1251" s="229"/>
      <c r="O1251" s="84"/>
      <c r="P1251" s="84"/>
      <c r="Q1251" s="84"/>
      <c r="R1251" s="84"/>
      <c r="S1251" s="84"/>
      <c r="T1251" s="85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T1251" s="17" t="s">
        <v>212</v>
      </c>
      <c r="AU1251" s="17" t="s">
        <v>82</v>
      </c>
    </row>
    <row r="1252" s="2" customFormat="1" ht="16.5" customHeight="1">
      <c r="A1252" s="38"/>
      <c r="B1252" s="39"/>
      <c r="C1252" s="243" t="s">
        <v>2172</v>
      </c>
      <c r="D1252" s="243" t="s">
        <v>248</v>
      </c>
      <c r="E1252" s="244" t="s">
        <v>4743</v>
      </c>
      <c r="F1252" s="245" t="s">
        <v>4744</v>
      </c>
      <c r="G1252" s="246" t="s">
        <v>289</v>
      </c>
      <c r="H1252" s="247">
        <v>4</v>
      </c>
      <c r="I1252" s="248"/>
      <c r="J1252" s="249">
        <f>ROUND(I1252*H1252,2)</f>
        <v>0</v>
      </c>
      <c r="K1252" s="245" t="s">
        <v>19</v>
      </c>
      <c r="L1252" s="250"/>
      <c r="M1252" s="251" t="s">
        <v>19</v>
      </c>
      <c r="N1252" s="252" t="s">
        <v>44</v>
      </c>
      <c r="O1252" s="84"/>
      <c r="P1252" s="221">
        <f>O1252*H1252</f>
        <v>0</v>
      </c>
      <c r="Q1252" s="221">
        <v>0.0048199999999999996</v>
      </c>
      <c r="R1252" s="221">
        <f>Q1252*H1252</f>
        <v>0.019279999999999999</v>
      </c>
      <c r="S1252" s="221">
        <v>0</v>
      </c>
      <c r="T1252" s="222">
        <f>S1252*H1252</f>
        <v>0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223" t="s">
        <v>251</v>
      </c>
      <c r="AT1252" s="223" t="s">
        <v>248</v>
      </c>
      <c r="AU1252" s="223" t="s">
        <v>82</v>
      </c>
      <c r="AY1252" s="17" t="s">
        <v>202</v>
      </c>
      <c r="BE1252" s="224">
        <f>IF(N1252="základní",J1252,0)</f>
        <v>0</v>
      </c>
      <c r="BF1252" s="224">
        <f>IF(N1252="snížená",J1252,0)</f>
        <v>0</v>
      </c>
      <c r="BG1252" s="224">
        <f>IF(N1252="zákl. přenesená",J1252,0)</f>
        <v>0</v>
      </c>
      <c r="BH1252" s="224">
        <f>IF(N1252="sníž. přenesená",J1252,0)</f>
        <v>0</v>
      </c>
      <c r="BI1252" s="224">
        <f>IF(N1252="nulová",J1252,0)</f>
        <v>0</v>
      </c>
      <c r="BJ1252" s="17" t="s">
        <v>80</v>
      </c>
      <c r="BK1252" s="224">
        <f>ROUND(I1252*H1252,2)</f>
        <v>0</v>
      </c>
      <c r="BL1252" s="17" t="s">
        <v>239</v>
      </c>
      <c r="BM1252" s="223" t="s">
        <v>4745</v>
      </c>
    </row>
    <row r="1253" s="2" customFormat="1">
      <c r="A1253" s="38"/>
      <c r="B1253" s="39"/>
      <c r="C1253" s="40"/>
      <c r="D1253" s="225" t="s">
        <v>212</v>
      </c>
      <c r="E1253" s="40"/>
      <c r="F1253" s="226" t="s">
        <v>4744</v>
      </c>
      <c r="G1253" s="40"/>
      <c r="H1253" s="40"/>
      <c r="I1253" s="227"/>
      <c r="J1253" s="40"/>
      <c r="K1253" s="40"/>
      <c r="L1253" s="44"/>
      <c r="M1253" s="228"/>
      <c r="N1253" s="229"/>
      <c r="O1253" s="84"/>
      <c r="P1253" s="84"/>
      <c r="Q1253" s="84"/>
      <c r="R1253" s="84"/>
      <c r="S1253" s="84"/>
      <c r="T1253" s="85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T1253" s="17" t="s">
        <v>212</v>
      </c>
      <c r="AU1253" s="17" t="s">
        <v>82</v>
      </c>
    </row>
    <row r="1254" s="2" customFormat="1" ht="16.5" customHeight="1">
      <c r="A1254" s="38"/>
      <c r="B1254" s="39"/>
      <c r="C1254" s="243" t="s">
        <v>2176</v>
      </c>
      <c r="D1254" s="243" t="s">
        <v>248</v>
      </c>
      <c r="E1254" s="244" t="s">
        <v>4746</v>
      </c>
      <c r="F1254" s="245" t="s">
        <v>4747</v>
      </c>
      <c r="G1254" s="246" t="s">
        <v>289</v>
      </c>
      <c r="H1254" s="247">
        <v>1</v>
      </c>
      <c r="I1254" s="248"/>
      <c r="J1254" s="249">
        <f>ROUND(I1254*H1254,2)</f>
        <v>0</v>
      </c>
      <c r="K1254" s="245" t="s">
        <v>19</v>
      </c>
      <c r="L1254" s="250"/>
      <c r="M1254" s="251" t="s">
        <v>19</v>
      </c>
      <c r="N1254" s="252" t="s">
        <v>44</v>
      </c>
      <c r="O1254" s="84"/>
      <c r="P1254" s="221">
        <f>O1254*H1254</f>
        <v>0</v>
      </c>
      <c r="Q1254" s="221">
        <v>0.0048199999999999996</v>
      </c>
      <c r="R1254" s="221">
        <f>Q1254*H1254</f>
        <v>0.0048199999999999996</v>
      </c>
      <c r="S1254" s="221">
        <v>0</v>
      </c>
      <c r="T1254" s="222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223" t="s">
        <v>251</v>
      </c>
      <c r="AT1254" s="223" t="s">
        <v>248</v>
      </c>
      <c r="AU1254" s="223" t="s">
        <v>82</v>
      </c>
      <c r="AY1254" s="17" t="s">
        <v>202</v>
      </c>
      <c r="BE1254" s="224">
        <f>IF(N1254="základní",J1254,0)</f>
        <v>0</v>
      </c>
      <c r="BF1254" s="224">
        <f>IF(N1254="snížená",J1254,0)</f>
        <v>0</v>
      </c>
      <c r="BG1254" s="224">
        <f>IF(N1254="zákl. přenesená",J1254,0)</f>
        <v>0</v>
      </c>
      <c r="BH1254" s="224">
        <f>IF(N1254="sníž. přenesená",J1254,0)</f>
        <v>0</v>
      </c>
      <c r="BI1254" s="224">
        <f>IF(N1254="nulová",J1254,0)</f>
        <v>0</v>
      </c>
      <c r="BJ1254" s="17" t="s">
        <v>80</v>
      </c>
      <c r="BK1254" s="224">
        <f>ROUND(I1254*H1254,2)</f>
        <v>0</v>
      </c>
      <c r="BL1254" s="17" t="s">
        <v>239</v>
      </c>
      <c r="BM1254" s="223" t="s">
        <v>4748</v>
      </c>
    </row>
    <row r="1255" s="2" customFormat="1">
      <c r="A1255" s="38"/>
      <c r="B1255" s="39"/>
      <c r="C1255" s="40"/>
      <c r="D1255" s="225" t="s">
        <v>212</v>
      </c>
      <c r="E1255" s="40"/>
      <c r="F1255" s="226" t="s">
        <v>4747</v>
      </c>
      <c r="G1255" s="40"/>
      <c r="H1255" s="40"/>
      <c r="I1255" s="227"/>
      <c r="J1255" s="40"/>
      <c r="K1255" s="40"/>
      <c r="L1255" s="44"/>
      <c r="M1255" s="228"/>
      <c r="N1255" s="229"/>
      <c r="O1255" s="84"/>
      <c r="P1255" s="84"/>
      <c r="Q1255" s="84"/>
      <c r="R1255" s="84"/>
      <c r="S1255" s="84"/>
      <c r="T1255" s="85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T1255" s="17" t="s">
        <v>212</v>
      </c>
      <c r="AU1255" s="17" t="s">
        <v>82</v>
      </c>
    </row>
    <row r="1256" s="2" customFormat="1" ht="16.5" customHeight="1">
      <c r="A1256" s="38"/>
      <c r="B1256" s="39"/>
      <c r="C1256" s="243" t="s">
        <v>2181</v>
      </c>
      <c r="D1256" s="243" t="s">
        <v>248</v>
      </c>
      <c r="E1256" s="244" t="s">
        <v>4749</v>
      </c>
      <c r="F1256" s="245" t="s">
        <v>4750</v>
      </c>
      <c r="G1256" s="246" t="s">
        <v>289</v>
      </c>
      <c r="H1256" s="247">
        <v>2</v>
      </c>
      <c r="I1256" s="248"/>
      <c r="J1256" s="249">
        <f>ROUND(I1256*H1256,2)</f>
        <v>0</v>
      </c>
      <c r="K1256" s="245" t="s">
        <v>19</v>
      </c>
      <c r="L1256" s="250"/>
      <c r="M1256" s="251" t="s">
        <v>19</v>
      </c>
      <c r="N1256" s="252" t="s">
        <v>44</v>
      </c>
      <c r="O1256" s="84"/>
      <c r="P1256" s="221">
        <f>O1256*H1256</f>
        <v>0</v>
      </c>
      <c r="Q1256" s="221">
        <v>0.00016000000000000001</v>
      </c>
      <c r="R1256" s="221">
        <f>Q1256*H1256</f>
        <v>0.00032000000000000003</v>
      </c>
      <c r="S1256" s="221">
        <v>0</v>
      </c>
      <c r="T1256" s="222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223" t="s">
        <v>251</v>
      </c>
      <c r="AT1256" s="223" t="s">
        <v>248</v>
      </c>
      <c r="AU1256" s="223" t="s">
        <v>82</v>
      </c>
      <c r="AY1256" s="17" t="s">
        <v>202</v>
      </c>
      <c r="BE1256" s="224">
        <f>IF(N1256="základní",J1256,0)</f>
        <v>0</v>
      </c>
      <c r="BF1256" s="224">
        <f>IF(N1256="snížená",J1256,0)</f>
        <v>0</v>
      </c>
      <c r="BG1256" s="224">
        <f>IF(N1256="zákl. přenesená",J1256,0)</f>
        <v>0</v>
      </c>
      <c r="BH1256" s="224">
        <f>IF(N1256="sníž. přenesená",J1256,0)</f>
        <v>0</v>
      </c>
      <c r="BI1256" s="224">
        <f>IF(N1256="nulová",J1256,0)</f>
        <v>0</v>
      </c>
      <c r="BJ1256" s="17" t="s">
        <v>80</v>
      </c>
      <c r="BK1256" s="224">
        <f>ROUND(I1256*H1256,2)</f>
        <v>0</v>
      </c>
      <c r="BL1256" s="17" t="s">
        <v>239</v>
      </c>
      <c r="BM1256" s="223" t="s">
        <v>4751</v>
      </c>
    </row>
    <row r="1257" s="2" customFormat="1">
      <c r="A1257" s="38"/>
      <c r="B1257" s="39"/>
      <c r="C1257" s="40"/>
      <c r="D1257" s="225" t="s">
        <v>212</v>
      </c>
      <c r="E1257" s="40"/>
      <c r="F1257" s="226" t="s">
        <v>4750</v>
      </c>
      <c r="G1257" s="40"/>
      <c r="H1257" s="40"/>
      <c r="I1257" s="227"/>
      <c r="J1257" s="40"/>
      <c r="K1257" s="40"/>
      <c r="L1257" s="44"/>
      <c r="M1257" s="228"/>
      <c r="N1257" s="229"/>
      <c r="O1257" s="84"/>
      <c r="P1257" s="84"/>
      <c r="Q1257" s="84"/>
      <c r="R1257" s="84"/>
      <c r="S1257" s="84"/>
      <c r="T1257" s="85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T1257" s="17" t="s">
        <v>212</v>
      </c>
      <c r="AU1257" s="17" t="s">
        <v>82</v>
      </c>
    </row>
    <row r="1258" s="2" customFormat="1" ht="16.5" customHeight="1">
      <c r="A1258" s="38"/>
      <c r="B1258" s="39"/>
      <c r="C1258" s="243" t="s">
        <v>2185</v>
      </c>
      <c r="D1258" s="243" t="s">
        <v>248</v>
      </c>
      <c r="E1258" s="244" t="s">
        <v>4752</v>
      </c>
      <c r="F1258" s="245" t="s">
        <v>4753</v>
      </c>
      <c r="G1258" s="246" t="s">
        <v>289</v>
      </c>
      <c r="H1258" s="247">
        <v>2</v>
      </c>
      <c r="I1258" s="248"/>
      <c r="J1258" s="249">
        <f>ROUND(I1258*H1258,2)</f>
        <v>0</v>
      </c>
      <c r="K1258" s="245" t="s">
        <v>19</v>
      </c>
      <c r="L1258" s="250"/>
      <c r="M1258" s="251" t="s">
        <v>19</v>
      </c>
      <c r="N1258" s="252" t="s">
        <v>44</v>
      </c>
      <c r="O1258" s="84"/>
      <c r="P1258" s="221">
        <f>O1258*H1258</f>
        <v>0</v>
      </c>
      <c r="Q1258" s="221">
        <v>0.00016000000000000001</v>
      </c>
      <c r="R1258" s="221">
        <f>Q1258*H1258</f>
        <v>0.00032000000000000003</v>
      </c>
      <c r="S1258" s="221">
        <v>0</v>
      </c>
      <c r="T1258" s="222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223" t="s">
        <v>251</v>
      </c>
      <c r="AT1258" s="223" t="s">
        <v>248</v>
      </c>
      <c r="AU1258" s="223" t="s">
        <v>82</v>
      </c>
      <c r="AY1258" s="17" t="s">
        <v>202</v>
      </c>
      <c r="BE1258" s="224">
        <f>IF(N1258="základní",J1258,0)</f>
        <v>0</v>
      </c>
      <c r="BF1258" s="224">
        <f>IF(N1258="snížená",J1258,0)</f>
        <v>0</v>
      </c>
      <c r="BG1258" s="224">
        <f>IF(N1258="zákl. přenesená",J1258,0)</f>
        <v>0</v>
      </c>
      <c r="BH1258" s="224">
        <f>IF(N1258="sníž. přenesená",J1258,0)</f>
        <v>0</v>
      </c>
      <c r="BI1258" s="224">
        <f>IF(N1258="nulová",J1258,0)</f>
        <v>0</v>
      </c>
      <c r="BJ1258" s="17" t="s">
        <v>80</v>
      </c>
      <c r="BK1258" s="224">
        <f>ROUND(I1258*H1258,2)</f>
        <v>0</v>
      </c>
      <c r="BL1258" s="17" t="s">
        <v>239</v>
      </c>
      <c r="BM1258" s="223" t="s">
        <v>4754</v>
      </c>
    </row>
    <row r="1259" s="2" customFormat="1">
      <c r="A1259" s="38"/>
      <c r="B1259" s="39"/>
      <c r="C1259" s="40"/>
      <c r="D1259" s="225" t="s">
        <v>212</v>
      </c>
      <c r="E1259" s="40"/>
      <c r="F1259" s="226" t="s">
        <v>4753</v>
      </c>
      <c r="G1259" s="40"/>
      <c r="H1259" s="40"/>
      <c r="I1259" s="227"/>
      <c r="J1259" s="40"/>
      <c r="K1259" s="40"/>
      <c r="L1259" s="44"/>
      <c r="M1259" s="228"/>
      <c r="N1259" s="229"/>
      <c r="O1259" s="84"/>
      <c r="P1259" s="84"/>
      <c r="Q1259" s="84"/>
      <c r="R1259" s="84"/>
      <c r="S1259" s="84"/>
      <c r="T1259" s="85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T1259" s="17" t="s">
        <v>212</v>
      </c>
      <c r="AU1259" s="17" t="s">
        <v>82</v>
      </c>
    </row>
    <row r="1260" s="2" customFormat="1" ht="16.5" customHeight="1">
      <c r="A1260" s="38"/>
      <c r="B1260" s="39"/>
      <c r="C1260" s="243" t="s">
        <v>2190</v>
      </c>
      <c r="D1260" s="243" t="s">
        <v>248</v>
      </c>
      <c r="E1260" s="244" t="s">
        <v>4755</v>
      </c>
      <c r="F1260" s="245" t="s">
        <v>4756</v>
      </c>
      <c r="G1260" s="246" t="s">
        <v>289</v>
      </c>
      <c r="H1260" s="247">
        <v>1</v>
      </c>
      <c r="I1260" s="248"/>
      <c r="J1260" s="249">
        <f>ROUND(I1260*H1260,2)</f>
        <v>0</v>
      </c>
      <c r="K1260" s="245" t="s">
        <v>19</v>
      </c>
      <c r="L1260" s="250"/>
      <c r="M1260" s="251" t="s">
        <v>19</v>
      </c>
      <c r="N1260" s="252" t="s">
        <v>44</v>
      </c>
      <c r="O1260" s="84"/>
      <c r="P1260" s="221">
        <f>O1260*H1260</f>
        <v>0</v>
      </c>
      <c r="Q1260" s="221">
        <v>0</v>
      </c>
      <c r="R1260" s="221">
        <f>Q1260*H1260</f>
        <v>0</v>
      </c>
      <c r="S1260" s="221">
        <v>0</v>
      </c>
      <c r="T1260" s="222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223" t="s">
        <v>251</v>
      </c>
      <c r="AT1260" s="223" t="s">
        <v>248</v>
      </c>
      <c r="AU1260" s="223" t="s">
        <v>82</v>
      </c>
      <c r="AY1260" s="17" t="s">
        <v>202</v>
      </c>
      <c r="BE1260" s="224">
        <f>IF(N1260="základní",J1260,0)</f>
        <v>0</v>
      </c>
      <c r="BF1260" s="224">
        <f>IF(N1260="snížená",J1260,0)</f>
        <v>0</v>
      </c>
      <c r="BG1260" s="224">
        <f>IF(N1260="zákl. přenesená",J1260,0)</f>
        <v>0</v>
      </c>
      <c r="BH1260" s="224">
        <f>IF(N1260="sníž. přenesená",J1260,0)</f>
        <v>0</v>
      </c>
      <c r="BI1260" s="224">
        <f>IF(N1260="nulová",J1260,0)</f>
        <v>0</v>
      </c>
      <c r="BJ1260" s="17" t="s">
        <v>80</v>
      </c>
      <c r="BK1260" s="224">
        <f>ROUND(I1260*H1260,2)</f>
        <v>0</v>
      </c>
      <c r="BL1260" s="17" t="s">
        <v>239</v>
      </c>
      <c r="BM1260" s="223" t="s">
        <v>4757</v>
      </c>
    </row>
    <row r="1261" s="2" customFormat="1">
      <c r="A1261" s="38"/>
      <c r="B1261" s="39"/>
      <c r="C1261" s="40"/>
      <c r="D1261" s="225" t="s">
        <v>212</v>
      </c>
      <c r="E1261" s="40"/>
      <c r="F1261" s="226" t="s">
        <v>4756</v>
      </c>
      <c r="G1261" s="40"/>
      <c r="H1261" s="40"/>
      <c r="I1261" s="227"/>
      <c r="J1261" s="40"/>
      <c r="K1261" s="40"/>
      <c r="L1261" s="44"/>
      <c r="M1261" s="228"/>
      <c r="N1261" s="229"/>
      <c r="O1261" s="84"/>
      <c r="P1261" s="84"/>
      <c r="Q1261" s="84"/>
      <c r="R1261" s="84"/>
      <c r="S1261" s="84"/>
      <c r="T1261" s="85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T1261" s="17" t="s">
        <v>212</v>
      </c>
      <c r="AU1261" s="17" t="s">
        <v>82</v>
      </c>
    </row>
    <row r="1262" s="2" customFormat="1" ht="16.5" customHeight="1">
      <c r="A1262" s="38"/>
      <c r="B1262" s="39"/>
      <c r="C1262" s="243" t="s">
        <v>2198</v>
      </c>
      <c r="D1262" s="243" t="s">
        <v>248</v>
      </c>
      <c r="E1262" s="244" t="s">
        <v>4758</v>
      </c>
      <c r="F1262" s="245" t="s">
        <v>4759</v>
      </c>
      <c r="G1262" s="246" t="s">
        <v>289</v>
      </c>
      <c r="H1262" s="247">
        <v>1</v>
      </c>
      <c r="I1262" s="248"/>
      <c r="J1262" s="249">
        <f>ROUND(I1262*H1262,2)</f>
        <v>0</v>
      </c>
      <c r="K1262" s="245" t="s">
        <v>19</v>
      </c>
      <c r="L1262" s="250"/>
      <c r="M1262" s="251" t="s">
        <v>19</v>
      </c>
      <c r="N1262" s="252" t="s">
        <v>44</v>
      </c>
      <c r="O1262" s="84"/>
      <c r="P1262" s="221">
        <f>O1262*H1262</f>
        <v>0</v>
      </c>
      <c r="Q1262" s="221">
        <v>0</v>
      </c>
      <c r="R1262" s="221">
        <f>Q1262*H1262</f>
        <v>0</v>
      </c>
      <c r="S1262" s="221">
        <v>0</v>
      </c>
      <c r="T1262" s="222">
        <f>S1262*H1262</f>
        <v>0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223" t="s">
        <v>251</v>
      </c>
      <c r="AT1262" s="223" t="s">
        <v>248</v>
      </c>
      <c r="AU1262" s="223" t="s">
        <v>82</v>
      </c>
      <c r="AY1262" s="17" t="s">
        <v>202</v>
      </c>
      <c r="BE1262" s="224">
        <f>IF(N1262="základní",J1262,0)</f>
        <v>0</v>
      </c>
      <c r="BF1262" s="224">
        <f>IF(N1262="snížená",J1262,0)</f>
        <v>0</v>
      </c>
      <c r="BG1262" s="224">
        <f>IF(N1262="zákl. přenesená",J1262,0)</f>
        <v>0</v>
      </c>
      <c r="BH1262" s="224">
        <f>IF(N1262="sníž. přenesená",J1262,0)</f>
        <v>0</v>
      </c>
      <c r="BI1262" s="224">
        <f>IF(N1262="nulová",J1262,0)</f>
        <v>0</v>
      </c>
      <c r="BJ1262" s="17" t="s">
        <v>80</v>
      </c>
      <c r="BK1262" s="224">
        <f>ROUND(I1262*H1262,2)</f>
        <v>0</v>
      </c>
      <c r="BL1262" s="17" t="s">
        <v>239</v>
      </c>
      <c r="BM1262" s="223" t="s">
        <v>4760</v>
      </c>
    </row>
    <row r="1263" s="2" customFormat="1">
      <c r="A1263" s="38"/>
      <c r="B1263" s="39"/>
      <c r="C1263" s="40"/>
      <c r="D1263" s="225" t="s">
        <v>212</v>
      </c>
      <c r="E1263" s="40"/>
      <c r="F1263" s="226" t="s">
        <v>4759</v>
      </c>
      <c r="G1263" s="40"/>
      <c r="H1263" s="40"/>
      <c r="I1263" s="227"/>
      <c r="J1263" s="40"/>
      <c r="K1263" s="40"/>
      <c r="L1263" s="44"/>
      <c r="M1263" s="228"/>
      <c r="N1263" s="229"/>
      <c r="O1263" s="84"/>
      <c r="P1263" s="84"/>
      <c r="Q1263" s="84"/>
      <c r="R1263" s="84"/>
      <c r="S1263" s="84"/>
      <c r="T1263" s="85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T1263" s="17" t="s">
        <v>212</v>
      </c>
      <c r="AU1263" s="17" t="s">
        <v>82</v>
      </c>
    </row>
    <row r="1264" s="2" customFormat="1" ht="16.5" customHeight="1">
      <c r="A1264" s="38"/>
      <c r="B1264" s="39"/>
      <c r="C1264" s="243" t="s">
        <v>2207</v>
      </c>
      <c r="D1264" s="243" t="s">
        <v>248</v>
      </c>
      <c r="E1264" s="244" t="s">
        <v>4761</v>
      </c>
      <c r="F1264" s="245" t="s">
        <v>4762</v>
      </c>
      <c r="G1264" s="246" t="s">
        <v>289</v>
      </c>
      <c r="H1264" s="247">
        <v>3</v>
      </c>
      <c r="I1264" s="248"/>
      <c r="J1264" s="249">
        <f>ROUND(I1264*H1264,2)</f>
        <v>0</v>
      </c>
      <c r="K1264" s="245" t="s">
        <v>19</v>
      </c>
      <c r="L1264" s="250"/>
      <c r="M1264" s="251" t="s">
        <v>19</v>
      </c>
      <c r="N1264" s="252" t="s">
        <v>44</v>
      </c>
      <c r="O1264" s="84"/>
      <c r="P1264" s="221">
        <f>O1264*H1264</f>
        <v>0</v>
      </c>
      <c r="Q1264" s="221">
        <v>0</v>
      </c>
      <c r="R1264" s="221">
        <f>Q1264*H1264</f>
        <v>0</v>
      </c>
      <c r="S1264" s="221">
        <v>0</v>
      </c>
      <c r="T1264" s="222">
        <f>S1264*H1264</f>
        <v>0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223" t="s">
        <v>251</v>
      </c>
      <c r="AT1264" s="223" t="s">
        <v>248</v>
      </c>
      <c r="AU1264" s="223" t="s">
        <v>82</v>
      </c>
      <c r="AY1264" s="17" t="s">
        <v>202</v>
      </c>
      <c r="BE1264" s="224">
        <f>IF(N1264="základní",J1264,0)</f>
        <v>0</v>
      </c>
      <c r="BF1264" s="224">
        <f>IF(N1264="snížená",J1264,0)</f>
        <v>0</v>
      </c>
      <c r="BG1264" s="224">
        <f>IF(N1264="zákl. přenesená",J1264,0)</f>
        <v>0</v>
      </c>
      <c r="BH1264" s="224">
        <f>IF(N1264="sníž. přenesená",J1264,0)</f>
        <v>0</v>
      </c>
      <c r="BI1264" s="224">
        <f>IF(N1264="nulová",J1264,0)</f>
        <v>0</v>
      </c>
      <c r="BJ1264" s="17" t="s">
        <v>80</v>
      </c>
      <c r="BK1264" s="224">
        <f>ROUND(I1264*H1264,2)</f>
        <v>0</v>
      </c>
      <c r="BL1264" s="17" t="s">
        <v>239</v>
      </c>
      <c r="BM1264" s="223" t="s">
        <v>4763</v>
      </c>
    </row>
    <row r="1265" s="2" customFormat="1">
      <c r="A1265" s="38"/>
      <c r="B1265" s="39"/>
      <c r="C1265" s="40"/>
      <c r="D1265" s="225" t="s">
        <v>212</v>
      </c>
      <c r="E1265" s="40"/>
      <c r="F1265" s="226" t="s">
        <v>4762</v>
      </c>
      <c r="G1265" s="40"/>
      <c r="H1265" s="40"/>
      <c r="I1265" s="227"/>
      <c r="J1265" s="40"/>
      <c r="K1265" s="40"/>
      <c r="L1265" s="44"/>
      <c r="M1265" s="228"/>
      <c r="N1265" s="229"/>
      <c r="O1265" s="84"/>
      <c r="P1265" s="84"/>
      <c r="Q1265" s="84"/>
      <c r="R1265" s="84"/>
      <c r="S1265" s="84"/>
      <c r="T1265" s="85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T1265" s="17" t="s">
        <v>212</v>
      </c>
      <c r="AU1265" s="17" t="s">
        <v>82</v>
      </c>
    </row>
    <row r="1266" s="2" customFormat="1" ht="16.5" customHeight="1">
      <c r="A1266" s="38"/>
      <c r="B1266" s="39"/>
      <c r="C1266" s="212" t="s">
        <v>2214</v>
      </c>
      <c r="D1266" s="212" t="s">
        <v>205</v>
      </c>
      <c r="E1266" s="213" t="s">
        <v>1140</v>
      </c>
      <c r="F1266" s="214" t="s">
        <v>1141</v>
      </c>
      <c r="G1266" s="215" t="s">
        <v>289</v>
      </c>
      <c r="H1266" s="216">
        <v>213</v>
      </c>
      <c r="I1266" s="217"/>
      <c r="J1266" s="218">
        <f>ROUND(I1266*H1266,2)</f>
        <v>0</v>
      </c>
      <c r="K1266" s="214" t="s">
        <v>209</v>
      </c>
      <c r="L1266" s="44"/>
      <c r="M1266" s="219" t="s">
        <v>19</v>
      </c>
      <c r="N1266" s="220" t="s">
        <v>44</v>
      </c>
      <c r="O1266" s="84"/>
      <c r="P1266" s="221">
        <f>O1266*H1266</f>
        <v>0</v>
      </c>
      <c r="Q1266" s="221">
        <v>9.0000000000000006E-05</v>
      </c>
      <c r="R1266" s="221">
        <f>Q1266*H1266</f>
        <v>0.01917</v>
      </c>
      <c r="S1266" s="221">
        <v>0</v>
      </c>
      <c r="T1266" s="222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223" t="s">
        <v>233</v>
      </c>
      <c r="AT1266" s="223" t="s">
        <v>205</v>
      </c>
      <c r="AU1266" s="223" t="s">
        <v>82</v>
      </c>
      <c r="AY1266" s="17" t="s">
        <v>202</v>
      </c>
      <c r="BE1266" s="224">
        <f>IF(N1266="základní",J1266,0)</f>
        <v>0</v>
      </c>
      <c r="BF1266" s="224">
        <f>IF(N1266="snížená",J1266,0)</f>
        <v>0</v>
      </c>
      <c r="BG1266" s="224">
        <f>IF(N1266="zákl. přenesená",J1266,0)</f>
        <v>0</v>
      </c>
      <c r="BH1266" s="224">
        <f>IF(N1266="sníž. přenesená",J1266,0)</f>
        <v>0</v>
      </c>
      <c r="BI1266" s="224">
        <f>IF(N1266="nulová",J1266,0)</f>
        <v>0</v>
      </c>
      <c r="BJ1266" s="17" t="s">
        <v>80</v>
      </c>
      <c r="BK1266" s="224">
        <f>ROUND(I1266*H1266,2)</f>
        <v>0</v>
      </c>
      <c r="BL1266" s="17" t="s">
        <v>233</v>
      </c>
      <c r="BM1266" s="223" t="s">
        <v>4764</v>
      </c>
    </row>
    <row r="1267" s="2" customFormat="1">
      <c r="A1267" s="38"/>
      <c r="B1267" s="39"/>
      <c r="C1267" s="40"/>
      <c r="D1267" s="225" t="s">
        <v>212</v>
      </c>
      <c r="E1267" s="40"/>
      <c r="F1267" s="226" t="s">
        <v>1143</v>
      </c>
      <c r="G1267" s="40"/>
      <c r="H1267" s="40"/>
      <c r="I1267" s="227"/>
      <c r="J1267" s="40"/>
      <c r="K1267" s="40"/>
      <c r="L1267" s="44"/>
      <c r="M1267" s="228"/>
      <c r="N1267" s="229"/>
      <c r="O1267" s="84"/>
      <c r="P1267" s="84"/>
      <c r="Q1267" s="84"/>
      <c r="R1267" s="84"/>
      <c r="S1267" s="84"/>
      <c r="T1267" s="85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T1267" s="17" t="s">
        <v>212</v>
      </c>
      <c r="AU1267" s="17" t="s">
        <v>82</v>
      </c>
    </row>
    <row r="1268" s="2" customFormat="1">
      <c r="A1268" s="38"/>
      <c r="B1268" s="39"/>
      <c r="C1268" s="40"/>
      <c r="D1268" s="230" t="s">
        <v>214</v>
      </c>
      <c r="E1268" s="40"/>
      <c r="F1268" s="231" t="s">
        <v>1144</v>
      </c>
      <c r="G1268" s="40"/>
      <c r="H1268" s="40"/>
      <c r="I1268" s="227"/>
      <c r="J1268" s="40"/>
      <c r="K1268" s="40"/>
      <c r="L1268" s="44"/>
      <c r="M1268" s="228"/>
      <c r="N1268" s="229"/>
      <c r="O1268" s="84"/>
      <c r="P1268" s="84"/>
      <c r="Q1268" s="84"/>
      <c r="R1268" s="84"/>
      <c r="S1268" s="84"/>
      <c r="T1268" s="85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T1268" s="17" t="s">
        <v>214</v>
      </c>
      <c r="AU1268" s="17" t="s">
        <v>82</v>
      </c>
    </row>
    <row r="1269" s="2" customFormat="1" ht="16.5" customHeight="1">
      <c r="A1269" s="38"/>
      <c r="B1269" s="39"/>
      <c r="C1269" s="243" t="s">
        <v>4765</v>
      </c>
      <c r="D1269" s="243" t="s">
        <v>248</v>
      </c>
      <c r="E1269" s="244" t="s">
        <v>1154</v>
      </c>
      <c r="F1269" s="245" t="s">
        <v>1155</v>
      </c>
      <c r="G1269" s="246" t="s">
        <v>289</v>
      </c>
      <c r="H1269" s="247">
        <v>53</v>
      </c>
      <c r="I1269" s="248"/>
      <c r="J1269" s="249">
        <f>ROUND(I1269*H1269,2)</f>
        <v>0</v>
      </c>
      <c r="K1269" s="245" t="s">
        <v>19</v>
      </c>
      <c r="L1269" s="250"/>
      <c r="M1269" s="251" t="s">
        <v>19</v>
      </c>
      <c r="N1269" s="252" t="s">
        <v>44</v>
      </c>
      <c r="O1269" s="84"/>
      <c r="P1269" s="221">
        <f>O1269*H1269</f>
        <v>0</v>
      </c>
      <c r="Q1269" s="221">
        <v>0.0037000000000000002</v>
      </c>
      <c r="R1269" s="221">
        <f>Q1269*H1269</f>
        <v>0.1961</v>
      </c>
      <c r="S1269" s="221">
        <v>0</v>
      </c>
      <c r="T1269" s="222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23" t="s">
        <v>251</v>
      </c>
      <c r="AT1269" s="223" t="s">
        <v>248</v>
      </c>
      <c r="AU1269" s="223" t="s">
        <v>82</v>
      </c>
      <c r="AY1269" s="17" t="s">
        <v>202</v>
      </c>
      <c r="BE1269" s="224">
        <f>IF(N1269="základní",J1269,0)</f>
        <v>0</v>
      </c>
      <c r="BF1269" s="224">
        <f>IF(N1269="snížená",J1269,0)</f>
        <v>0</v>
      </c>
      <c r="BG1269" s="224">
        <f>IF(N1269="zákl. přenesená",J1269,0)</f>
        <v>0</v>
      </c>
      <c r="BH1269" s="224">
        <f>IF(N1269="sníž. přenesená",J1269,0)</f>
        <v>0</v>
      </c>
      <c r="BI1269" s="224">
        <f>IF(N1269="nulová",J1269,0)</f>
        <v>0</v>
      </c>
      <c r="BJ1269" s="17" t="s">
        <v>80</v>
      </c>
      <c r="BK1269" s="224">
        <f>ROUND(I1269*H1269,2)</f>
        <v>0</v>
      </c>
      <c r="BL1269" s="17" t="s">
        <v>239</v>
      </c>
      <c r="BM1269" s="223" t="s">
        <v>4766</v>
      </c>
    </row>
    <row r="1270" s="2" customFormat="1">
      <c r="A1270" s="38"/>
      <c r="B1270" s="39"/>
      <c r="C1270" s="40"/>
      <c r="D1270" s="225" t="s">
        <v>212</v>
      </c>
      <c r="E1270" s="40"/>
      <c r="F1270" s="226" t="s">
        <v>1155</v>
      </c>
      <c r="G1270" s="40"/>
      <c r="H1270" s="40"/>
      <c r="I1270" s="227"/>
      <c r="J1270" s="40"/>
      <c r="K1270" s="40"/>
      <c r="L1270" s="44"/>
      <c r="M1270" s="228"/>
      <c r="N1270" s="229"/>
      <c r="O1270" s="84"/>
      <c r="P1270" s="84"/>
      <c r="Q1270" s="84"/>
      <c r="R1270" s="84"/>
      <c r="S1270" s="84"/>
      <c r="T1270" s="85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T1270" s="17" t="s">
        <v>212</v>
      </c>
      <c r="AU1270" s="17" t="s">
        <v>82</v>
      </c>
    </row>
    <row r="1271" s="2" customFormat="1">
      <c r="A1271" s="38"/>
      <c r="B1271" s="39"/>
      <c r="C1271" s="40"/>
      <c r="D1271" s="225" t="s">
        <v>525</v>
      </c>
      <c r="E1271" s="40"/>
      <c r="F1271" s="253" t="s">
        <v>526</v>
      </c>
      <c r="G1271" s="40"/>
      <c r="H1271" s="40"/>
      <c r="I1271" s="227"/>
      <c r="J1271" s="40"/>
      <c r="K1271" s="40"/>
      <c r="L1271" s="44"/>
      <c r="M1271" s="228"/>
      <c r="N1271" s="229"/>
      <c r="O1271" s="84"/>
      <c r="P1271" s="84"/>
      <c r="Q1271" s="84"/>
      <c r="R1271" s="84"/>
      <c r="S1271" s="84"/>
      <c r="T1271" s="85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T1271" s="17" t="s">
        <v>525</v>
      </c>
      <c r="AU1271" s="17" t="s">
        <v>82</v>
      </c>
    </row>
    <row r="1272" s="2" customFormat="1" ht="16.5" customHeight="1">
      <c r="A1272" s="38"/>
      <c r="B1272" s="39"/>
      <c r="C1272" s="243" t="s">
        <v>4767</v>
      </c>
      <c r="D1272" s="243" t="s">
        <v>248</v>
      </c>
      <c r="E1272" s="244" t="s">
        <v>1158</v>
      </c>
      <c r="F1272" s="245" t="s">
        <v>1159</v>
      </c>
      <c r="G1272" s="246" t="s">
        <v>289</v>
      </c>
      <c r="H1272" s="247">
        <v>135</v>
      </c>
      <c r="I1272" s="248"/>
      <c r="J1272" s="249">
        <f>ROUND(I1272*H1272,2)</f>
        <v>0</v>
      </c>
      <c r="K1272" s="245" t="s">
        <v>19</v>
      </c>
      <c r="L1272" s="250"/>
      <c r="M1272" s="251" t="s">
        <v>19</v>
      </c>
      <c r="N1272" s="252" t="s">
        <v>44</v>
      </c>
      <c r="O1272" s="84"/>
      <c r="P1272" s="221">
        <f>O1272*H1272</f>
        <v>0</v>
      </c>
      <c r="Q1272" s="221">
        <v>0.00016000000000000001</v>
      </c>
      <c r="R1272" s="221">
        <f>Q1272*H1272</f>
        <v>0.021600000000000001</v>
      </c>
      <c r="S1272" s="221">
        <v>0</v>
      </c>
      <c r="T1272" s="222">
        <f>S1272*H1272</f>
        <v>0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223" t="s">
        <v>251</v>
      </c>
      <c r="AT1272" s="223" t="s">
        <v>248</v>
      </c>
      <c r="AU1272" s="223" t="s">
        <v>82</v>
      </c>
      <c r="AY1272" s="17" t="s">
        <v>202</v>
      </c>
      <c r="BE1272" s="224">
        <f>IF(N1272="základní",J1272,0)</f>
        <v>0</v>
      </c>
      <c r="BF1272" s="224">
        <f>IF(N1272="snížená",J1272,0)</f>
        <v>0</v>
      </c>
      <c r="BG1272" s="224">
        <f>IF(N1272="zákl. přenesená",J1272,0)</f>
        <v>0</v>
      </c>
      <c r="BH1272" s="224">
        <f>IF(N1272="sníž. přenesená",J1272,0)</f>
        <v>0</v>
      </c>
      <c r="BI1272" s="224">
        <f>IF(N1272="nulová",J1272,0)</f>
        <v>0</v>
      </c>
      <c r="BJ1272" s="17" t="s">
        <v>80</v>
      </c>
      <c r="BK1272" s="224">
        <f>ROUND(I1272*H1272,2)</f>
        <v>0</v>
      </c>
      <c r="BL1272" s="17" t="s">
        <v>239</v>
      </c>
      <c r="BM1272" s="223" t="s">
        <v>4768</v>
      </c>
    </row>
    <row r="1273" s="2" customFormat="1">
      <c r="A1273" s="38"/>
      <c r="B1273" s="39"/>
      <c r="C1273" s="40"/>
      <c r="D1273" s="225" t="s">
        <v>212</v>
      </c>
      <c r="E1273" s="40"/>
      <c r="F1273" s="226" t="s">
        <v>1159</v>
      </c>
      <c r="G1273" s="40"/>
      <c r="H1273" s="40"/>
      <c r="I1273" s="227"/>
      <c r="J1273" s="40"/>
      <c r="K1273" s="40"/>
      <c r="L1273" s="44"/>
      <c r="M1273" s="228"/>
      <c r="N1273" s="229"/>
      <c r="O1273" s="84"/>
      <c r="P1273" s="84"/>
      <c r="Q1273" s="84"/>
      <c r="R1273" s="84"/>
      <c r="S1273" s="84"/>
      <c r="T1273" s="85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T1273" s="17" t="s">
        <v>212</v>
      </c>
      <c r="AU1273" s="17" t="s">
        <v>82</v>
      </c>
    </row>
    <row r="1274" s="2" customFormat="1" ht="16.5" customHeight="1">
      <c r="A1274" s="38"/>
      <c r="B1274" s="39"/>
      <c r="C1274" s="243" t="s">
        <v>4769</v>
      </c>
      <c r="D1274" s="243" t="s">
        <v>248</v>
      </c>
      <c r="E1274" s="244" t="s">
        <v>4770</v>
      </c>
      <c r="F1274" s="245" t="s">
        <v>4771</v>
      </c>
      <c r="G1274" s="246" t="s">
        <v>289</v>
      </c>
      <c r="H1274" s="247">
        <v>8</v>
      </c>
      <c r="I1274" s="248"/>
      <c r="J1274" s="249">
        <f>ROUND(I1274*H1274,2)</f>
        <v>0</v>
      </c>
      <c r="K1274" s="245" t="s">
        <v>19</v>
      </c>
      <c r="L1274" s="250"/>
      <c r="M1274" s="251" t="s">
        <v>19</v>
      </c>
      <c r="N1274" s="252" t="s">
        <v>44</v>
      </c>
      <c r="O1274" s="84"/>
      <c r="P1274" s="221">
        <f>O1274*H1274</f>
        <v>0</v>
      </c>
      <c r="Q1274" s="221">
        <v>0.00016000000000000001</v>
      </c>
      <c r="R1274" s="221">
        <f>Q1274*H1274</f>
        <v>0.0012800000000000001</v>
      </c>
      <c r="S1274" s="221">
        <v>0</v>
      </c>
      <c r="T1274" s="222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223" t="s">
        <v>251</v>
      </c>
      <c r="AT1274" s="223" t="s">
        <v>248</v>
      </c>
      <c r="AU1274" s="223" t="s">
        <v>82</v>
      </c>
      <c r="AY1274" s="17" t="s">
        <v>202</v>
      </c>
      <c r="BE1274" s="224">
        <f>IF(N1274="základní",J1274,0)</f>
        <v>0</v>
      </c>
      <c r="BF1274" s="224">
        <f>IF(N1274="snížená",J1274,0)</f>
        <v>0</v>
      </c>
      <c r="BG1274" s="224">
        <f>IF(N1274="zákl. přenesená",J1274,0)</f>
        <v>0</v>
      </c>
      <c r="BH1274" s="224">
        <f>IF(N1274="sníž. přenesená",J1274,0)</f>
        <v>0</v>
      </c>
      <c r="BI1274" s="224">
        <f>IF(N1274="nulová",J1274,0)</f>
        <v>0</v>
      </c>
      <c r="BJ1274" s="17" t="s">
        <v>80</v>
      </c>
      <c r="BK1274" s="224">
        <f>ROUND(I1274*H1274,2)</f>
        <v>0</v>
      </c>
      <c r="BL1274" s="17" t="s">
        <v>239</v>
      </c>
      <c r="BM1274" s="223" t="s">
        <v>4772</v>
      </c>
    </row>
    <row r="1275" s="2" customFormat="1">
      <c r="A1275" s="38"/>
      <c r="B1275" s="39"/>
      <c r="C1275" s="40"/>
      <c r="D1275" s="225" t="s">
        <v>212</v>
      </c>
      <c r="E1275" s="40"/>
      <c r="F1275" s="226" t="s">
        <v>4771</v>
      </c>
      <c r="G1275" s="40"/>
      <c r="H1275" s="40"/>
      <c r="I1275" s="227"/>
      <c r="J1275" s="40"/>
      <c r="K1275" s="40"/>
      <c r="L1275" s="44"/>
      <c r="M1275" s="228"/>
      <c r="N1275" s="229"/>
      <c r="O1275" s="84"/>
      <c r="P1275" s="84"/>
      <c r="Q1275" s="84"/>
      <c r="R1275" s="84"/>
      <c r="S1275" s="84"/>
      <c r="T1275" s="85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T1275" s="17" t="s">
        <v>212</v>
      </c>
      <c r="AU1275" s="17" t="s">
        <v>82</v>
      </c>
    </row>
    <row r="1276" s="2" customFormat="1" ht="16.5" customHeight="1">
      <c r="A1276" s="38"/>
      <c r="B1276" s="39"/>
      <c r="C1276" s="243" t="s">
        <v>4773</v>
      </c>
      <c r="D1276" s="243" t="s">
        <v>248</v>
      </c>
      <c r="E1276" s="244" t="s">
        <v>4774</v>
      </c>
      <c r="F1276" s="245" t="s">
        <v>4775</v>
      </c>
      <c r="G1276" s="246" t="s">
        <v>289</v>
      </c>
      <c r="H1276" s="247">
        <v>2</v>
      </c>
      <c r="I1276" s="248"/>
      <c r="J1276" s="249">
        <f>ROUND(I1276*H1276,2)</f>
        <v>0</v>
      </c>
      <c r="K1276" s="245" t="s">
        <v>209</v>
      </c>
      <c r="L1276" s="250"/>
      <c r="M1276" s="251" t="s">
        <v>19</v>
      </c>
      <c r="N1276" s="252" t="s">
        <v>44</v>
      </c>
      <c r="O1276" s="84"/>
      <c r="P1276" s="221">
        <f>O1276*H1276</f>
        <v>0</v>
      </c>
      <c r="Q1276" s="221">
        <v>0.00012</v>
      </c>
      <c r="R1276" s="221">
        <f>Q1276*H1276</f>
        <v>0.00024000000000000001</v>
      </c>
      <c r="S1276" s="221">
        <v>0</v>
      </c>
      <c r="T1276" s="222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223" t="s">
        <v>1051</v>
      </c>
      <c r="AT1276" s="223" t="s">
        <v>248</v>
      </c>
      <c r="AU1276" s="223" t="s">
        <v>82</v>
      </c>
      <c r="AY1276" s="17" t="s">
        <v>202</v>
      </c>
      <c r="BE1276" s="224">
        <f>IF(N1276="základní",J1276,0)</f>
        <v>0</v>
      </c>
      <c r="BF1276" s="224">
        <f>IF(N1276="snížená",J1276,0)</f>
        <v>0</v>
      </c>
      <c r="BG1276" s="224">
        <f>IF(N1276="zákl. přenesená",J1276,0)</f>
        <v>0</v>
      </c>
      <c r="BH1276" s="224">
        <f>IF(N1276="sníž. přenesená",J1276,0)</f>
        <v>0</v>
      </c>
      <c r="BI1276" s="224">
        <f>IF(N1276="nulová",J1276,0)</f>
        <v>0</v>
      </c>
      <c r="BJ1276" s="17" t="s">
        <v>80</v>
      </c>
      <c r="BK1276" s="224">
        <f>ROUND(I1276*H1276,2)</f>
        <v>0</v>
      </c>
      <c r="BL1276" s="17" t="s">
        <v>233</v>
      </c>
      <c r="BM1276" s="223" t="s">
        <v>4776</v>
      </c>
    </row>
    <row r="1277" s="2" customFormat="1">
      <c r="A1277" s="38"/>
      <c r="B1277" s="39"/>
      <c r="C1277" s="40"/>
      <c r="D1277" s="225" t="s">
        <v>212</v>
      </c>
      <c r="E1277" s="40"/>
      <c r="F1277" s="226" t="s">
        <v>4775</v>
      </c>
      <c r="G1277" s="40"/>
      <c r="H1277" s="40"/>
      <c r="I1277" s="227"/>
      <c r="J1277" s="40"/>
      <c r="K1277" s="40"/>
      <c r="L1277" s="44"/>
      <c r="M1277" s="228"/>
      <c r="N1277" s="229"/>
      <c r="O1277" s="84"/>
      <c r="P1277" s="84"/>
      <c r="Q1277" s="84"/>
      <c r="R1277" s="84"/>
      <c r="S1277" s="84"/>
      <c r="T1277" s="85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T1277" s="17" t="s">
        <v>212</v>
      </c>
      <c r="AU1277" s="17" t="s">
        <v>82</v>
      </c>
    </row>
    <row r="1278" s="2" customFormat="1" ht="16.5" customHeight="1">
      <c r="A1278" s="38"/>
      <c r="B1278" s="39"/>
      <c r="C1278" s="243" t="s">
        <v>4777</v>
      </c>
      <c r="D1278" s="243" t="s">
        <v>248</v>
      </c>
      <c r="E1278" s="244" t="s">
        <v>4778</v>
      </c>
      <c r="F1278" s="245" t="s">
        <v>4779</v>
      </c>
      <c r="G1278" s="246" t="s">
        <v>289</v>
      </c>
      <c r="H1278" s="247">
        <v>13</v>
      </c>
      <c r="I1278" s="248"/>
      <c r="J1278" s="249">
        <f>ROUND(I1278*H1278,2)</f>
        <v>0</v>
      </c>
      <c r="K1278" s="245" t="s">
        <v>19</v>
      </c>
      <c r="L1278" s="250"/>
      <c r="M1278" s="251" t="s">
        <v>19</v>
      </c>
      <c r="N1278" s="252" t="s">
        <v>44</v>
      </c>
      <c r="O1278" s="84"/>
      <c r="P1278" s="221">
        <f>O1278*H1278</f>
        <v>0</v>
      </c>
      <c r="Q1278" s="221">
        <v>0.0048199999999999996</v>
      </c>
      <c r="R1278" s="221">
        <f>Q1278*H1278</f>
        <v>0.062659999999999993</v>
      </c>
      <c r="S1278" s="221">
        <v>0</v>
      </c>
      <c r="T1278" s="222">
        <f>S1278*H1278</f>
        <v>0</v>
      </c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R1278" s="223" t="s">
        <v>251</v>
      </c>
      <c r="AT1278" s="223" t="s">
        <v>248</v>
      </c>
      <c r="AU1278" s="223" t="s">
        <v>82</v>
      </c>
      <c r="AY1278" s="17" t="s">
        <v>202</v>
      </c>
      <c r="BE1278" s="224">
        <f>IF(N1278="základní",J1278,0)</f>
        <v>0</v>
      </c>
      <c r="BF1278" s="224">
        <f>IF(N1278="snížená",J1278,0)</f>
        <v>0</v>
      </c>
      <c r="BG1278" s="224">
        <f>IF(N1278="zákl. přenesená",J1278,0)</f>
        <v>0</v>
      </c>
      <c r="BH1278" s="224">
        <f>IF(N1278="sníž. přenesená",J1278,0)</f>
        <v>0</v>
      </c>
      <c r="BI1278" s="224">
        <f>IF(N1278="nulová",J1278,0)</f>
        <v>0</v>
      </c>
      <c r="BJ1278" s="17" t="s">
        <v>80</v>
      </c>
      <c r="BK1278" s="224">
        <f>ROUND(I1278*H1278,2)</f>
        <v>0</v>
      </c>
      <c r="BL1278" s="17" t="s">
        <v>239</v>
      </c>
      <c r="BM1278" s="223" t="s">
        <v>4780</v>
      </c>
    </row>
    <row r="1279" s="2" customFormat="1">
      <c r="A1279" s="38"/>
      <c r="B1279" s="39"/>
      <c r="C1279" s="40"/>
      <c r="D1279" s="225" t="s">
        <v>212</v>
      </c>
      <c r="E1279" s="40"/>
      <c r="F1279" s="226" t="s">
        <v>4779</v>
      </c>
      <c r="G1279" s="40"/>
      <c r="H1279" s="40"/>
      <c r="I1279" s="227"/>
      <c r="J1279" s="40"/>
      <c r="K1279" s="40"/>
      <c r="L1279" s="44"/>
      <c r="M1279" s="228"/>
      <c r="N1279" s="229"/>
      <c r="O1279" s="84"/>
      <c r="P1279" s="84"/>
      <c r="Q1279" s="84"/>
      <c r="R1279" s="84"/>
      <c r="S1279" s="84"/>
      <c r="T1279" s="85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T1279" s="17" t="s">
        <v>212</v>
      </c>
      <c r="AU1279" s="17" t="s">
        <v>82</v>
      </c>
    </row>
    <row r="1280" s="2" customFormat="1" ht="16.5" customHeight="1">
      <c r="A1280" s="38"/>
      <c r="B1280" s="39"/>
      <c r="C1280" s="243" t="s">
        <v>4781</v>
      </c>
      <c r="D1280" s="243" t="s">
        <v>248</v>
      </c>
      <c r="E1280" s="244" t="s">
        <v>4782</v>
      </c>
      <c r="F1280" s="245" t="s">
        <v>4783</v>
      </c>
      <c r="G1280" s="246" t="s">
        <v>289</v>
      </c>
      <c r="H1280" s="247">
        <v>2</v>
      </c>
      <c r="I1280" s="248"/>
      <c r="J1280" s="249">
        <f>ROUND(I1280*H1280,2)</f>
        <v>0</v>
      </c>
      <c r="K1280" s="245" t="s">
        <v>19</v>
      </c>
      <c r="L1280" s="250"/>
      <c r="M1280" s="251" t="s">
        <v>19</v>
      </c>
      <c r="N1280" s="252" t="s">
        <v>44</v>
      </c>
      <c r="O1280" s="84"/>
      <c r="P1280" s="221">
        <f>O1280*H1280</f>
        <v>0</v>
      </c>
      <c r="Q1280" s="221">
        <v>0</v>
      </c>
      <c r="R1280" s="221">
        <f>Q1280*H1280</f>
        <v>0</v>
      </c>
      <c r="S1280" s="221">
        <v>0</v>
      </c>
      <c r="T1280" s="222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223" t="s">
        <v>251</v>
      </c>
      <c r="AT1280" s="223" t="s">
        <v>248</v>
      </c>
      <c r="AU1280" s="223" t="s">
        <v>82</v>
      </c>
      <c r="AY1280" s="17" t="s">
        <v>202</v>
      </c>
      <c r="BE1280" s="224">
        <f>IF(N1280="základní",J1280,0)</f>
        <v>0</v>
      </c>
      <c r="BF1280" s="224">
        <f>IF(N1280="snížená",J1280,0)</f>
        <v>0</v>
      </c>
      <c r="BG1280" s="224">
        <f>IF(N1280="zákl. přenesená",J1280,0)</f>
        <v>0</v>
      </c>
      <c r="BH1280" s="224">
        <f>IF(N1280="sníž. přenesená",J1280,0)</f>
        <v>0</v>
      </c>
      <c r="BI1280" s="224">
        <f>IF(N1280="nulová",J1280,0)</f>
        <v>0</v>
      </c>
      <c r="BJ1280" s="17" t="s">
        <v>80</v>
      </c>
      <c r="BK1280" s="224">
        <f>ROUND(I1280*H1280,2)</f>
        <v>0</v>
      </c>
      <c r="BL1280" s="17" t="s">
        <v>239</v>
      </c>
      <c r="BM1280" s="223" t="s">
        <v>4784</v>
      </c>
    </row>
    <row r="1281" s="2" customFormat="1">
      <c r="A1281" s="38"/>
      <c r="B1281" s="39"/>
      <c r="C1281" s="40"/>
      <c r="D1281" s="225" t="s">
        <v>212</v>
      </c>
      <c r="E1281" s="40"/>
      <c r="F1281" s="226" t="s">
        <v>4783</v>
      </c>
      <c r="G1281" s="40"/>
      <c r="H1281" s="40"/>
      <c r="I1281" s="227"/>
      <c r="J1281" s="40"/>
      <c r="K1281" s="40"/>
      <c r="L1281" s="44"/>
      <c r="M1281" s="228"/>
      <c r="N1281" s="229"/>
      <c r="O1281" s="84"/>
      <c r="P1281" s="84"/>
      <c r="Q1281" s="84"/>
      <c r="R1281" s="84"/>
      <c r="S1281" s="84"/>
      <c r="T1281" s="85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T1281" s="17" t="s">
        <v>212</v>
      </c>
      <c r="AU1281" s="17" t="s">
        <v>82</v>
      </c>
    </row>
    <row r="1282" s="2" customFormat="1" ht="16.5" customHeight="1">
      <c r="A1282" s="38"/>
      <c r="B1282" s="39"/>
      <c r="C1282" s="212" t="s">
        <v>4785</v>
      </c>
      <c r="D1282" s="212" t="s">
        <v>205</v>
      </c>
      <c r="E1282" s="213" t="s">
        <v>4786</v>
      </c>
      <c r="F1282" s="214" t="s">
        <v>4787</v>
      </c>
      <c r="G1282" s="215" t="s">
        <v>289</v>
      </c>
      <c r="H1282" s="216">
        <v>234</v>
      </c>
      <c r="I1282" s="217"/>
      <c r="J1282" s="218">
        <f>ROUND(I1282*H1282,2)</f>
        <v>0</v>
      </c>
      <c r="K1282" s="214" t="s">
        <v>209</v>
      </c>
      <c r="L1282" s="44"/>
      <c r="M1282" s="219" t="s">
        <v>19</v>
      </c>
      <c r="N1282" s="220" t="s">
        <v>44</v>
      </c>
      <c r="O1282" s="84"/>
      <c r="P1282" s="221">
        <f>O1282*H1282</f>
        <v>0</v>
      </c>
      <c r="Q1282" s="221">
        <v>0.00012999999999999999</v>
      </c>
      <c r="R1282" s="221">
        <f>Q1282*H1282</f>
        <v>0.030419999999999996</v>
      </c>
      <c r="S1282" s="221">
        <v>0</v>
      </c>
      <c r="T1282" s="222">
        <f>S1282*H1282</f>
        <v>0</v>
      </c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R1282" s="223" t="s">
        <v>233</v>
      </c>
      <c r="AT1282" s="223" t="s">
        <v>205</v>
      </c>
      <c r="AU1282" s="223" t="s">
        <v>82</v>
      </c>
      <c r="AY1282" s="17" t="s">
        <v>202</v>
      </c>
      <c r="BE1282" s="224">
        <f>IF(N1282="základní",J1282,0)</f>
        <v>0</v>
      </c>
      <c r="BF1282" s="224">
        <f>IF(N1282="snížená",J1282,0)</f>
        <v>0</v>
      </c>
      <c r="BG1282" s="224">
        <f>IF(N1282="zákl. přenesená",J1282,0)</f>
        <v>0</v>
      </c>
      <c r="BH1282" s="224">
        <f>IF(N1282="sníž. přenesená",J1282,0)</f>
        <v>0</v>
      </c>
      <c r="BI1282" s="224">
        <f>IF(N1282="nulová",J1282,0)</f>
        <v>0</v>
      </c>
      <c r="BJ1282" s="17" t="s">
        <v>80</v>
      </c>
      <c r="BK1282" s="224">
        <f>ROUND(I1282*H1282,2)</f>
        <v>0</v>
      </c>
      <c r="BL1282" s="17" t="s">
        <v>233</v>
      </c>
      <c r="BM1282" s="223" t="s">
        <v>4788</v>
      </c>
    </row>
    <row r="1283" s="2" customFormat="1">
      <c r="A1283" s="38"/>
      <c r="B1283" s="39"/>
      <c r="C1283" s="40"/>
      <c r="D1283" s="225" t="s">
        <v>212</v>
      </c>
      <c r="E1283" s="40"/>
      <c r="F1283" s="226" t="s">
        <v>4789</v>
      </c>
      <c r="G1283" s="40"/>
      <c r="H1283" s="40"/>
      <c r="I1283" s="227"/>
      <c r="J1283" s="40"/>
      <c r="K1283" s="40"/>
      <c r="L1283" s="44"/>
      <c r="M1283" s="228"/>
      <c r="N1283" s="229"/>
      <c r="O1283" s="84"/>
      <c r="P1283" s="84"/>
      <c r="Q1283" s="84"/>
      <c r="R1283" s="84"/>
      <c r="S1283" s="84"/>
      <c r="T1283" s="85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T1283" s="17" t="s">
        <v>212</v>
      </c>
      <c r="AU1283" s="17" t="s">
        <v>82</v>
      </c>
    </row>
    <row r="1284" s="2" customFormat="1">
      <c r="A1284" s="38"/>
      <c r="B1284" s="39"/>
      <c r="C1284" s="40"/>
      <c r="D1284" s="230" t="s">
        <v>214</v>
      </c>
      <c r="E1284" s="40"/>
      <c r="F1284" s="231" t="s">
        <v>4790</v>
      </c>
      <c r="G1284" s="40"/>
      <c r="H1284" s="40"/>
      <c r="I1284" s="227"/>
      <c r="J1284" s="40"/>
      <c r="K1284" s="40"/>
      <c r="L1284" s="44"/>
      <c r="M1284" s="228"/>
      <c r="N1284" s="229"/>
      <c r="O1284" s="84"/>
      <c r="P1284" s="84"/>
      <c r="Q1284" s="84"/>
      <c r="R1284" s="84"/>
      <c r="S1284" s="84"/>
      <c r="T1284" s="85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T1284" s="17" t="s">
        <v>214</v>
      </c>
      <c r="AU1284" s="17" t="s">
        <v>82</v>
      </c>
    </row>
    <row r="1285" s="2" customFormat="1" ht="16.5" customHeight="1">
      <c r="A1285" s="38"/>
      <c r="B1285" s="39"/>
      <c r="C1285" s="243" t="s">
        <v>4791</v>
      </c>
      <c r="D1285" s="243" t="s">
        <v>248</v>
      </c>
      <c r="E1285" s="244" t="s">
        <v>1193</v>
      </c>
      <c r="F1285" s="245" t="s">
        <v>1194</v>
      </c>
      <c r="G1285" s="246" t="s">
        <v>289</v>
      </c>
      <c r="H1285" s="247">
        <v>41</v>
      </c>
      <c r="I1285" s="248"/>
      <c r="J1285" s="249">
        <f>ROUND(I1285*H1285,2)</f>
        <v>0</v>
      </c>
      <c r="K1285" s="245" t="s">
        <v>19</v>
      </c>
      <c r="L1285" s="250"/>
      <c r="M1285" s="251" t="s">
        <v>19</v>
      </c>
      <c r="N1285" s="252" t="s">
        <v>44</v>
      </c>
      <c r="O1285" s="84"/>
      <c r="P1285" s="221">
        <f>O1285*H1285</f>
        <v>0</v>
      </c>
      <c r="Q1285" s="221">
        <v>0.0050000000000000001</v>
      </c>
      <c r="R1285" s="221">
        <f>Q1285*H1285</f>
        <v>0.20500000000000002</v>
      </c>
      <c r="S1285" s="221">
        <v>0</v>
      </c>
      <c r="T1285" s="222">
        <f>S1285*H1285</f>
        <v>0</v>
      </c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R1285" s="223" t="s">
        <v>251</v>
      </c>
      <c r="AT1285" s="223" t="s">
        <v>248</v>
      </c>
      <c r="AU1285" s="223" t="s">
        <v>82</v>
      </c>
      <c r="AY1285" s="17" t="s">
        <v>202</v>
      </c>
      <c r="BE1285" s="224">
        <f>IF(N1285="základní",J1285,0)</f>
        <v>0</v>
      </c>
      <c r="BF1285" s="224">
        <f>IF(N1285="snížená",J1285,0)</f>
        <v>0</v>
      </c>
      <c r="BG1285" s="224">
        <f>IF(N1285="zákl. přenesená",J1285,0)</f>
        <v>0</v>
      </c>
      <c r="BH1285" s="224">
        <f>IF(N1285="sníž. přenesená",J1285,0)</f>
        <v>0</v>
      </c>
      <c r="BI1285" s="224">
        <f>IF(N1285="nulová",J1285,0)</f>
        <v>0</v>
      </c>
      <c r="BJ1285" s="17" t="s">
        <v>80</v>
      </c>
      <c r="BK1285" s="224">
        <f>ROUND(I1285*H1285,2)</f>
        <v>0</v>
      </c>
      <c r="BL1285" s="17" t="s">
        <v>239</v>
      </c>
      <c r="BM1285" s="223" t="s">
        <v>4792</v>
      </c>
    </row>
    <row r="1286" s="2" customFormat="1">
      <c r="A1286" s="38"/>
      <c r="B1286" s="39"/>
      <c r="C1286" s="40"/>
      <c r="D1286" s="225" t="s">
        <v>212</v>
      </c>
      <c r="E1286" s="40"/>
      <c r="F1286" s="226" t="s">
        <v>1194</v>
      </c>
      <c r="G1286" s="40"/>
      <c r="H1286" s="40"/>
      <c r="I1286" s="227"/>
      <c r="J1286" s="40"/>
      <c r="K1286" s="40"/>
      <c r="L1286" s="44"/>
      <c r="M1286" s="228"/>
      <c r="N1286" s="229"/>
      <c r="O1286" s="84"/>
      <c r="P1286" s="84"/>
      <c r="Q1286" s="84"/>
      <c r="R1286" s="84"/>
      <c r="S1286" s="84"/>
      <c r="T1286" s="85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T1286" s="17" t="s">
        <v>212</v>
      </c>
      <c r="AU1286" s="17" t="s">
        <v>82</v>
      </c>
    </row>
    <row r="1287" s="2" customFormat="1">
      <c r="A1287" s="38"/>
      <c r="B1287" s="39"/>
      <c r="C1287" s="40"/>
      <c r="D1287" s="225" t="s">
        <v>525</v>
      </c>
      <c r="E1287" s="40"/>
      <c r="F1287" s="253" t="s">
        <v>526</v>
      </c>
      <c r="G1287" s="40"/>
      <c r="H1287" s="40"/>
      <c r="I1287" s="227"/>
      <c r="J1287" s="40"/>
      <c r="K1287" s="40"/>
      <c r="L1287" s="44"/>
      <c r="M1287" s="228"/>
      <c r="N1287" s="229"/>
      <c r="O1287" s="84"/>
      <c r="P1287" s="84"/>
      <c r="Q1287" s="84"/>
      <c r="R1287" s="84"/>
      <c r="S1287" s="84"/>
      <c r="T1287" s="85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T1287" s="17" t="s">
        <v>525</v>
      </c>
      <c r="AU1287" s="17" t="s">
        <v>82</v>
      </c>
    </row>
    <row r="1288" s="2" customFormat="1" ht="16.5" customHeight="1">
      <c r="A1288" s="38"/>
      <c r="B1288" s="39"/>
      <c r="C1288" s="243" t="s">
        <v>4793</v>
      </c>
      <c r="D1288" s="243" t="s">
        <v>248</v>
      </c>
      <c r="E1288" s="244" t="s">
        <v>1197</v>
      </c>
      <c r="F1288" s="245" t="s">
        <v>1198</v>
      </c>
      <c r="G1288" s="246" t="s">
        <v>289</v>
      </c>
      <c r="H1288" s="247">
        <v>104</v>
      </c>
      <c r="I1288" s="248"/>
      <c r="J1288" s="249">
        <f>ROUND(I1288*H1288,2)</f>
        <v>0</v>
      </c>
      <c r="K1288" s="245" t="s">
        <v>19</v>
      </c>
      <c r="L1288" s="250"/>
      <c r="M1288" s="251" t="s">
        <v>19</v>
      </c>
      <c r="N1288" s="252" t="s">
        <v>44</v>
      </c>
      <c r="O1288" s="84"/>
      <c r="P1288" s="221">
        <f>O1288*H1288</f>
        <v>0</v>
      </c>
      <c r="Q1288" s="221">
        <v>0.00016000000000000001</v>
      </c>
      <c r="R1288" s="221">
        <f>Q1288*H1288</f>
        <v>0.016640000000000002</v>
      </c>
      <c r="S1288" s="221">
        <v>0</v>
      </c>
      <c r="T1288" s="222">
        <f>S1288*H1288</f>
        <v>0</v>
      </c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R1288" s="223" t="s">
        <v>251</v>
      </c>
      <c r="AT1288" s="223" t="s">
        <v>248</v>
      </c>
      <c r="AU1288" s="223" t="s">
        <v>82</v>
      </c>
      <c r="AY1288" s="17" t="s">
        <v>202</v>
      </c>
      <c r="BE1288" s="224">
        <f>IF(N1288="základní",J1288,0)</f>
        <v>0</v>
      </c>
      <c r="BF1288" s="224">
        <f>IF(N1288="snížená",J1288,0)</f>
        <v>0</v>
      </c>
      <c r="BG1288" s="224">
        <f>IF(N1288="zákl. přenesená",J1288,0)</f>
        <v>0</v>
      </c>
      <c r="BH1288" s="224">
        <f>IF(N1288="sníž. přenesená",J1288,0)</f>
        <v>0</v>
      </c>
      <c r="BI1288" s="224">
        <f>IF(N1288="nulová",J1288,0)</f>
        <v>0</v>
      </c>
      <c r="BJ1288" s="17" t="s">
        <v>80</v>
      </c>
      <c r="BK1288" s="224">
        <f>ROUND(I1288*H1288,2)</f>
        <v>0</v>
      </c>
      <c r="BL1288" s="17" t="s">
        <v>239</v>
      </c>
      <c r="BM1288" s="223" t="s">
        <v>4794</v>
      </c>
    </row>
    <row r="1289" s="2" customFormat="1">
      <c r="A1289" s="38"/>
      <c r="B1289" s="39"/>
      <c r="C1289" s="40"/>
      <c r="D1289" s="225" t="s">
        <v>212</v>
      </c>
      <c r="E1289" s="40"/>
      <c r="F1289" s="226" t="s">
        <v>1198</v>
      </c>
      <c r="G1289" s="40"/>
      <c r="H1289" s="40"/>
      <c r="I1289" s="227"/>
      <c r="J1289" s="40"/>
      <c r="K1289" s="40"/>
      <c r="L1289" s="44"/>
      <c r="M1289" s="228"/>
      <c r="N1289" s="229"/>
      <c r="O1289" s="84"/>
      <c r="P1289" s="84"/>
      <c r="Q1289" s="84"/>
      <c r="R1289" s="84"/>
      <c r="S1289" s="84"/>
      <c r="T1289" s="85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T1289" s="17" t="s">
        <v>212</v>
      </c>
      <c r="AU1289" s="17" t="s">
        <v>82</v>
      </c>
    </row>
    <row r="1290" s="2" customFormat="1" ht="16.5" customHeight="1">
      <c r="A1290" s="38"/>
      <c r="B1290" s="39"/>
      <c r="C1290" s="243" t="s">
        <v>4795</v>
      </c>
      <c r="D1290" s="243" t="s">
        <v>248</v>
      </c>
      <c r="E1290" s="244" t="s">
        <v>4796</v>
      </c>
      <c r="F1290" s="245" t="s">
        <v>4797</v>
      </c>
      <c r="G1290" s="246" t="s">
        <v>289</v>
      </c>
      <c r="H1290" s="247">
        <v>11</v>
      </c>
      <c r="I1290" s="248"/>
      <c r="J1290" s="249">
        <f>ROUND(I1290*H1290,2)</f>
        <v>0</v>
      </c>
      <c r="K1290" s="245" t="s">
        <v>19</v>
      </c>
      <c r="L1290" s="250"/>
      <c r="M1290" s="251" t="s">
        <v>19</v>
      </c>
      <c r="N1290" s="252" t="s">
        <v>44</v>
      </c>
      <c r="O1290" s="84"/>
      <c r="P1290" s="221">
        <f>O1290*H1290</f>
        <v>0</v>
      </c>
      <c r="Q1290" s="221">
        <v>0.00016000000000000001</v>
      </c>
      <c r="R1290" s="221">
        <f>Q1290*H1290</f>
        <v>0.0017600000000000001</v>
      </c>
      <c r="S1290" s="221">
        <v>0</v>
      </c>
      <c r="T1290" s="222">
        <f>S1290*H1290</f>
        <v>0</v>
      </c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R1290" s="223" t="s">
        <v>251</v>
      </c>
      <c r="AT1290" s="223" t="s">
        <v>248</v>
      </c>
      <c r="AU1290" s="223" t="s">
        <v>82</v>
      </c>
      <c r="AY1290" s="17" t="s">
        <v>202</v>
      </c>
      <c r="BE1290" s="224">
        <f>IF(N1290="základní",J1290,0)</f>
        <v>0</v>
      </c>
      <c r="BF1290" s="224">
        <f>IF(N1290="snížená",J1290,0)</f>
        <v>0</v>
      </c>
      <c r="BG1290" s="224">
        <f>IF(N1290="zákl. přenesená",J1290,0)</f>
        <v>0</v>
      </c>
      <c r="BH1290" s="224">
        <f>IF(N1290="sníž. přenesená",J1290,0)</f>
        <v>0</v>
      </c>
      <c r="BI1290" s="224">
        <f>IF(N1290="nulová",J1290,0)</f>
        <v>0</v>
      </c>
      <c r="BJ1290" s="17" t="s">
        <v>80</v>
      </c>
      <c r="BK1290" s="224">
        <f>ROUND(I1290*H1290,2)</f>
        <v>0</v>
      </c>
      <c r="BL1290" s="17" t="s">
        <v>239</v>
      </c>
      <c r="BM1290" s="223" t="s">
        <v>4798</v>
      </c>
    </row>
    <row r="1291" s="2" customFormat="1">
      <c r="A1291" s="38"/>
      <c r="B1291" s="39"/>
      <c r="C1291" s="40"/>
      <c r="D1291" s="225" t="s">
        <v>212</v>
      </c>
      <c r="E1291" s="40"/>
      <c r="F1291" s="226" t="s">
        <v>4797</v>
      </c>
      <c r="G1291" s="40"/>
      <c r="H1291" s="40"/>
      <c r="I1291" s="227"/>
      <c r="J1291" s="40"/>
      <c r="K1291" s="40"/>
      <c r="L1291" s="44"/>
      <c r="M1291" s="228"/>
      <c r="N1291" s="229"/>
      <c r="O1291" s="84"/>
      <c r="P1291" s="84"/>
      <c r="Q1291" s="84"/>
      <c r="R1291" s="84"/>
      <c r="S1291" s="84"/>
      <c r="T1291" s="85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T1291" s="17" t="s">
        <v>212</v>
      </c>
      <c r="AU1291" s="17" t="s">
        <v>82</v>
      </c>
    </row>
    <row r="1292" s="2" customFormat="1" ht="16.5" customHeight="1">
      <c r="A1292" s="38"/>
      <c r="B1292" s="39"/>
      <c r="C1292" s="243" t="s">
        <v>4799</v>
      </c>
      <c r="D1292" s="243" t="s">
        <v>248</v>
      </c>
      <c r="E1292" s="244" t="s">
        <v>4800</v>
      </c>
      <c r="F1292" s="245" t="s">
        <v>4739</v>
      </c>
      <c r="G1292" s="246" t="s">
        <v>289</v>
      </c>
      <c r="H1292" s="247">
        <v>0</v>
      </c>
      <c r="I1292" s="248"/>
      <c r="J1292" s="249">
        <f>ROUND(I1292*H1292,2)</f>
        <v>0</v>
      </c>
      <c r="K1292" s="245" t="s">
        <v>19</v>
      </c>
      <c r="L1292" s="250"/>
      <c r="M1292" s="251" t="s">
        <v>19</v>
      </c>
      <c r="N1292" s="252" t="s">
        <v>44</v>
      </c>
      <c r="O1292" s="84"/>
      <c r="P1292" s="221">
        <f>O1292*H1292</f>
        <v>0</v>
      </c>
      <c r="Q1292" s="221">
        <v>0.00016000000000000001</v>
      </c>
      <c r="R1292" s="221">
        <f>Q1292*H1292</f>
        <v>0</v>
      </c>
      <c r="S1292" s="221">
        <v>0</v>
      </c>
      <c r="T1292" s="222">
        <f>S1292*H1292</f>
        <v>0</v>
      </c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R1292" s="223" t="s">
        <v>251</v>
      </c>
      <c r="AT1292" s="223" t="s">
        <v>248</v>
      </c>
      <c r="AU1292" s="223" t="s">
        <v>82</v>
      </c>
      <c r="AY1292" s="17" t="s">
        <v>202</v>
      </c>
      <c r="BE1292" s="224">
        <f>IF(N1292="základní",J1292,0)</f>
        <v>0</v>
      </c>
      <c r="BF1292" s="224">
        <f>IF(N1292="snížená",J1292,0)</f>
        <v>0</v>
      </c>
      <c r="BG1292" s="224">
        <f>IF(N1292="zákl. přenesená",J1292,0)</f>
        <v>0</v>
      </c>
      <c r="BH1292" s="224">
        <f>IF(N1292="sníž. přenesená",J1292,0)</f>
        <v>0</v>
      </c>
      <c r="BI1292" s="224">
        <f>IF(N1292="nulová",J1292,0)</f>
        <v>0</v>
      </c>
      <c r="BJ1292" s="17" t="s">
        <v>80</v>
      </c>
      <c r="BK1292" s="224">
        <f>ROUND(I1292*H1292,2)</f>
        <v>0</v>
      </c>
      <c r="BL1292" s="17" t="s">
        <v>239</v>
      </c>
      <c r="BM1292" s="223" t="s">
        <v>4801</v>
      </c>
    </row>
    <row r="1293" s="2" customFormat="1">
      <c r="A1293" s="38"/>
      <c r="B1293" s="39"/>
      <c r="C1293" s="40"/>
      <c r="D1293" s="225" t="s">
        <v>212</v>
      </c>
      <c r="E1293" s="40"/>
      <c r="F1293" s="226" t="s">
        <v>4739</v>
      </c>
      <c r="G1293" s="40"/>
      <c r="H1293" s="40"/>
      <c r="I1293" s="227"/>
      <c r="J1293" s="40"/>
      <c r="K1293" s="40"/>
      <c r="L1293" s="44"/>
      <c r="M1293" s="228"/>
      <c r="N1293" s="229"/>
      <c r="O1293" s="84"/>
      <c r="P1293" s="84"/>
      <c r="Q1293" s="84"/>
      <c r="R1293" s="84"/>
      <c r="S1293" s="84"/>
      <c r="T1293" s="85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T1293" s="17" t="s">
        <v>212</v>
      </c>
      <c r="AU1293" s="17" t="s">
        <v>82</v>
      </c>
    </row>
    <row r="1294" s="2" customFormat="1" ht="16.5" customHeight="1">
      <c r="A1294" s="38"/>
      <c r="B1294" s="39"/>
      <c r="C1294" s="243" t="s">
        <v>4802</v>
      </c>
      <c r="D1294" s="243" t="s">
        <v>248</v>
      </c>
      <c r="E1294" s="244" t="s">
        <v>4803</v>
      </c>
      <c r="F1294" s="245" t="s">
        <v>4804</v>
      </c>
      <c r="G1294" s="246" t="s">
        <v>289</v>
      </c>
      <c r="H1294" s="247">
        <v>7</v>
      </c>
      <c r="I1294" s="248"/>
      <c r="J1294" s="249">
        <f>ROUND(I1294*H1294,2)</f>
        <v>0</v>
      </c>
      <c r="K1294" s="245" t="s">
        <v>209</v>
      </c>
      <c r="L1294" s="250"/>
      <c r="M1294" s="251" t="s">
        <v>19</v>
      </c>
      <c r="N1294" s="252" t="s">
        <v>44</v>
      </c>
      <c r="O1294" s="84"/>
      <c r="P1294" s="221">
        <f>O1294*H1294</f>
        <v>0</v>
      </c>
      <c r="Q1294" s="221">
        <v>0.00022000000000000001</v>
      </c>
      <c r="R1294" s="221">
        <f>Q1294*H1294</f>
        <v>0.0015400000000000001</v>
      </c>
      <c r="S1294" s="221">
        <v>0</v>
      </c>
      <c r="T1294" s="222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223" t="s">
        <v>1051</v>
      </c>
      <c r="AT1294" s="223" t="s">
        <v>248</v>
      </c>
      <c r="AU1294" s="223" t="s">
        <v>82</v>
      </c>
      <c r="AY1294" s="17" t="s">
        <v>202</v>
      </c>
      <c r="BE1294" s="224">
        <f>IF(N1294="základní",J1294,0)</f>
        <v>0</v>
      </c>
      <c r="BF1294" s="224">
        <f>IF(N1294="snížená",J1294,0)</f>
        <v>0</v>
      </c>
      <c r="BG1294" s="224">
        <f>IF(N1294="zákl. přenesená",J1294,0)</f>
        <v>0</v>
      </c>
      <c r="BH1294" s="224">
        <f>IF(N1294="sníž. přenesená",J1294,0)</f>
        <v>0</v>
      </c>
      <c r="BI1294" s="224">
        <f>IF(N1294="nulová",J1294,0)</f>
        <v>0</v>
      </c>
      <c r="BJ1294" s="17" t="s">
        <v>80</v>
      </c>
      <c r="BK1294" s="224">
        <f>ROUND(I1294*H1294,2)</f>
        <v>0</v>
      </c>
      <c r="BL1294" s="17" t="s">
        <v>233</v>
      </c>
      <c r="BM1294" s="223" t="s">
        <v>4805</v>
      </c>
    </row>
    <row r="1295" s="2" customFormat="1">
      <c r="A1295" s="38"/>
      <c r="B1295" s="39"/>
      <c r="C1295" s="40"/>
      <c r="D1295" s="225" t="s">
        <v>212</v>
      </c>
      <c r="E1295" s="40"/>
      <c r="F1295" s="226" t="s">
        <v>4804</v>
      </c>
      <c r="G1295" s="40"/>
      <c r="H1295" s="40"/>
      <c r="I1295" s="227"/>
      <c r="J1295" s="40"/>
      <c r="K1295" s="40"/>
      <c r="L1295" s="44"/>
      <c r="M1295" s="228"/>
      <c r="N1295" s="229"/>
      <c r="O1295" s="84"/>
      <c r="P1295" s="84"/>
      <c r="Q1295" s="84"/>
      <c r="R1295" s="84"/>
      <c r="S1295" s="84"/>
      <c r="T1295" s="85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T1295" s="17" t="s">
        <v>212</v>
      </c>
      <c r="AU1295" s="17" t="s">
        <v>82</v>
      </c>
    </row>
    <row r="1296" s="2" customFormat="1" ht="16.5" customHeight="1">
      <c r="A1296" s="38"/>
      <c r="B1296" s="39"/>
      <c r="C1296" s="243" t="s">
        <v>4806</v>
      </c>
      <c r="D1296" s="243" t="s">
        <v>248</v>
      </c>
      <c r="E1296" s="244" t="s">
        <v>4807</v>
      </c>
      <c r="F1296" s="245" t="s">
        <v>4808</v>
      </c>
      <c r="G1296" s="246" t="s">
        <v>289</v>
      </c>
      <c r="H1296" s="247">
        <v>15</v>
      </c>
      <c r="I1296" s="248"/>
      <c r="J1296" s="249">
        <f>ROUND(I1296*H1296,2)</f>
        <v>0</v>
      </c>
      <c r="K1296" s="245" t="s">
        <v>19</v>
      </c>
      <c r="L1296" s="250"/>
      <c r="M1296" s="251" t="s">
        <v>19</v>
      </c>
      <c r="N1296" s="252" t="s">
        <v>44</v>
      </c>
      <c r="O1296" s="84"/>
      <c r="P1296" s="221">
        <f>O1296*H1296</f>
        <v>0</v>
      </c>
      <c r="Q1296" s="221">
        <v>0.0048199999999999996</v>
      </c>
      <c r="R1296" s="221">
        <f>Q1296*H1296</f>
        <v>0.072299999999999989</v>
      </c>
      <c r="S1296" s="221">
        <v>0</v>
      </c>
      <c r="T1296" s="222">
        <f>S1296*H1296</f>
        <v>0</v>
      </c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R1296" s="223" t="s">
        <v>251</v>
      </c>
      <c r="AT1296" s="223" t="s">
        <v>248</v>
      </c>
      <c r="AU1296" s="223" t="s">
        <v>82</v>
      </c>
      <c r="AY1296" s="17" t="s">
        <v>202</v>
      </c>
      <c r="BE1296" s="224">
        <f>IF(N1296="základní",J1296,0)</f>
        <v>0</v>
      </c>
      <c r="BF1296" s="224">
        <f>IF(N1296="snížená",J1296,0)</f>
        <v>0</v>
      </c>
      <c r="BG1296" s="224">
        <f>IF(N1296="zákl. přenesená",J1296,0)</f>
        <v>0</v>
      </c>
      <c r="BH1296" s="224">
        <f>IF(N1296="sníž. přenesená",J1296,0)</f>
        <v>0</v>
      </c>
      <c r="BI1296" s="224">
        <f>IF(N1296="nulová",J1296,0)</f>
        <v>0</v>
      </c>
      <c r="BJ1296" s="17" t="s">
        <v>80</v>
      </c>
      <c r="BK1296" s="224">
        <f>ROUND(I1296*H1296,2)</f>
        <v>0</v>
      </c>
      <c r="BL1296" s="17" t="s">
        <v>239</v>
      </c>
      <c r="BM1296" s="223" t="s">
        <v>4809</v>
      </c>
    </row>
    <row r="1297" s="2" customFormat="1">
      <c r="A1297" s="38"/>
      <c r="B1297" s="39"/>
      <c r="C1297" s="40"/>
      <c r="D1297" s="225" t="s">
        <v>212</v>
      </c>
      <c r="E1297" s="40"/>
      <c r="F1297" s="226" t="s">
        <v>4808</v>
      </c>
      <c r="G1297" s="40"/>
      <c r="H1297" s="40"/>
      <c r="I1297" s="227"/>
      <c r="J1297" s="40"/>
      <c r="K1297" s="40"/>
      <c r="L1297" s="44"/>
      <c r="M1297" s="228"/>
      <c r="N1297" s="229"/>
      <c r="O1297" s="84"/>
      <c r="P1297" s="84"/>
      <c r="Q1297" s="84"/>
      <c r="R1297" s="84"/>
      <c r="S1297" s="84"/>
      <c r="T1297" s="85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T1297" s="17" t="s">
        <v>212</v>
      </c>
      <c r="AU1297" s="17" t="s">
        <v>82</v>
      </c>
    </row>
    <row r="1298" s="2" customFormat="1" ht="16.5" customHeight="1">
      <c r="A1298" s="38"/>
      <c r="B1298" s="39"/>
      <c r="C1298" s="243" t="s">
        <v>4810</v>
      </c>
      <c r="D1298" s="243" t="s">
        <v>248</v>
      </c>
      <c r="E1298" s="244" t="s">
        <v>4811</v>
      </c>
      <c r="F1298" s="245" t="s">
        <v>4812</v>
      </c>
      <c r="G1298" s="246" t="s">
        <v>289</v>
      </c>
      <c r="H1298" s="247">
        <v>15</v>
      </c>
      <c r="I1298" s="248"/>
      <c r="J1298" s="249">
        <f>ROUND(I1298*H1298,2)</f>
        <v>0</v>
      </c>
      <c r="K1298" s="245" t="s">
        <v>19</v>
      </c>
      <c r="L1298" s="250"/>
      <c r="M1298" s="251" t="s">
        <v>19</v>
      </c>
      <c r="N1298" s="252" t="s">
        <v>44</v>
      </c>
      <c r="O1298" s="84"/>
      <c r="P1298" s="221">
        <f>O1298*H1298</f>
        <v>0</v>
      </c>
      <c r="Q1298" s="221">
        <v>0.0048199999999999996</v>
      </c>
      <c r="R1298" s="221">
        <f>Q1298*H1298</f>
        <v>0.072299999999999989</v>
      </c>
      <c r="S1298" s="221">
        <v>0</v>
      </c>
      <c r="T1298" s="222">
        <f>S1298*H1298</f>
        <v>0</v>
      </c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R1298" s="223" t="s">
        <v>251</v>
      </c>
      <c r="AT1298" s="223" t="s">
        <v>248</v>
      </c>
      <c r="AU1298" s="223" t="s">
        <v>82</v>
      </c>
      <c r="AY1298" s="17" t="s">
        <v>202</v>
      </c>
      <c r="BE1298" s="224">
        <f>IF(N1298="základní",J1298,0)</f>
        <v>0</v>
      </c>
      <c r="BF1298" s="224">
        <f>IF(N1298="snížená",J1298,0)</f>
        <v>0</v>
      </c>
      <c r="BG1298" s="224">
        <f>IF(N1298="zákl. přenesená",J1298,0)</f>
        <v>0</v>
      </c>
      <c r="BH1298" s="224">
        <f>IF(N1298="sníž. přenesená",J1298,0)</f>
        <v>0</v>
      </c>
      <c r="BI1298" s="224">
        <f>IF(N1298="nulová",J1298,0)</f>
        <v>0</v>
      </c>
      <c r="BJ1298" s="17" t="s">
        <v>80</v>
      </c>
      <c r="BK1298" s="224">
        <f>ROUND(I1298*H1298,2)</f>
        <v>0</v>
      </c>
      <c r="BL1298" s="17" t="s">
        <v>239</v>
      </c>
      <c r="BM1298" s="223" t="s">
        <v>4813</v>
      </c>
    </row>
    <row r="1299" s="2" customFormat="1">
      <c r="A1299" s="38"/>
      <c r="B1299" s="39"/>
      <c r="C1299" s="40"/>
      <c r="D1299" s="225" t="s">
        <v>212</v>
      </c>
      <c r="E1299" s="40"/>
      <c r="F1299" s="226" t="s">
        <v>4812</v>
      </c>
      <c r="G1299" s="40"/>
      <c r="H1299" s="40"/>
      <c r="I1299" s="227"/>
      <c r="J1299" s="40"/>
      <c r="K1299" s="40"/>
      <c r="L1299" s="44"/>
      <c r="M1299" s="228"/>
      <c r="N1299" s="229"/>
      <c r="O1299" s="84"/>
      <c r="P1299" s="84"/>
      <c r="Q1299" s="84"/>
      <c r="R1299" s="84"/>
      <c r="S1299" s="84"/>
      <c r="T1299" s="85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T1299" s="17" t="s">
        <v>212</v>
      </c>
      <c r="AU1299" s="17" t="s">
        <v>82</v>
      </c>
    </row>
    <row r="1300" s="2" customFormat="1" ht="16.5" customHeight="1">
      <c r="A1300" s="38"/>
      <c r="B1300" s="39"/>
      <c r="C1300" s="243" t="s">
        <v>4814</v>
      </c>
      <c r="D1300" s="243" t="s">
        <v>248</v>
      </c>
      <c r="E1300" s="244" t="s">
        <v>4815</v>
      </c>
      <c r="F1300" s="245" t="s">
        <v>4816</v>
      </c>
      <c r="G1300" s="246" t="s">
        <v>289</v>
      </c>
      <c r="H1300" s="247">
        <v>12</v>
      </c>
      <c r="I1300" s="248"/>
      <c r="J1300" s="249">
        <f>ROUND(I1300*H1300,2)</f>
        <v>0</v>
      </c>
      <c r="K1300" s="245" t="s">
        <v>19</v>
      </c>
      <c r="L1300" s="250"/>
      <c r="M1300" s="251" t="s">
        <v>19</v>
      </c>
      <c r="N1300" s="252" t="s">
        <v>44</v>
      </c>
      <c r="O1300" s="84"/>
      <c r="P1300" s="221">
        <f>O1300*H1300</f>
        <v>0</v>
      </c>
      <c r="Q1300" s="221">
        <v>0.0048199999999999996</v>
      </c>
      <c r="R1300" s="221">
        <f>Q1300*H1300</f>
        <v>0.057839999999999996</v>
      </c>
      <c r="S1300" s="221">
        <v>0</v>
      </c>
      <c r="T1300" s="222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223" t="s">
        <v>251</v>
      </c>
      <c r="AT1300" s="223" t="s">
        <v>248</v>
      </c>
      <c r="AU1300" s="223" t="s">
        <v>82</v>
      </c>
      <c r="AY1300" s="17" t="s">
        <v>202</v>
      </c>
      <c r="BE1300" s="224">
        <f>IF(N1300="základní",J1300,0)</f>
        <v>0</v>
      </c>
      <c r="BF1300" s="224">
        <f>IF(N1300="snížená",J1300,0)</f>
        <v>0</v>
      </c>
      <c r="BG1300" s="224">
        <f>IF(N1300="zákl. přenesená",J1300,0)</f>
        <v>0</v>
      </c>
      <c r="BH1300" s="224">
        <f>IF(N1300="sníž. přenesená",J1300,0)</f>
        <v>0</v>
      </c>
      <c r="BI1300" s="224">
        <f>IF(N1300="nulová",J1300,0)</f>
        <v>0</v>
      </c>
      <c r="BJ1300" s="17" t="s">
        <v>80</v>
      </c>
      <c r="BK1300" s="224">
        <f>ROUND(I1300*H1300,2)</f>
        <v>0</v>
      </c>
      <c r="BL1300" s="17" t="s">
        <v>239</v>
      </c>
      <c r="BM1300" s="223" t="s">
        <v>4817</v>
      </c>
    </row>
    <row r="1301" s="2" customFormat="1">
      <c r="A1301" s="38"/>
      <c r="B1301" s="39"/>
      <c r="C1301" s="40"/>
      <c r="D1301" s="225" t="s">
        <v>212</v>
      </c>
      <c r="E1301" s="40"/>
      <c r="F1301" s="226" t="s">
        <v>4816</v>
      </c>
      <c r="G1301" s="40"/>
      <c r="H1301" s="40"/>
      <c r="I1301" s="227"/>
      <c r="J1301" s="40"/>
      <c r="K1301" s="40"/>
      <c r="L1301" s="44"/>
      <c r="M1301" s="228"/>
      <c r="N1301" s="229"/>
      <c r="O1301" s="84"/>
      <c r="P1301" s="84"/>
      <c r="Q1301" s="84"/>
      <c r="R1301" s="84"/>
      <c r="S1301" s="84"/>
      <c r="T1301" s="85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T1301" s="17" t="s">
        <v>212</v>
      </c>
      <c r="AU1301" s="17" t="s">
        <v>82</v>
      </c>
    </row>
    <row r="1302" s="2" customFormat="1" ht="16.5" customHeight="1">
      <c r="A1302" s="38"/>
      <c r="B1302" s="39"/>
      <c r="C1302" s="243" t="s">
        <v>4818</v>
      </c>
      <c r="D1302" s="243" t="s">
        <v>248</v>
      </c>
      <c r="E1302" s="244" t="s">
        <v>4819</v>
      </c>
      <c r="F1302" s="245" t="s">
        <v>4820</v>
      </c>
      <c r="G1302" s="246" t="s">
        <v>289</v>
      </c>
      <c r="H1302" s="247">
        <v>6</v>
      </c>
      <c r="I1302" s="248"/>
      <c r="J1302" s="249">
        <f>ROUND(I1302*H1302,2)</f>
        <v>0</v>
      </c>
      <c r="K1302" s="245" t="s">
        <v>19</v>
      </c>
      <c r="L1302" s="250"/>
      <c r="M1302" s="251" t="s">
        <v>19</v>
      </c>
      <c r="N1302" s="252" t="s">
        <v>44</v>
      </c>
      <c r="O1302" s="84"/>
      <c r="P1302" s="221">
        <f>O1302*H1302</f>
        <v>0</v>
      </c>
      <c r="Q1302" s="221">
        <v>0.0048199999999999996</v>
      </c>
      <c r="R1302" s="221">
        <f>Q1302*H1302</f>
        <v>0.028919999999999998</v>
      </c>
      <c r="S1302" s="221">
        <v>0</v>
      </c>
      <c r="T1302" s="222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223" t="s">
        <v>251</v>
      </c>
      <c r="AT1302" s="223" t="s">
        <v>248</v>
      </c>
      <c r="AU1302" s="223" t="s">
        <v>82</v>
      </c>
      <c r="AY1302" s="17" t="s">
        <v>202</v>
      </c>
      <c r="BE1302" s="224">
        <f>IF(N1302="základní",J1302,0)</f>
        <v>0</v>
      </c>
      <c r="BF1302" s="224">
        <f>IF(N1302="snížená",J1302,0)</f>
        <v>0</v>
      </c>
      <c r="BG1302" s="224">
        <f>IF(N1302="zákl. přenesená",J1302,0)</f>
        <v>0</v>
      </c>
      <c r="BH1302" s="224">
        <f>IF(N1302="sníž. přenesená",J1302,0)</f>
        <v>0</v>
      </c>
      <c r="BI1302" s="224">
        <f>IF(N1302="nulová",J1302,0)</f>
        <v>0</v>
      </c>
      <c r="BJ1302" s="17" t="s">
        <v>80</v>
      </c>
      <c r="BK1302" s="224">
        <f>ROUND(I1302*H1302,2)</f>
        <v>0</v>
      </c>
      <c r="BL1302" s="17" t="s">
        <v>239</v>
      </c>
      <c r="BM1302" s="223" t="s">
        <v>4821</v>
      </c>
    </row>
    <row r="1303" s="2" customFormat="1">
      <c r="A1303" s="38"/>
      <c r="B1303" s="39"/>
      <c r="C1303" s="40"/>
      <c r="D1303" s="225" t="s">
        <v>212</v>
      </c>
      <c r="E1303" s="40"/>
      <c r="F1303" s="226" t="s">
        <v>4820</v>
      </c>
      <c r="G1303" s="40"/>
      <c r="H1303" s="40"/>
      <c r="I1303" s="227"/>
      <c r="J1303" s="40"/>
      <c r="K1303" s="40"/>
      <c r="L1303" s="44"/>
      <c r="M1303" s="228"/>
      <c r="N1303" s="229"/>
      <c r="O1303" s="84"/>
      <c r="P1303" s="84"/>
      <c r="Q1303" s="84"/>
      <c r="R1303" s="84"/>
      <c r="S1303" s="84"/>
      <c r="T1303" s="85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T1303" s="17" t="s">
        <v>212</v>
      </c>
      <c r="AU1303" s="17" t="s">
        <v>82</v>
      </c>
    </row>
    <row r="1304" s="2" customFormat="1" ht="16.5" customHeight="1">
      <c r="A1304" s="38"/>
      <c r="B1304" s="39"/>
      <c r="C1304" s="243" t="s">
        <v>4822</v>
      </c>
      <c r="D1304" s="243" t="s">
        <v>248</v>
      </c>
      <c r="E1304" s="244" t="s">
        <v>4823</v>
      </c>
      <c r="F1304" s="245" t="s">
        <v>4824</v>
      </c>
      <c r="G1304" s="246" t="s">
        <v>289</v>
      </c>
      <c r="H1304" s="247">
        <v>2</v>
      </c>
      <c r="I1304" s="248"/>
      <c r="J1304" s="249">
        <f>ROUND(I1304*H1304,2)</f>
        <v>0</v>
      </c>
      <c r="K1304" s="245" t="s">
        <v>19</v>
      </c>
      <c r="L1304" s="250"/>
      <c r="M1304" s="251" t="s">
        <v>19</v>
      </c>
      <c r="N1304" s="252" t="s">
        <v>44</v>
      </c>
      <c r="O1304" s="84"/>
      <c r="P1304" s="221">
        <f>O1304*H1304</f>
        <v>0</v>
      </c>
      <c r="Q1304" s="221">
        <v>0.00016000000000000001</v>
      </c>
      <c r="R1304" s="221">
        <f>Q1304*H1304</f>
        <v>0.00032000000000000003</v>
      </c>
      <c r="S1304" s="221">
        <v>0</v>
      </c>
      <c r="T1304" s="222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223" t="s">
        <v>251</v>
      </c>
      <c r="AT1304" s="223" t="s">
        <v>248</v>
      </c>
      <c r="AU1304" s="223" t="s">
        <v>82</v>
      </c>
      <c r="AY1304" s="17" t="s">
        <v>202</v>
      </c>
      <c r="BE1304" s="224">
        <f>IF(N1304="základní",J1304,0)</f>
        <v>0</v>
      </c>
      <c r="BF1304" s="224">
        <f>IF(N1304="snížená",J1304,0)</f>
        <v>0</v>
      </c>
      <c r="BG1304" s="224">
        <f>IF(N1304="zákl. přenesená",J1304,0)</f>
        <v>0</v>
      </c>
      <c r="BH1304" s="224">
        <f>IF(N1304="sníž. přenesená",J1304,0)</f>
        <v>0</v>
      </c>
      <c r="BI1304" s="224">
        <f>IF(N1304="nulová",J1304,0)</f>
        <v>0</v>
      </c>
      <c r="BJ1304" s="17" t="s">
        <v>80</v>
      </c>
      <c r="BK1304" s="224">
        <f>ROUND(I1304*H1304,2)</f>
        <v>0</v>
      </c>
      <c r="BL1304" s="17" t="s">
        <v>239</v>
      </c>
      <c r="BM1304" s="223" t="s">
        <v>4825</v>
      </c>
    </row>
    <row r="1305" s="2" customFormat="1">
      <c r="A1305" s="38"/>
      <c r="B1305" s="39"/>
      <c r="C1305" s="40"/>
      <c r="D1305" s="225" t="s">
        <v>212</v>
      </c>
      <c r="E1305" s="40"/>
      <c r="F1305" s="226" t="s">
        <v>4824</v>
      </c>
      <c r="G1305" s="40"/>
      <c r="H1305" s="40"/>
      <c r="I1305" s="227"/>
      <c r="J1305" s="40"/>
      <c r="K1305" s="40"/>
      <c r="L1305" s="44"/>
      <c r="M1305" s="228"/>
      <c r="N1305" s="229"/>
      <c r="O1305" s="84"/>
      <c r="P1305" s="84"/>
      <c r="Q1305" s="84"/>
      <c r="R1305" s="84"/>
      <c r="S1305" s="84"/>
      <c r="T1305" s="85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T1305" s="17" t="s">
        <v>212</v>
      </c>
      <c r="AU1305" s="17" t="s">
        <v>82</v>
      </c>
    </row>
    <row r="1306" s="2" customFormat="1" ht="16.5" customHeight="1">
      <c r="A1306" s="38"/>
      <c r="B1306" s="39"/>
      <c r="C1306" s="243" t="s">
        <v>4826</v>
      </c>
      <c r="D1306" s="243" t="s">
        <v>248</v>
      </c>
      <c r="E1306" s="244" t="s">
        <v>4827</v>
      </c>
      <c r="F1306" s="245" t="s">
        <v>4828</v>
      </c>
      <c r="G1306" s="246" t="s">
        <v>289</v>
      </c>
      <c r="H1306" s="247">
        <v>8</v>
      </c>
      <c r="I1306" s="248"/>
      <c r="J1306" s="249">
        <f>ROUND(I1306*H1306,2)</f>
        <v>0</v>
      </c>
      <c r="K1306" s="245" t="s">
        <v>19</v>
      </c>
      <c r="L1306" s="250"/>
      <c r="M1306" s="251" t="s">
        <v>19</v>
      </c>
      <c r="N1306" s="252" t="s">
        <v>44</v>
      </c>
      <c r="O1306" s="84"/>
      <c r="P1306" s="221">
        <f>O1306*H1306</f>
        <v>0</v>
      </c>
      <c r="Q1306" s="221">
        <v>0</v>
      </c>
      <c r="R1306" s="221">
        <f>Q1306*H1306</f>
        <v>0</v>
      </c>
      <c r="S1306" s="221">
        <v>0</v>
      </c>
      <c r="T1306" s="222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223" t="s">
        <v>251</v>
      </c>
      <c r="AT1306" s="223" t="s">
        <v>248</v>
      </c>
      <c r="AU1306" s="223" t="s">
        <v>82</v>
      </c>
      <c r="AY1306" s="17" t="s">
        <v>202</v>
      </c>
      <c r="BE1306" s="224">
        <f>IF(N1306="základní",J1306,0)</f>
        <v>0</v>
      </c>
      <c r="BF1306" s="224">
        <f>IF(N1306="snížená",J1306,0)</f>
        <v>0</v>
      </c>
      <c r="BG1306" s="224">
        <f>IF(N1306="zákl. přenesená",J1306,0)</f>
        <v>0</v>
      </c>
      <c r="BH1306" s="224">
        <f>IF(N1306="sníž. přenesená",J1306,0)</f>
        <v>0</v>
      </c>
      <c r="BI1306" s="224">
        <f>IF(N1306="nulová",J1306,0)</f>
        <v>0</v>
      </c>
      <c r="BJ1306" s="17" t="s">
        <v>80</v>
      </c>
      <c r="BK1306" s="224">
        <f>ROUND(I1306*H1306,2)</f>
        <v>0</v>
      </c>
      <c r="BL1306" s="17" t="s">
        <v>239</v>
      </c>
      <c r="BM1306" s="223" t="s">
        <v>4829</v>
      </c>
    </row>
    <row r="1307" s="2" customFormat="1">
      <c r="A1307" s="38"/>
      <c r="B1307" s="39"/>
      <c r="C1307" s="40"/>
      <c r="D1307" s="225" t="s">
        <v>212</v>
      </c>
      <c r="E1307" s="40"/>
      <c r="F1307" s="226" t="s">
        <v>4828</v>
      </c>
      <c r="G1307" s="40"/>
      <c r="H1307" s="40"/>
      <c r="I1307" s="227"/>
      <c r="J1307" s="40"/>
      <c r="K1307" s="40"/>
      <c r="L1307" s="44"/>
      <c r="M1307" s="228"/>
      <c r="N1307" s="229"/>
      <c r="O1307" s="84"/>
      <c r="P1307" s="84"/>
      <c r="Q1307" s="84"/>
      <c r="R1307" s="84"/>
      <c r="S1307" s="84"/>
      <c r="T1307" s="85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T1307" s="17" t="s">
        <v>212</v>
      </c>
      <c r="AU1307" s="17" t="s">
        <v>82</v>
      </c>
    </row>
    <row r="1308" s="2" customFormat="1" ht="16.5" customHeight="1">
      <c r="A1308" s="38"/>
      <c r="B1308" s="39"/>
      <c r="C1308" s="243" t="s">
        <v>4830</v>
      </c>
      <c r="D1308" s="243" t="s">
        <v>248</v>
      </c>
      <c r="E1308" s="244" t="s">
        <v>4831</v>
      </c>
      <c r="F1308" s="245" t="s">
        <v>4832</v>
      </c>
      <c r="G1308" s="246" t="s">
        <v>289</v>
      </c>
      <c r="H1308" s="247">
        <v>2</v>
      </c>
      <c r="I1308" s="248"/>
      <c r="J1308" s="249">
        <f>ROUND(I1308*H1308,2)</f>
        <v>0</v>
      </c>
      <c r="K1308" s="245" t="s">
        <v>19</v>
      </c>
      <c r="L1308" s="250"/>
      <c r="M1308" s="251" t="s">
        <v>19</v>
      </c>
      <c r="N1308" s="252" t="s">
        <v>44</v>
      </c>
      <c r="O1308" s="84"/>
      <c r="P1308" s="221">
        <f>O1308*H1308</f>
        <v>0</v>
      </c>
      <c r="Q1308" s="221">
        <v>0</v>
      </c>
      <c r="R1308" s="221">
        <f>Q1308*H1308</f>
        <v>0</v>
      </c>
      <c r="S1308" s="221">
        <v>0</v>
      </c>
      <c r="T1308" s="222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223" t="s">
        <v>251</v>
      </c>
      <c r="AT1308" s="223" t="s">
        <v>248</v>
      </c>
      <c r="AU1308" s="223" t="s">
        <v>82</v>
      </c>
      <c r="AY1308" s="17" t="s">
        <v>202</v>
      </c>
      <c r="BE1308" s="224">
        <f>IF(N1308="základní",J1308,0)</f>
        <v>0</v>
      </c>
      <c r="BF1308" s="224">
        <f>IF(N1308="snížená",J1308,0)</f>
        <v>0</v>
      </c>
      <c r="BG1308" s="224">
        <f>IF(N1308="zákl. přenesená",J1308,0)</f>
        <v>0</v>
      </c>
      <c r="BH1308" s="224">
        <f>IF(N1308="sníž. přenesená",J1308,0)</f>
        <v>0</v>
      </c>
      <c r="BI1308" s="224">
        <f>IF(N1308="nulová",J1308,0)</f>
        <v>0</v>
      </c>
      <c r="BJ1308" s="17" t="s">
        <v>80</v>
      </c>
      <c r="BK1308" s="224">
        <f>ROUND(I1308*H1308,2)</f>
        <v>0</v>
      </c>
      <c r="BL1308" s="17" t="s">
        <v>239</v>
      </c>
      <c r="BM1308" s="223" t="s">
        <v>4833</v>
      </c>
    </row>
    <row r="1309" s="2" customFormat="1">
      <c r="A1309" s="38"/>
      <c r="B1309" s="39"/>
      <c r="C1309" s="40"/>
      <c r="D1309" s="225" t="s">
        <v>212</v>
      </c>
      <c r="E1309" s="40"/>
      <c r="F1309" s="226" t="s">
        <v>4832</v>
      </c>
      <c r="G1309" s="40"/>
      <c r="H1309" s="40"/>
      <c r="I1309" s="227"/>
      <c r="J1309" s="40"/>
      <c r="K1309" s="40"/>
      <c r="L1309" s="44"/>
      <c r="M1309" s="228"/>
      <c r="N1309" s="229"/>
      <c r="O1309" s="84"/>
      <c r="P1309" s="84"/>
      <c r="Q1309" s="84"/>
      <c r="R1309" s="84"/>
      <c r="S1309" s="84"/>
      <c r="T1309" s="85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T1309" s="17" t="s">
        <v>212</v>
      </c>
      <c r="AU1309" s="17" t="s">
        <v>82</v>
      </c>
    </row>
    <row r="1310" s="2" customFormat="1" ht="16.5" customHeight="1">
      <c r="A1310" s="38"/>
      <c r="B1310" s="39"/>
      <c r="C1310" s="243" t="s">
        <v>2514</v>
      </c>
      <c r="D1310" s="243" t="s">
        <v>248</v>
      </c>
      <c r="E1310" s="244" t="s">
        <v>4834</v>
      </c>
      <c r="F1310" s="245" t="s">
        <v>4835</v>
      </c>
      <c r="G1310" s="246" t="s">
        <v>289</v>
      </c>
      <c r="H1310" s="247">
        <v>7</v>
      </c>
      <c r="I1310" s="248"/>
      <c r="J1310" s="249">
        <f>ROUND(I1310*H1310,2)</f>
        <v>0</v>
      </c>
      <c r="K1310" s="245" t="s">
        <v>19</v>
      </c>
      <c r="L1310" s="250"/>
      <c r="M1310" s="251" t="s">
        <v>19</v>
      </c>
      <c r="N1310" s="252" t="s">
        <v>44</v>
      </c>
      <c r="O1310" s="84"/>
      <c r="P1310" s="221">
        <f>O1310*H1310</f>
        <v>0</v>
      </c>
      <c r="Q1310" s="221">
        <v>0</v>
      </c>
      <c r="R1310" s="221">
        <f>Q1310*H1310</f>
        <v>0</v>
      </c>
      <c r="S1310" s="221">
        <v>0</v>
      </c>
      <c r="T1310" s="222">
        <f>S1310*H1310</f>
        <v>0</v>
      </c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R1310" s="223" t="s">
        <v>251</v>
      </c>
      <c r="AT1310" s="223" t="s">
        <v>248</v>
      </c>
      <c r="AU1310" s="223" t="s">
        <v>82</v>
      </c>
      <c r="AY1310" s="17" t="s">
        <v>202</v>
      </c>
      <c r="BE1310" s="224">
        <f>IF(N1310="základní",J1310,0)</f>
        <v>0</v>
      </c>
      <c r="BF1310" s="224">
        <f>IF(N1310="snížená",J1310,0)</f>
        <v>0</v>
      </c>
      <c r="BG1310" s="224">
        <f>IF(N1310="zákl. přenesená",J1310,0)</f>
        <v>0</v>
      </c>
      <c r="BH1310" s="224">
        <f>IF(N1310="sníž. přenesená",J1310,0)</f>
        <v>0</v>
      </c>
      <c r="BI1310" s="224">
        <f>IF(N1310="nulová",J1310,0)</f>
        <v>0</v>
      </c>
      <c r="BJ1310" s="17" t="s">
        <v>80</v>
      </c>
      <c r="BK1310" s="224">
        <f>ROUND(I1310*H1310,2)</f>
        <v>0</v>
      </c>
      <c r="BL1310" s="17" t="s">
        <v>239</v>
      </c>
      <c r="BM1310" s="223" t="s">
        <v>4836</v>
      </c>
    </row>
    <row r="1311" s="2" customFormat="1">
      <c r="A1311" s="38"/>
      <c r="B1311" s="39"/>
      <c r="C1311" s="40"/>
      <c r="D1311" s="225" t="s">
        <v>212</v>
      </c>
      <c r="E1311" s="40"/>
      <c r="F1311" s="226" t="s">
        <v>4835</v>
      </c>
      <c r="G1311" s="40"/>
      <c r="H1311" s="40"/>
      <c r="I1311" s="227"/>
      <c r="J1311" s="40"/>
      <c r="K1311" s="40"/>
      <c r="L1311" s="44"/>
      <c r="M1311" s="228"/>
      <c r="N1311" s="229"/>
      <c r="O1311" s="84"/>
      <c r="P1311" s="84"/>
      <c r="Q1311" s="84"/>
      <c r="R1311" s="84"/>
      <c r="S1311" s="84"/>
      <c r="T1311" s="85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T1311" s="17" t="s">
        <v>212</v>
      </c>
      <c r="AU1311" s="17" t="s">
        <v>82</v>
      </c>
    </row>
    <row r="1312" s="2" customFormat="1" ht="16.5" customHeight="1">
      <c r="A1312" s="38"/>
      <c r="B1312" s="39"/>
      <c r="C1312" s="243" t="s">
        <v>4837</v>
      </c>
      <c r="D1312" s="243" t="s">
        <v>248</v>
      </c>
      <c r="E1312" s="244" t="s">
        <v>4838</v>
      </c>
      <c r="F1312" s="245" t="s">
        <v>4839</v>
      </c>
      <c r="G1312" s="246" t="s">
        <v>289</v>
      </c>
      <c r="H1312" s="247">
        <v>2</v>
      </c>
      <c r="I1312" s="248"/>
      <c r="J1312" s="249">
        <f>ROUND(I1312*H1312,2)</f>
        <v>0</v>
      </c>
      <c r="K1312" s="245" t="s">
        <v>19</v>
      </c>
      <c r="L1312" s="250"/>
      <c r="M1312" s="251" t="s">
        <v>19</v>
      </c>
      <c r="N1312" s="252" t="s">
        <v>44</v>
      </c>
      <c r="O1312" s="84"/>
      <c r="P1312" s="221">
        <f>O1312*H1312</f>
        <v>0</v>
      </c>
      <c r="Q1312" s="221">
        <v>0</v>
      </c>
      <c r="R1312" s="221">
        <f>Q1312*H1312</f>
        <v>0</v>
      </c>
      <c r="S1312" s="221">
        <v>0</v>
      </c>
      <c r="T1312" s="222">
        <f>S1312*H1312</f>
        <v>0</v>
      </c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R1312" s="223" t="s">
        <v>251</v>
      </c>
      <c r="AT1312" s="223" t="s">
        <v>248</v>
      </c>
      <c r="AU1312" s="223" t="s">
        <v>82</v>
      </c>
      <c r="AY1312" s="17" t="s">
        <v>202</v>
      </c>
      <c r="BE1312" s="224">
        <f>IF(N1312="základní",J1312,0)</f>
        <v>0</v>
      </c>
      <c r="BF1312" s="224">
        <f>IF(N1312="snížená",J1312,0)</f>
        <v>0</v>
      </c>
      <c r="BG1312" s="224">
        <f>IF(N1312="zákl. přenesená",J1312,0)</f>
        <v>0</v>
      </c>
      <c r="BH1312" s="224">
        <f>IF(N1312="sníž. přenesená",J1312,0)</f>
        <v>0</v>
      </c>
      <c r="BI1312" s="224">
        <f>IF(N1312="nulová",J1312,0)</f>
        <v>0</v>
      </c>
      <c r="BJ1312" s="17" t="s">
        <v>80</v>
      </c>
      <c r="BK1312" s="224">
        <f>ROUND(I1312*H1312,2)</f>
        <v>0</v>
      </c>
      <c r="BL1312" s="17" t="s">
        <v>239</v>
      </c>
      <c r="BM1312" s="223" t="s">
        <v>4840</v>
      </c>
    </row>
    <row r="1313" s="2" customFormat="1">
      <c r="A1313" s="38"/>
      <c r="B1313" s="39"/>
      <c r="C1313" s="40"/>
      <c r="D1313" s="225" t="s">
        <v>212</v>
      </c>
      <c r="E1313" s="40"/>
      <c r="F1313" s="226" t="s">
        <v>4839</v>
      </c>
      <c r="G1313" s="40"/>
      <c r="H1313" s="40"/>
      <c r="I1313" s="227"/>
      <c r="J1313" s="40"/>
      <c r="K1313" s="40"/>
      <c r="L1313" s="44"/>
      <c r="M1313" s="228"/>
      <c r="N1313" s="229"/>
      <c r="O1313" s="84"/>
      <c r="P1313" s="84"/>
      <c r="Q1313" s="84"/>
      <c r="R1313" s="84"/>
      <c r="S1313" s="84"/>
      <c r="T1313" s="85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T1313" s="17" t="s">
        <v>212</v>
      </c>
      <c r="AU1313" s="17" t="s">
        <v>82</v>
      </c>
    </row>
    <row r="1314" s="2" customFormat="1" ht="16.5" customHeight="1">
      <c r="A1314" s="38"/>
      <c r="B1314" s="39"/>
      <c r="C1314" s="243" t="s">
        <v>4841</v>
      </c>
      <c r="D1314" s="243" t="s">
        <v>248</v>
      </c>
      <c r="E1314" s="244" t="s">
        <v>4842</v>
      </c>
      <c r="F1314" s="245" t="s">
        <v>4843</v>
      </c>
      <c r="G1314" s="246" t="s">
        <v>289</v>
      </c>
      <c r="H1314" s="247">
        <v>2</v>
      </c>
      <c r="I1314" s="248"/>
      <c r="J1314" s="249">
        <f>ROUND(I1314*H1314,2)</f>
        <v>0</v>
      </c>
      <c r="K1314" s="245" t="s">
        <v>19</v>
      </c>
      <c r="L1314" s="250"/>
      <c r="M1314" s="251" t="s">
        <v>19</v>
      </c>
      <c r="N1314" s="252" t="s">
        <v>44</v>
      </c>
      <c r="O1314" s="84"/>
      <c r="P1314" s="221">
        <f>O1314*H1314</f>
        <v>0</v>
      </c>
      <c r="Q1314" s="221">
        <v>0</v>
      </c>
      <c r="R1314" s="221">
        <f>Q1314*H1314</f>
        <v>0</v>
      </c>
      <c r="S1314" s="221">
        <v>0</v>
      </c>
      <c r="T1314" s="22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223" t="s">
        <v>251</v>
      </c>
      <c r="AT1314" s="223" t="s">
        <v>248</v>
      </c>
      <c r="AU1314" s="223" t="s">
        <v>82</v>
      </c>
      <c r="AY1314" s="17" t="s">
        <v>202</v>
      </c>
      <c r="BE1314" s="224">
        <f>IF(N1314="základní",J1314,0)</f>
        <v>0</v>
      </c>
      <c r="BF1314" s="224">
        <f>IF(N1314="snížená",J1314,0)</f>
        <v>0</v>
      </c>
      <c r="BG1314" s="224">
        <f>IF(N1314="zákl. přenesená",J1314,0)</f>
        <v>0</v>
      </c>
      <c r="BH1314" s="224">
        <f>IF(N1314="sníž. přenesená",J1314,0)</f>
        <v>0</v>
      </c>
      <c r="BI1314" s="224">
        <f>IF(N1314="nulová",J1314,0)</f>
        <v>0</v>
      </c>
      <c r="BJ1314" s="17" t="s">
        <v>80</v>
      </c>
      <c r="BK1314" s="224">
        <f>ROUND(I1314*H1314,2)</f>
        <v>0</v>
      </c>
      <c r="BL1314" s="17" t="s">
        <v>239</v>
      </c>
      <c r="BM1314" s="223" t="s">
        <v>4844</v>
      </c>
    </row>
    <row r="1315" s="2" customFormat="1">
      <c r="A1315" s="38"/>
      <c r="B1315" s="39"/>
      <c r="C1315" s="40"/>
      <c r="D1315" s="225" t="s">
        <v>212</v>
      </c>
      <c r="E1315" s="40"/>
      <c r="F1315" s="226" t="s">
        <v>4843</v>
      </c>
      <c r="G1315" s="40"/>
      <c r="H1315" s="40"/>
      <c r="I1315" s="227"/>
      <c r="J1315" s="40"/>
      <c r="K1315" s="40"/>
      <c r="L1315" s="44"/>
      <c r="M1315" s="228"/>
      <c r="N1315" s="229"/>
      <c r="O1315" s="84"/>
      <c r="P1315" s="84"/>
      <c r="Q1315" s="84"/>
      <c r="R1315" s="84"/>
      <c r="S1315" s="84"/>
      <c r="T1315" s="85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T1315" s="17" t="s">
        <v>212</v>
      </c>
      <c r="AU1315" s="17" t="s">
        <v>82</v>
      </c>
    </row>
    <row r="1316" s="2" customFormat="1" ht="16.5" customHeight="1">
      <c r="A1316" s="38"/>
      <c r="B1316" s="39"/>
      <c r="C1316" s="212" t="s">
        <v>4845</v>
      </c>
      <c r="D1316" s="212" t="s">
        <v>205</v>
      </c>
      <c r="E1316" s="213" t="s">
        <v>4846</v>
      </c>
      <c r="F1316" s="214" t="s">
        <v>4847</v>
      </c>
      <c r="G1316" s="215" t="s">
        <v>289</v>
      </c>
      <c r="H1316" s="216">
        <v>221</v>
      </c>
      <c r="I1316" s="217"/>
      <c r="J1316" s="218">
        <f>ROUND(I1316*H1316,2)</f>
        <v>0</v>
      </c>
      <c r="K1316" s="214" t="s">
        <v>209</v>
      </c>
      <c r="L1316" s="44"/>
      <c r="M1316" s="219" t="s">
        <v>19</v>
      </c>
      <c r="N1316" s="220" t="s">
        <v>44</v>
      </c>
      <c r="O1316" s="84"/>
      <c r="P1316" s="221">
        <f>O1316*H1316</f>
        <v>0</v>
      </c>
      <c r="Q1316" s="221">
        <v>0.00017000000000000001</v>
      </c>
      <c r="R1316" s="221">
        <f>Q1316*H1316</f>
        <v>0.037570000000000006</v>
      </c>
      <c r="S1316" s="221">
        <v>0</v>
      </c>
      <c r="T1316" s="222">
        <f>S1316*H1316</f>
        <v>0</v>
      </c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R1316" s="223" t="s">
        <v>233</v>
      </c>
      <c r="AT1316" s="223" t="s">
        <v>205</v>
      </c>
      <c r="AU1316" s="223" t="s">
        <v>82</v>
      </c>
      <c r="AY1316" s="17" t="s">
        <v>202</v>
      </c>
      <c r="BE1316" s="224">
        <f>IF(N1316="základní",J1316,0)</f>
        <v>0</v>
      </c>
      <c r="BF1316" s="224">
        <f>IF(N1316="snížená",J1316,0)</f>
        <v>0</v>
      </c>
      <c r="BG1316" s="224">
        <f>IF(N1316="zákl. přenesená",J1316,0)</f>
        <v>0</v>
      </c>
      <c r="BH1316" s="224">
        <f>IF(N1316="sníž. přenesená",J1316,0)</f>
        <v>0</v>
      </c>
      <c r="BI1316" s="224">
        <f>IF(N1316="nulová",J1316,0)</f>
        <v>0</v>
      </c>
      <c r="BJ1316" s="17" t="s">
        <v>80</v>
      </c>
      <c r="BK1316" s="224">
        <f>ROUND(I1316*H1316,2)</f>
        <v>0</v>
      </c>
      <c r="BL1316" s="17" t="s">
        <v>233</v>
      </c>
      <c r="BM1316" s="223" t="s">
        <v>4848</v>
      </c>
    </row>
    <row r="1317" s="2" customFormat="1">
      <c r="A1317" s="38"/>
      <c r="B1317" s="39"/>
      <c r="C1317" s="40"/>
      <c r="D1317" s="225" t="s">
        <v>212</v>
      </c>
      <c r="E1317" s="40"/>
      <c r="F1317" s="226" t="s">
        <v>4849</v>
      </c>
      <c r="G1317" s="40"/>
      <c r="H1317" s="40"/>
      <c r="I1317" s="227"/>
      <c r="J1317" s="40"/>
      <c r="K1317" s="40"/>
      <c r="L1317" s="44"/>
      <c r="M1317" s="228"/>
      <c r="N1317" s="229"/>
      <c r="O1317" s="84"/>
      <c r="P1317" s="84"/>
      <c r="Q1317" s="84"/>
      <c r="R1317" s="84"/>
      <c r="S1317" s="84"/>
      <c r="T1317" s="85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T1317" s="17" t="s">
        <v>212</v>
      </c>
      <c r="AU1317" s="17" t="s">
        <v>82</v>
      </c>
    </row>
    <row r="1318" s="2" customFormat="1">
      <c r="A1318" s="38"/>
      <c r="B1318" s="39"/>
      <c r="C1318" s="40"/>
      <c r="D1318" s="230" t="s">
        <v>214</v>
      </c>
      <c r="E1318" s="40"/>
      <c r="F1318" s="231" t="s">
        <v>4850</v>
      </c>
      <c r="G1318" s="40"/>
      <c r="H1318" s="40"/>
      <c r="I1318" s="227"/>
      <c r="J1318" s="40"/>
      <c r="K1318" s="40"/>
      <c r="L1318" s="44"/>
      <c r="M1318" s="228"/>
      <c r="N1318" s="229"/>
      <c r="O1318" s="84"/>
      <c r="P1318" s="84"/>
      <c r="Q1318" s="84"/>
      <c r="R1318" s="84"/>
      <c r="S1318" s="84"/>
      <c r="T1318" s="85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T1318" s="17" t="s">
        <v>214</v>
      </c>
      <c r="AU1318" s="17" t="s">
        <v>82</v>
      </c>
    </row>
    <row r="1319" s="2" customFormat="1" ht="16.5" customHeight="1">
      <c r="A1319" s="38"/>
      <c r="B1319" s="39"/>
      <c r="C1319" s="243" t="s">
        <v>4851</v>
      </c>
      <c r="D1319" s="243" t="s">
        <v>248</v>
      </c>
      <c r="E1319" s="244" t="s">
        <v>1215</v>
      </c>
      <c r="F1319" s="245" t="s">
        <v>1216</v>
      </c>
      <c r="G1319" s="246" t="s">
        <v>289</v>
      </c>
      <c r="H1319" s="247">
        <v>31</v>
      </c>
      <c r="I1319" s="248"/>
      <c r="J1319" s="249">
        <f>ROUND(I1319*H1319,2)</f>
        <v>0</v>
      </c>
      <c r="K1319" s="245" t="s">
        <v>19</v>
      </c>
      <c r="L1319" s="250"/>
      <c r="M1319" s="251" t="s">
        <v>19</v>
      </c>
      <c r="N1319" s="252" t="s">
        <v>44</v>
      </c>
      <c r="O1319" s="84"/>
      <c r="P1319" s="221">
        <f>O1319*H1319</f>
        <v>0</v>
      </c>
      <c r="Q1319" s="221">
        <v>0.0077999999999999996</v>
      </c>
      <c r="R1319" s="221">
        <f>Q1319*H1319</f>
        <v>0.24179999999999999</v>
      </c>
      <c r="S1319" s="221">
        <v>0</v>
      </c>
      <c r="T1319" s="222">
        <f>S1319*H1319</f>
        <v>0</v>
      </c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R1319" s="223" t="s">
        <v>251</v>
      </c>
      <c r="AT1319" s="223" t="s">
        <v>248</v>
      </c>
      <c r="AU1319" s="223" t="s">
        <v>82</v>
      </c>
      <c r="AY1319" s="17" t="s">
        <v>202</v>
      </c>
      <c r="BE1319" s="224">
        <f>IF(N1319="základní",J1319,0)</f>
        <v>0</v>
      </c>
      <c r="BF1319" s="224">
        <f>IF(N1319="snížená",J1319,0)</f>
        <v>0</v>
      </c>
      <c r="BG1319" s="224">
        <f>IF(N1319="zákl. přenesená",J1319,0)</f>
        <v>0</v>
      </c>
      <c r="BH1319" s="224">
        <f>IF(N1319="sníž. přenesená",J1319,0)</f>
        <v>0</v>
      </c>
      <c r="BI1319" s="224">
        <f>IF(N1319="nulová",J1319,0)</f>
        <v>0</v>
      </c>
      <c r="BJ1319" s="17" t="s">
        <v>80</v>
      </c>
      <c r="BK1319" s="224">
        <f>ROUND(I1319*H1319,2)</f>
        <v>0</v>
      </c>
      <c r="BL1319" s="17" t="s">
        <v>239</v>
      </c>
      <c r="BM1319" s="223" t="s">
        <v>4852</v>
      </c>
    </row>
    <row r="1320" s="2" customFormat="1">
      <c r="A1320" s="38"/>
      <c r="B1320" s="39"/>
      <c r="C1320" s="40"/>
      <c r="D1320" s="225" t="s">
        <v>212</v>
      </c>
      <c r="E1320" s="40"/>
      <c r="F1320" s="226" t="s">
        <v>1216</v>
      </c>
      <c r="G1320" s="40"/>
      <c r="H1320" s="40"/>
      <c r="I1320" s="227"/>
      <c r="J1320" s="40"/>
      <c r="K1320" s="40"/>
      <c r="L1320" s="44"/>
      <c r="M1320" s="228"/>
      <c r="N1320" s="229"/>
      <c r="O1320" s="84"/>
      <c r="P1320" s="84"/>
      <c r="Q1320" s="84"/>
      <c r="R1320" s="84"/>
      <c r="S1320" s="84"/>
      <c r="T1320" s="85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T1320" s="17" t="s">
        <v>212</v>
      </c>
      <c r="AU1320" s="17" t="s">
        <v>82</v>
      </c>
    </row>
    <row r="1321" s="2" customFormat="1">
      <c r="A1321" s="38"/>
      <c r="B1321" s="39"/>
      <c r="C1321" s="40"/>
      <c r="D1321" s="225" t="s">
        <v>525</v>
      </c>
      <c r="E1321" s="40"/>
      <c r="F1321" s="253" t="s">
        <v>526</v>
      </c>
      <c r="G1321" s="40"/>
      <c r="H1321" s="40"/>
      <c r="I1321" s="227"/>
      <c r="J1321" s="40"/>
      <c r="K1321" s="40"/>
      <c r="L1321" s="44"/>
      <c r="M1321" s="228"/>
      <c r="N1321" s="229"/>
      <c r="O1321" s="84"/>
      <c r="P1321" s="84"/>
      <c r="Q1321" s="84"/>
      <c r="R1321" s="84"/>
      <c r="S1321" s="84"/>
      <c r="T1321" s="85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T1321" s="17" t="s">
        <v>525</v>
      </c>
      <c r="AU1321" s="17" t="s">
        <v>82</v>
      </c>
    </row>
    <row r="1322" s="2" customFormat="1" ht="16.5" customHeight="1">
      <c r="A1322" s="38"/>
      <c r="B1322" s="39"/>
      <c r="C1322" s="243" t="s">
        <v>4853</v>
      </c>
      <c r="D1322" s="243" t="s">
        <v>248</v>
      </c>
      <c r="E1322" s="244" t="s">
        <v>1219</v>
      </c>
      <c r="F1322" s="245" t="s">
        <v>1220</v>
      </c>
      <c r="G1322" s="246" t="s">
        <v>289</v>
      </c>
      <c r="H1322" s="247">
        <v>66</v>
      </c>
      <c r="I1322" s="248"/>
      <c r="J1322" s="249">
        <f>ROUND(I1322*H1322,2)</f>
        <v>0</v>
      </c>
      <c r="K1322" s="245" t="s">
        <v>19</v>
      </c>
      <c r="L1322" s="250"/>
      <c r="M1322" s="251" t="s">
        <v>19</v>
      </c>
      <c r="N1322" s="252" t="s">
        <v>44</v>
      </c>
      <c r="O1322" s="84"/>
      <c r="P1322" s="221">
        <f>O1322*H1322</f>
        <v>0</v>
      </c>
      <c r="Q1322" s="221">
        <v>0.00016000000000000001</v>
      </c>
      <c r="R1322" s="221">
        <f>Q1322*H1322</f>
        <v>0.010560000000000002</v>
      </c>
      <c r="S1322" s="221">
        <v>0</v>
      </c>
      <c r="T1322" s="222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223" t="s">
        <v>251</v>
      </c>
      <c r="AT1322" s="223" t="s">
        <v>248</v>
      </c>
      <c r="AU1322" s="223" t="s">
        <v>82</v>
      </c>
      <c r="AY1322" s="17" t="s">
        <v>202</v>
      </c>
      <c r="BE1322" s="224">
        <f>IF(N1322="základní",J1322,0)</f>
        <v>0</v>
      </c>
      <c r="BF1322" s="224">
        <f>IF(N1322="snížená",J1322,0)</f>
        <v>0</v>
      </c>
      <c r="BG1322" s="224">
        <f>IF(N1322="zákl. přenesená",J1322,0)</f>
        <v>0</v>
      </c>
      <c r="BH1322" s="224">
        <f>IF(N1322="sníž. přenesená",J1322,0)</f>
        <v>0</v>
      </c>
      <c r="BI1322" s="224">
        <f>IF(N1322="nulová",J1322,0)</f>
        <v>0</v>
      </c>
      <c r="BJ1322" s="17" t="s">
        <v>80</v>
      </c>
      <c r="BK1322" s="224">
        <f>ROUND(I1322*H1322,2)</f>
        <v>0</v>
      </c>
      <c r="BL1322" s="17" t="s">
        <v>239</v>
      </c>
      <c r="BM1322" s="223" t="s">
        <v>4854</v>
      </c>
    </row>
    <row r="1323" s="2" customFormat="1">
      <c r="A1323" s="38"/>
      <c r="B1323" s="39"/>
      <c r="C1323" s="40"/>
      <c r="D1323" s="225" t="s">
        <v>212</v>
      </c>
      <c r="E1323" s="40"/>
      <c r="F1323" s="226" t="s">
        <v>1220</v>
      </c>
      <c r="G1323" s="40"/>
      <c r="H1323" s="40"/>
      <c r="I1323" s="227"/>
      <c r="J1323" s="40"/>
      <c r="K1323" s="40"/>
      <c r="L1323" s="44"/>
      <c r="M1323" s="228"/>
      <c r="N1323" s="229"/>
      <c r="O1323" s="84"/>
      <c r="P1323" s="84"/>
      <c r="Q1323" s="84"/>
      <c r="R1323" s="84"/>
      <c r="S1323" s="84"/>
      <c r="T1323" s="85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T1323" s="17" t="s">
        <v>212</v>
      </c>
      <c r="AU1323" s="17" t="s">
        <v>82</v>
      </c>
    </row>
    <row r="1324" s="2" customFormat="1" ht="16.5" customHeight="1">
      <c r="A1324" s="38"/>
      <c r="B1324" s="39"/>
      <c r="C1324" s="243" t="s">
        <v>4855</v>
      </c>
      <c r="D1324" s="243" t="s">
        <v>248</v>
      </c>
      <c r="E1324" s="244" t="s">
        <v>4856</v>
      </c>
      <c r="F1324" s="245" t="s">
        <v>4857</v>
      </c>
      <c r="G1324" s="246" t="s">
        <v>289</v>
      </c>
      <c r="H1324" s="247">
        <v>14</v>
      </c>
      <c r="I1324" s="248"/>
      <c r="J1324" s="249">
        <f>ROUND(I1324*H1324,2)</f>
        <v>0</v>
      </c>
      <c r="K1324" s="245" t="s">
        <v>19</v>
      </c>
      <c r="L1324" s="250"/>
      <c r="M1324" s="251" t="s">
        <v>19</v>
      </c>
      <c r="N1324" s="252" t="s">
        <v>44</v>
      </c>
      <c r="O1324" s="84"/>
      <c r="P1324" s="221">
        <f>O1324*H1324</f>
        <v>0</v>
      </c>
      <c r="Q1324" s="221">
        <v>0.00016000000000000001</v>
      </c>
      <c r="R1324" s="221">
        <f>Q1324*H1324</f>
        <v>0.0022400000000000002</v>
      </c>
      <c r="S1324" s="221">
        <v>0</v>
      </c>
      <c r="T1324" s="222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223" t="s">
        <v>251</v>
      </c>
      <c r="AT1324" s="223" t="s">
        <v>248</v>
      </c>
      <c r="AU1324" s="223" t="s">
        <v>82</v>
      </c>
      <c r="AY1324" s="17" t="s">
        <v>202</v>
      </c>
      <c r="BE1324" s="224">
        <f>IF(N1324="základní",J1324,0)</f>
        <v>0</v>
      </c>
      <c r="BF1324" s="224">
        <f>IF(N1324="snížená",J1324,0)</f>
        <v>0</v>
      </c>
      <c r="BG1324" s="224">
        <f>IF(N1324="zákl. přenesená",J1324,0)</f>
        <v>0</v>
      </c>
      <c r="BH1324" s="224">
        <f>IF(N1324="sníž. přenesená",J1324,0)</f>
        <v>0</v>
      </c>
      <c r="BI1324" s="224">
        <f>IF(N1324="nulová",J1324,0)</f>
        <v>0</v>
      </c>
      <c r="BJ1324" s="17" t="s">
        <v>80</v>
      </c>
      <c r="BK1324" s="224">
        <f>ROUND(I1324*H1324,2)</f>
        <v>0</v>
      </c>
      <c r="BL1324" s="17" t="s">
        <v>239</v>
      </c>
      <c r="BM1324" s="223" t="s">
        <v>4858</v>
      </c>
    </row>
    <row r="1325" s="2" customFormat="1">
      <c r="A1325" s="38"/>
      <c r="B1325" s="39"/>
      <c r="C1325" s="40"/>
      <c r="D1325" s="225" t="s">
        <v>212</v>
      </c>
      <c r="E1325" s="40"/>
      <c r="F1325" s="226" t="s">
        <v>4857</v>
      </c>
      <c r="G1325" s="40"/>
      <c r="H1325" s="40"/>
      <c r="I1325" s="227"/>
      <c r="J1325" s="40"/>
      <c r="K1325" s="40"/>
      <c r="L1325" s="44"/>
      <c r="M1325" s="228"/>
      <c r="N1325" s="229"/>
      <c r="O1325" s="84"/>
      <c r="P1325" s="84"/>
      <c r="Q1325" s="84"/>
      <c r="R1325" s="84"/>
      <c r="S1325" s="84"/>
      <c r="T1325" s="85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T1325" s="17" t="s">
        <v>212</v>
      </c>
      <c r="AU1325" s="17" t="s">
        <v>82</v>
      </c>
    </row>
    <row r="1326" s="2" customFormat="1" ht="16.5" customHeight="1">
      <c r="A1326" s="38"/>
      <c r="B1326" s="39"/>
      <c r="C1326" s="243" t="s">
        <v>4859</v>
      </c>
      <c r="D1326" s="243" t="s">
        <v>248</v>
      </c>
      <c r="E1326" s="244" t="s">
        <v>4860</v>
      </c>
      <c r="F1326" s="245" t="s">
        <v>4861</v>
      </c>
      <c r="G1326" s="246" t="s">
        <v>289</v>
      </c>
      <c r="H1326" s="247">
        <v>0</v>
      </c>
      <c r="I1326" s="248"/>
      <c r="J1326" s="249">
        <f>ROUND(I1326*H1326,2)</f>
        <v>0</v>
      </c>
      <c r="K1326" s="245" t="s">
        <v>19</v>
      </c>
      <c r="L1326" s="250"/>
      <c r="M1326" s="251" t="s">
        <v>19</v>
      </c>
      <c r="N1326" s="252" t="s">
        <v>44</v>
      </c>
      <c r="O1326" s="84"/>
      <c r="P1326" s="221">
        <f>O1326*H1326</f>
        <v>0</v>
      </c>
      <c r="Q1326" s="221">
        <v>0.00016000000000000001</v>
      </c>
      <c r="R1326" s="221">
        <f>Q1326*H1326</f>
        <v>0</v>
      </c>
      <c r="S1326" s="221">
        <v>0</v>
      </c>
      <c r="T1326" s="222">
        <f>S1326*H1326</f>
        <v>0</v>
      </c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R1326" s="223" t="s">
        <v>251</v>
      </c>
      <c r="AT1326" s="223" t="s">
        <v>248</v>
      </c>
      <c r="AU1326" s="223" t="s">
        <v>82</v>
      </c>
      <c r="AY1326" s="17" t="s">
        <v>202</v>
      </c>
      <c r="BE1326" s="224">
        <f>IF(N1326="základní",J1326,0)</f>
        <v>0</v>
      </c>
      <c r="BF1326" s="224">
        <f>IF(N1326="snížená",J1326,0)</f>
        <v>0</v>
      </c>
      <c r="BG1326" s="224">
        <f>IF(N1326="zákl. přenesená",J1326,0)</f>
        <v>0</v>
      </c>
      <c r="BH1326" s="224">
        <f>IF(N1326="sníž. přenesená",J1326,0)</f>
        <v>0</v>
      </c>
      <c r="BI1326" s="224">
        <f>IF(N1326="nulová",J1326,0)</f>
        <v>0</v>
      </c>
      <c r="BJ1326" s="17" t="s">
        <v>80</v>
      </c>
      <c r="BK1326" s="224">
        <f>ROUND(I1326*H1326,2)</f>
        <v>0</v>
      </c>
      <c r="BL1326" s="17" t="s">
        <v>239</v>
      </c>
      <c r="BM1326" s="223" t="s">
        <v>4862</v>
      </c>
    </row>
    <row r="1327" s="2" customFormat="1">
      <c r="A1327" s="38"/>
      <c r="B1327" s="39"/>
      <c r="C1327" s="40"/>
      <c r="D1327" s="225" t="s">
        <v>212</v>
      </c>
      <c r="E1327" s="40"/>
      <c r="F1327" s="226" t="s">
        <v>4861</v>
      </c>
      <c r="G1327" s="40"/>
      <c r="H1327" s="40"/>
      <c r="I1327" s="227"/>
      <c r="J1327" s="40"/>
      <c r="K1327" s="40"/>
      <c r="L1327" s="44"/>
      <c r="M1327" s="228"/>
      <c r="N1327" s="229"/>
      <c r="O1327" s="84"/>
      <c r="P1327" s="84"/>
      <c r="Q1327" s="84"/>
      <c r="R1327" s="84"/>
      <c r="S1327" s="84"/>
      <c r="T1327" s="85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T1327" s="17" t="s">
        <v>212</v>
      </c>
      <c r="AU1327" s="17" t="s">
        <v>82</v>
      </c>
    </row>
    <row r="1328" s="2" customFormat="1" ht="16.5" customHeight="1">
      <c r="A1328" s="38"/>
      <c r="B1328" s="39"/>
      <c r="C1328" s="243" t="s">
        <v>4863</v>
      </c>
      <c r="D1328" s="243" t="s">
        <v>248</v>
      </c>
      <c r="E1328" s="244" t="s">
        <v>4864</v>
      </c>
      <c r="F1328" s="245" t="s">
        <v>4865</v>
      </c>
      <c r="G1328" s="246" t="s">
        <v>289</v>
      </c>
      <c r="H1328" s="247">
        <v>8</v>
      </c>
      <c r="I1328" s="248"/>
      <c r="J1328" s="249">
        <f>ROUND(I1328*H1328,2)</f>
        <v>0</v>
      </c>
      <c r="K1328" s="245" t="s">
        <v>19</v>
      </c>
      <c r="L1328" s="250"/>
      <c r="M1328" s="251" t="s">
        <v>19</v>
      </c>
      <c r="N1328" s="252" t="s">
        <v>44</v>
      </c>
      <c r="O1328" s="84"/>
      <c r="P1328" s="221">
        <f>O1328*H1328</f>
        <v>0</v>
      </c>
      <c r="Q1328" s="221">
        <v>0.00016000000000000001</v>
      </c>
      <c r="R1328" s="221">
        <f>Q1328*H1328</f>
        <v>0.0012800000000000001</v>
      </c>
      <c r="S1328" s="221">
        <v>0</v>
      </c>
      <c r="T1328" s="222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223" t="s">
        <v>251</v>
      </c>
      <c r="AT1328" s="223" t="s">
        <v>248</v>
      </c>
      <c r="AU1328" s="223" t="s">
        <v>82</v>
      </c>
      <c r="AY1328" s="17" t="s">
        <v>202</v>
      </c>
      <c r="BE1328" s="224">
        <f>IF(N1328="základní",J1328,0)</f>
        <v>0</v>
      </c>
      <c r="BF1328" s="224">
        <f>IF(N1328="snížená",J1328,0)</f>
        <v>0</v>
      </c>
      <c r="BG1328" s="224">
        <f>IF(N1328="zákl. přenesená",J1328,0)</f>
        <v>0</v>
      </c>
      <c r="BH1328" s="224">
        <f>IF(N1328="sníž. přenesená",J1328,0)</f>
        <v>0</v>
      </c>
      <c r="BI1328" s="224">
        <f>IF(N1328="nulová",J1328,0)</f>
        <v>0</v>
      </c>
      <c r="BJ1328" s="17" t="s">
        <v>80</v>
      </c>
      <c r="BK1328" s="224">
        <f>ROUND(I1328*H1328,2)</f>
        <v>0</v>
      </c>
      <c r="BL1328" s="17" t="s">
        <v>239</v>
      </c>
      <c r="BM1328" s="223" t="s">
        <v>4866</v>
      </c>
    </row>
    <row r="1329" s="2" customFormat="1">
      <c r="A1329" s="38"/>
      <c r="B1329" s="39"/>
      <c r="C1329" s="40"/>
      <c r="D1329" s="225" t="s">
        <v>212</v>
      </c>
      <c r="E1329" s="40"/>
      <c r="F1329" s="226" t="s">
        <v>4865</v>
      </c>
      <c r="G1329" s="40"/>
      <c r="H1329" s="40"/>
      <c r="I1329" s="227"/>
      <c r="J1329" s="40"/>
      <c r="K1329" s="40"/>
      <c r="L1329" s="44"/>
      <c r="M1329" s="228"/>
      <c r="N1329" s="229"/>
      <c r="O1329" s="84"/>
      <c r="P1329" s="84"/>
      <c r="Q1329" s="84"/>
      <c r="R1329" s="84"/>
      <c r="S1329" s="84"/>
      <c r="T1329" s="85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T1329" s="17" t="s">
        <v>212</v>
      </c>
      <c r="AU1329" s="17" t="s">
        <v>82</v>
      </c>
    </row>
    <row r="1330" s="2" customFormat="1" ht="16.5" customHeight="1">
      <c r="A1330" s="38"/>
      <c r="B1330" s="39"/>
      <c r="C1330" s="243" t="s">
        <v>4867</v>
      </c>
      <c r="D1330" s="243" t="s">
        <v>248</v>
      </c>
      <c r="E1330" s="244" t="s">
        <v>4868</v>
      </c>
      <c r="F1330" s="245" t="s">
        <v>4869</v>
      </c>
      <c r="G1330" s="246" t="s">
        <v>289</v>
      </c>
      <c r="H1330" s="247">
        <v>0</v>
      </c>
      <c r="I1330" s="248"/>
      <c r="J1330" s="249">
        <f>ROUND(I1330*H1330,2)</f>
        <v>0</v>
      </c>
      <c r="K1330" s="245" t="s">
        <v>19</v>
      </c>
      <c r="L1330" s="250"/>
      <c r="M1330" s="251" t="s">
        <v>19</v>
      </c>
      <c r="N1330" s="252" t="s">
        <v>44</v>
      </c>
      <c r="O1330" s="84"/>
      <c r="P1330" s="221">
        <f>O1330*H1330</f>
        <v>0</v>
      </c>
      <c r="Q1330" s="221">
        <v>0.00016000000000000001</v>
      </c>
      <c r="R1330" s="221">
        <f>Q1330*H1330</f>
        <v>0</v>
      </c>
      <c r="S1330" s="221">
        <v>0</v>
      </c>
      <c r="T1330" s="222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223" t="s">
        <v>251</v>
      </c>
      <c r="AT1330" s="223" t="s">
        <v>248</v>
      </c>
      <c r="AU1330" s="223" t="s">
        <v>82</v>
      </c>
      <c r="AY1330" s="17" t="s">
        <v>202</v>
      </c>
      <c r="BE1330" s="224">
        <f>IF(N1330="základní",J1330,0)</f>
        <v>0</v>
      </c>
      <c r="BF1330" s="224">
        <f>IF(N1330="snížená",J1330,0)</f>
        <v>0</v>
      </c>
      <c r="BG1330" s="224">
        <f>IF(N1330="zákl. přenesená",J1330,0)</f>
        <v>0</v>
      </c>
      <c r="BH1330" s="224">
        <f>IF(N1330="sníž. přenesená",J1330,0)</f>
        <v>0</v>
      </c>
      <c r="BI1330" s="224">
        <f>IF(N1330="nulová",J1330,0)</f>
        <v>0</v>
      </c>
      <c r="BJ1330" s="17" t="s">
        <v>80</v>
      </c>
      <c r="BK1330" s="224">
        <f>ROUND(I1330*H1330,2)</f>
        <v>0</v>
      </c>
      <c r="BL1330" s="17" t="s">
        <v>239</v>
      </c>
      <c r="BM1330" s="223" t="s">
        <v>4870</v>
      </c>
    </row>
    <row r="1331" s="2" customFormat="1">
      <c r="A1331" s="38"/>
      <c r="B1331" s="39"/>
      <c r="C1331" s="40"/>
      <c r="D1331" s="225" t="s">
        <v>212</v>
      </c>
      <c r="E1331" s="40"/>
      <c r="F1331" s="226" t="s">
        <v>4869</v>
      </c>
      <c r="G1331" s="40"/>
      <c r="H1331" s="40"/>
      <c r="I1331" s="227"/>
      <c r="J1331" s="40"/>
      <c r="K1331" s="40"/>
      <c r="L1331" s="44"/>
      <c r="M1331" s="228"/>
      <c r="N1331" s="229"/>
      <c r="O1331" s="84"/>
      <c r="P1331" s="84"/>
      <c r="Q1331" s="84"/>
      <c r="R1331" s="84"/>
      <c r="S1331" s="84"/>
      <c r="T1331" s="85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T1331" s="17" t="s">
        <v>212</v>
      </c>
      <c r="AU1331" s="17" t="s">
        <v>82</v>
      </c>
    </row>
    <row r="1332" s="2" customFormat="1" ht="16.5" customHeight="1">
      <c r="A1332" s="38"/>
      <c r="B1332" s="39"/>
      <c r="C1332" s="243" t="s">
        <v>4871</v>
      </c>
      <c r="D1332" s="243" t="s">
        <v>248</v>
      </c>
      <c r="E1332" s="244" t="s">
        <v>4872</v>
      </c>
      <c r="F1332" s="245" t="s">
        <v>4873</v>
      </c>
      <c r="G1332" s="246" t="s">
        <v>289</v>
      </c>
      <c r="H1332" s="247">
        <v>2</v>
      </c>
      <c r="I1332" s="248"/>
      <c r="J1332" s="249">
        <f>ROUND(I1332*H1332,2)</f>
        <v>0</v>
      </c>
      <c r="K1332" s="245" t="s">
        <v>19</v>
      </c>
      <c r="L1332" s="250"/>
      <c r="M1332" s="251" t="s">
        <v>19</v>
      </c>
      <c r="N1332" s="252" t="s">
        <v>44</v>
      </c>
      <c r="O1332" s="84"/>
      <c r="P1332" s="221">
        <f>O1332*H1332</f>
        <v>0</v>
      </c>
      <c r="Q1332" s="221">
        <v>0</v>
      </c>
      <c r="R1332" s="221">
        <f>Q1332*H1332</f>
        <v>0</v>
      </c>
      <c r="S1332" s="221">
        <v>0</v>
      </c>
      <c r="T1332" s="222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223" t="s">
        <v>251</v>
      </c>
      <c r="AT1332" s="223" t="s">
        <v>248</v>
      </c>
      <c r="AU1332" s="223" t="s">
        <v>82</v>
      </c>
      <c r="AY1332" s="17" t="s">
        <v>202</v>
      </c>
      <c r="BE1332" s="224">
        <f>IF(N1332="základní",J1332,0)</f>
        <v>0</v>
      </c>
      <c r="BF1332" s="224">
        <f>IF(N1332="snížená",J1332,0)</f>
        <v>0</v>
      </c>
      <c r="BG1332" s="224">
        <f>IF(N1332="zákl. přenesená",J1332,0)</f>
        <v>0</v>
      </c>
      <c r="BH1332" s="224">
        <f>IF(N1332="sníž. přenesená",J1332,0)</f>
        <v>0</v>
      </c>
      <c r="BI1332" s="224">
        <f>IF(N1332="nulová",J1332,0)</f>
        <v>0</v>
      </c>
      <c r="BJ1332" s="17" t="s">
        <v>80</v>
      </c>
      <c r="BK1332" s="224">
        <f>ROUND(I1332*H1332,2)</f>
        <v>0</v>
      </c>
      <c r="BL1332" s="17" t="s">
        <v>239</v>
      </c>
      <c r="BM1332" s="223" t="s">
        <v>4874</v>
      </c>
    </row>
    <row r="1333" s="2" customFormat="1">
      <c r="A1333" s="38"/>
      <c r="B1333" s="39"/>
      <c r="C1333" s="40"/>
      <c r="D1333" s="225" t="s">
        <v>212</v>
      </c>
      <c r="E1333" s="40"/>
      <c r="F1333" s="226" t="s">
        <v>4873</v>
      </c>
      <c r="G1333" s="40"/>
      <c r="H1333" s="40"/>
      <c r="I1333" s="227"/>
      <c r="J1333" s="40"/>
      <c r="K1333" s="40"/>
      <c r="L1333" s="44"/>
      <c r="M1333" s="228"/>
      <c r="N1333" s="229"/>
      <c r="O1333" s="84"/>
      <c r="P1333" s="84"/>
      <c r="Q1333" s="84"/>
      <c r="R1333" s="84"/>
      <c r="S1333" s="84"/>
      <c r="T1333" s="85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T1333" s="17" t="s">
        <v>212</v>
      </c>
      <c r="AU1333" s="17" t="s">
        <v>82</v>
      </c>
    </row>
    <row r="1334" s="2" customFormat="1" ht="16.5" customHeight="1">
      <c r="A1334" s="38"/>
      <c r="B1334" s="39"/>
      <c r="C1334" s="243" t="s">
        <v>4875</v>
      </c>
      <c r="D1334" s="243" t="s">
        <v>248</v>
      </c>
      <c r="E1334" s="244" t="s">
        <v>4876</v>
      </c>
      <c r="F1334" s="245" t="s">
        <v>4877</v>
      </c>
      <c r="G1334" s="246" t="s">
        <v>289</v>
      </c>
      <c r="H1334" s="247">
        <v>2</v>
      </c>
      <c r="I1334" s="248"/>
      <c r="J1334" s="249">
        <f>ROUND(I1334*H1334,2)</f>
        <v>0</v>
      </c>
      <c r="K1334" s="245" t="s">
        <v>19</v>
      </c>
      <c r="L1334" s="250"/>
      <c r="M1334" s="251" t="s">
        <v>19</v>
      </c>
      <c r="N1334" s="252" t="s">
        <v>44</v>
      </c>
      <c r="O1334" s="84"/>
      <c r="P1334" s="221">
        <f>O1334*H1334</f>
        <v>0</v>
      </c>
      <c r="Q1334" s="221">
        <v>0</v>
      </c>
      <c r="R1334" s="221">
        <f>Q1334*H1334</f>
        <v>0</v>
      </c>
      <c r="S1334" s="221">
        <v>0</v>
      </c>
      <c r="T1334" s="222">
        <f>S1334*H1334</f>
        <v>0</v>
      </c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R1334" s="223" t="s">
        <v>251</v>
      </c>
      <c r="AT1334" s="223" t="s">
        <v>248</v>
      </c>
      <c r="AU1334" s="223" t="s">
        <v>82</v>
      </c>
      <c r="AY1334" s="17" t="s">
        <v>202</v>
      </c>
      <c r="BE1334" s="224">
        <f>IF(N1334="základní",J1334,0)</f>
        <v>0</v>
      </c>
      <c r="BF1334" s="224">
        <f>IF(N1334="snížená",J1334,0)</f>
        <v>0</v>
      </c>
      <c r="BG1334" s="224">
        <f>IF(N1334="zákl. přenesená",J1334,0)</f>
        <v>0</v>
      </c>
      <c r="BH1334" s="224">
        <f>IF(N1334="sníž. přenesená",J1334,0)</f>
        <v>0</v>
      </c>
      <c r="BI1334" s="224">
        <f>IF(N1334="nulová",J1334,0)</f>
        <v>0</v>
      </c>
      <c r="BJ1334" s="17" t="s">
        <v>80</v>
      </c>
      <c r="BK1334" s="224">
        <f>ROUND(I1334*H1334,2)</f>
        <v>0</v>
      </c>
      <c r="BL1334" s="17" t="s">
        <v>239</v>
      </c>
      <c r="BM1334" s="223" t="s">
        <v>4878</v>
      </c>
    </row>
    <row r="1335" s="2" customFormat="1">
      <c r="A1335" s="38"/>
      <c r="B1335" s="39"/>
      <c r="C1335" s="40"/>
      <c r="D1335" s="225" t="s">
        <v>212</v>
      </c>
      <c r="E1335" s="40"/>
      <c r="F1335" s="226" t="s">
        <v>4877</v>
      </c>
      <c r="G1335" s="40"/>
      <c r="H1335" s="40"/>
      <c r="I1335" s="227"/>
      <c r="J1335" s="40"/>
      <c r="K1335" s="40"/>
      <c r="L1335" s="44"/>
      <c r="M1335" s="228"/>
      <c r="N1335" s="229"/>
      <c r="O1335" s="84"/>
      <c r="P1335" s="84"/>
      <c r="Q1335" s="84"/>
      <c r="R1335" s="84"/>
      <c r="S1335" s="84"/>
      <c r="T1335" s="85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T1335" s="17" t="s">
        <v>212</v>
      </c>
      <c r="AU1335" s="17" t="s">
        <v>82</v>
      </c>
    </row>
    <row r="1336" s="2" customFormat="1" ht="16.5" customHeight="1">
      <c r="A1336" s="38"/>
      <c r="B1336" s="39"/>
      <c r="C1336" s="243" t="s">
        <v>4879</v>
      </c>
      <c r="D1336" s="243" t="s">
        <v>248</v>
      </c>
      <c r="E1336" s="244" t="s">
        <v>4880</v>
      </c>
      <c r="F1336" s="245" t="s">
        <v>4881</v>
      </c>
      <c r="G1336" s="246" t="s">
        <v>289</v>
      </c>
      <c r="H1336" s="247">
        <v>10</v>
      </c>
      <c r="I1336" s="248"/>
      <c r="J1336" s="249">
        <f>ROUND(I1336*H1336,2)</f>
        <v>0</v>
      </c>
      <c r="K1336" s="245" t="s">
        <v>209</v>
      </c>
      <c r="L1336" s="250"/>
      <c r="M1336" s="251" t="s">
        <v>19</v>
      </c>
      <c r="N1336" s="252" t="s">
        <v>44</v>
      </c>
      <c r="O1336" s="84"/>
      <c r="P1336" s="221">
        <f>O1336*H1336</f>
        <v>0</v>
      </c>
      <c r="Q1336" s="221">
        <v>0.00033</v>
      </c>
      <c r="R1336" s="221">
        <f>Q1336*H1336</f>
        <v>0.0033</v>
      </c>
      <c r="S1336" s="221">
        <v>0</v>
      </c>
      <c r="T1336" s="222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223" t="s">
        <v>1051</v>
      </c>
      <c r="AT1336" s="223" t="s">
        <v>248</v>
      </c>
      <c r="AU1336" s="223" t="s">
        <v>82</v>
      </c>
      <c r="AY1336" s="17" t="s">
        <v>202</v>
      </c>
      <c r="BE1336" s="224">
        <f>IF(N1336="základní",J1336,0)</f>
        <v>0</v>
      </c>
      <c r="BF1336" s="224">
        <f>IF(N1336="snížená",J1336,0)</f>
        <v>0</v>
      </c>
      <c r="BG1336" s="224">
        <f>IF(N1336="zákl. přenesená",J1336,0)</f>
        <v>0</v>
      </c>
      <c r="BH1336" s="224">
        <f>IF(N1336="sníž. přenesená",J1336,0)</f>
        <v>0</v>
      </c>
      <c r="BI1336" s="224">
        <f>IF(N1336="nulová",J1336,0)</f>
        <v>0</v>
      </c>
      <c r="BJ1336" s="17" t="s">
        <v>80</v>
      </c>
      <c r="BK1336" s="224">
        <f>ROUND(I1336*H1336,2)</f>
        <v>0</v>
      </c>
      <c r="BL1336" s="17" t="s">
        <v>233</v>
      </c>
      <c r="BM1336" s="223" t="s">
        <v>4882</v>
      </c>
    </row>
    <row r="1337" s="2" customFormat="1">
      <c r="A1337" s="38"/>
      <c r="B1337" s="39"/>
      <c r="C1337" s="40"/>
      <c r="D1337" s="225" t="s">
        <v>212</v>
      </c>
      <c r="E1337" s="40"/>
      <c r="F1337" s="226" t="s">
        <v>4881</v>
      </c>
      <c r="G1337" s="40"/>
      <c r="H1337" s="40"/>
      <c r="I1337" s="227"/>
      <c r="J1337" s="40"/>
      <c r="K1337" s="40"/>
      <c r="L1337" s="44"/>
      <c r="M1337" s="228"/>
      <c r="N1337" s="229"/>
      <c r="O1337" s="84"/>
      <c r="P1337" s="84"/>
      <c r="Q1337" s="84"/>
      <c r="R1337" s="84"/>
      <c r="S1337" s="84"/>
      <c r="T1337" s="85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T1337" s="17" t="s">
        <v>212</v>
      </c>
      <c r="AU1337" s="17" t="s">
        <v>82</v>
      </c>
    </row>
    <row r="1338" s="2" customFormat="1" ht="16.5" customHeight="1">
      <c r="A1338" s="38"/>
      <c r="B1338" s="39"/>
      <c r="C1338" s="243" t="s">
        <v>4883</v>
      </c>
      <c r="D1338" s="243" t="s">
        <v>248</v>
      </c>
      <c r="E1338" s="244" t="s">
        <v>4884</v>
      </c>
      <c r="F1338" s="245" t="s">
        <v>4885</v>
      </c>
      <c r="G1338" s="246" t="s">
        <v>289</v>
      </c>
      <c r="H1338" s="247">
        <v>0</v>
      </c>
      <c r="I1338" s="248"/>
      <c r="J1338" s="249">
        <f>ROUND(I1338*H1338,2)</f>
        <v>0</v>
      </c>
      <c r="K1338" s="245" t="s">
        <v>19</v>
      </c>
      <c r="L1338" s="250"/>
      <c r="M1338" s="251" t="s">
        <v>19</v>
      </c>
      <c r="N1338" s="252" t="s">
        <v>44</v>
      </c>
      <c r="O1338" s="84"/>
      <c r="P1338" s="221">
        <f>O1338*H1338</f>
        <v>0</v>
      </c>
      <c r="Q1338" s="221">
        <v>0.0048199999999999996</v>
      </c>
      <c r="R1338" s="221">
        <f>Q1338*H1338</f>
        <v>0</v>
      </c>
      <c r="S1338" s="221">
        <v>0</v>
      </c>
      <c r="T1338" s="222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223" t="s">
        <v>251</v>
      </c>
      <c r="AT1338" s="223" t="s">
        <v>248</v>
      </c>
      <c r="AU1338" s="223" t="s">
        <v>82</v>
      </c>
      <c r="AY1338" s="17" t="s">
        <v>202</v>
      </c>
      <c r="BE1338" s="224">
        <f>IF(N1338="základní",J1338,0)</f>
        <v>0</v>
      </c>
      <c r="BF1338" s="224">
        <f>IF(N1338="snížená",J1338,0)</f>
        <v>0</v>
      </c>
      <c r="BG1338" s="224">
        <f>IF(N1338="zákl. přenesená",J1338,0)</f>
        <v>0</v>
      </c>
      <c r="BH1338" s="224">
        <f>IF(N1338="sníž. přenesená",J1338,0)</f>
        <v>0</v>
      </c>
      <c r="BI1338" s="224">
        <f>IF(N1338="nulová",J1338,0)</f>
        <v>0</v>
      </c>
      <c r="BJ1338" s="17" t="s">
        <v>80</v>
      </c>
      <c r="BK1338" s="224">
        <f>ROUND(I1338*H1338,2)</f>
        <v>0</v>
      </c>
      <c r="BL1338" s="17" t="s">
        <v>239</v>
      </c>
      <c r="BM1338" s="223" t="s">
        <v>4886</v>
      </c>
    </row>
    <row r="1339" s="2" customFormat="1">
      <c r="A1339" s="38"/>
      <c r="B1339" s="39"/>
      <c r="C1339" s="40"/>
      <c r="D1339" s="225" t="s">
        <v>212</v>
      </c>
      <c r="E1339" s="40"/>
      <c r="F1339" s="226" t="s">
        <v>4885</v>
      </c>
      <c r="G1339" s="40"/>
      <c r="H1339" s="40"/>
      <c r="I1339" s="227"/>
      <c r="J1339" s="40"/>
      <c r="K1339" s="40"/>
      <c r="L1339" s="44"/>
      <c r="M1339" s="228"/>
      <c r="N1339" s="229"/>
      <c r="O1339" s="84"/>
      <c r="P1339" s="84"/>
      <c r="Q1339" s="84"/>
      <c r="R1339" s="84"/>
      <c r="S1339" s="84"/>
      <c r="T1339" s="85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T1339" s="17" t="s">
        <v>212</v>
      </c>
      <c r="AU1339" s="17" t="s">
        <v>82</v>
      </c>
    </row>
    <row r="1340" s="2" customFormat="1" ht="16.5" customHeight="1">
      <c r="A1340" s="38"/>
      <c r="B1340" s="39"/>
      <c r="C1340" s="243" t="s">
        <v>4887</v>
      </c>
      <c r="D1340" s="243" t="s">
        <v>248</v>
      </c>
      <c r="E1340" s="244" t="s">
        <v>4888</v>
      </c>
      <c r="F1340" s="245" t="s">
        <v>4889</v>
      </c>
      <c r="G1340" s="246" t="s">
        <v>289</v>
      </c>
      <c r="H1340" s="247">
        <v>32</v>
      </c>
      <c r="I1340" s="248"/>
      <c r="J1340" s="249">
        <f>ROUND(I1340*H1340,2)</f>
        <v>0</v>
      </c>
      <c r="K1340" s="245" t="s">
        <v>19</v>
      </c>
      <c r="L1340" s="250"/>
      <c r="M1340" s="251" t="s">
        <v>19</v>
      </c>
      <c r="N1340" s="252" t="s">
        <v>44</v>
      </c>
      <c r="O1340" s="84"/>
      <c r="P1340" s="221">
        <f>O1340*H1340</f>
        <v>0</v>
      </c>
      <c r="Q1340" s="221">
        <v>0.0048199999999999996</v>
      </c>
      <c r="R1340" s="221">
        <f>Q1340*H1340</f>
        <v>0.15423999999999999</v>
      </c>
      <c r="S1340" s="221">
        <v>0</v>
      </c>
      <c r="T1340" s="222">
        <f>S1340*H1340</f>
        <v>0</v>
      </c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R1340" s="223" t="s">
        <v>251</v>
      </c>
      <c r="AT1340" s="223" t="s">
        <v>248</v>
      </c>
      <c r="AU1340" s="223" t="s">
        <v>82</v>
      </c>
      <c r="AY1340" s="17" t="s">
        <v>202</v>
      </c>
      <c r="BE1340" s="224">
        <f>IF(N1340="základní",J1340,0)</f>
        <v>0</v>
      </c>
      <c r="BF1340" s="224">
        <f>IF(N1340="snížená",J1340,0)</f>
        <v>0</v>
      </c>
      <c r="BG1340" s="224">
        <f>IF(N1340="zákl. přenesená",J1340,0)</f>
        <v>0</v>
      </c>
      <c r="BH1340" s="224">
        <f>IF(N1340="sníž. přenesená",J1340,0)</f>
        <v>0</v>
      </c>
      <c r="BI1340" s="224">
        <f>IF(N1340="nulová",J1340,0)</f>
        <v>0</v>
      </c>
      <c r="BJ1340" s="17" t="s">
        <v>80</v>
      </c>
      <c r="BK1340" s="224">
        <f>ROUND(I1340*H1340,2)</f>
        <v>0</v>
      </c>
      <c r="BL1340" s="17" t="s">
        <v>239</v>
      </c>
      <c r="BM1340" s="223" t="s">
        <v>4890</v>
      </c>
    </row>
    <row r="1341" s="2" customFormat="1">
      <c r="A1341" s="38"/>
      <c r="B1341" s="39"/>
      <c r="C1341" s="40"/>
      <c r="D1341" s="225" t="s">
        <v>212</v>
      </c>
      <c r="E1341" s="40"/>
      <c r="F1341" s="226" t="s">
        <v>4889</v>
      </c>
      <c r="G1341" s="40"/>
      <c r="H1341" s="40"/>
      <c r="I1341" s="227"/>
      <c r="J1341" s="40"/>
      <c r="K1341" s="40"/>
      <c r="L1341" s="44"/>
      <c r="M1341" s="228"/>
      <c r="N1341" s="229"/>
      <c r="O1341" s="84"/>
      <c r="P1341" s="84"/>
      <c r="Q1341" s="84"/>
      <c r="R1341" s="84"/>
      <c r="S1341" s="84"/>
      <c r="T1341" s="85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T1341" s="17" t="s">
        <v>212</v>
      </c>
      <c r="AU1341" s="17" t="s">
        <v>82</v>
      </c>
    </row>
    <row r="1342" s="2" customFormat="1" ht="16.5" customHeight="1">
      <c r="A1342" s="38"/>
      <c r="B1342" s="39"/>
      <c r="C1342" s="243" t="s">
        <v>4891</v>
      </c>
      <c r="D1342" s="243" t="s">
        <v>248</v>
      </c>
      <c r="E1342" s="244" t="s">
        <v>4892</v>
      </c>
      <c r="F1342" s="245" t="s">
        <v>4893</v>
      </c>
      <c r="G1342" s="246" t="s">
        <v>289</v>
      </c>
      <c r="H1342" s="247">
        <v>35</v>
      </c>
      <c r="I1342" s="248"/>
      <c r="J1342" s="249">
        <f>ROUND(I1342*H1342,2)</f>
        <v>0</v>
      </c>
      <c r="K1342" s="245" t="s">
        <v>19</v>
      </c>
      <c r="L1342" s="250"/>
      <c r="M1342" s="251" t="s">
        <v>19</v>
      </c>
      <c r="N1342" s="252" t="s">
        <v>44</v>
      </c>
      <c r="O1342" s="84"/>
      <c r="P1342" s="221">
        <f>O1342*H1342</f>
        <v>0</v>
      </c>
      <c r="Q1342" s="221">
        <v>0.0048199999999999996</v>
      </c>
      <c r="R1342" s="221">
        <f>Q1342*H1342</f>
        <v>0.16869999999999999</v>
      </c>
      <c r="S1342" s="221">
        <v>0</v>
      </c>
      <c r="T1342" s="222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223" t="s">
        <v>251</v>
      </c>
      <c r="AT1342" s="223" t="s">
        <v>248</v>
      </c>
      <c r="AU1342" s="223" t="s">
        <v>82</v>
      </c>
      <c r="AY1342" s="17" t="s">
        <v>202</v>
      </c>
      <c r="BE1342" s="224">
        <f>IF(N1342="základní",J1342,0)</f>
        <v>0</v>
      </c>
      <c r="BF1342" s="224">
        <f>IF(N1342="snížená",J1342,0)</f>
        <v>0</v>
      </c>
      <c r="BG1342" s="224">
        <f>IF(N1342="zákl. přenesená",J1342,0)</f>
        <v>0</v>
      </c>
      <c r="BH1342" s="224">
        <f>IF(N1342="sníž. přenesená",J1342,0)</f>
        <v>0</v>
      </c>
      <c r="BI1342" s="224">
        <f>IF(N1342="nulová",J1342,0)</f>
        <v>0</v>
      </c>
      <c r="BJ1342" s="17" t="s">
        <v>80</v>
      </c>
      <c r="BK1342" s="224">
        <f>ROUND(I1342*H1342,2)</f>
        <v>0</v>
      </c>
      <c r="BL1342" s="17" t="s">
        <v>239</v>
      </c>
      <c r="BM1342" s="223" t="s">
        <v>4894</v>
      </c>
    </row>
    <row r="1343" s="2" customFormat="1">
      <c r="A1343" s="38"/>
      <c r="B1343" s="39"/>
      <c r="C1343" s="40"/>
      <c r="D1343" s="225" t="s">
        <v>212</v>
      </c>
      <c r="E1343" s="40"/>
      <c r="F1343" s="226" t="s">
        <v>4893</v>
      </c>
      <c r="G1343" s="40"/>
      <c r="H1343" s="40"/>
      <c r="I1343" s="227"/>
      <c r="J1343" s="40"/>
      <c r="K1343" s="40"/>
      <c r="L1343" s="44"/>
      <c r="M1343" s="228"/>
      <c r="N1343" s="229"/>
      <c r="O1343" s="84"/>
      <c r="P1343" s="84"/>
      <c r="Q1343" s="84"/>
      <c r="R1343" s="84"/>
      <c r="S1343" s="84"/>
      <c r="T1343" s="85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T1343" s="17" t="s">
        <v>212</v>
      </c>
      <c r="AU1343" s="17" t="s">
        <v>82</v>
      </c>
    </row>
    <row r="1344" s="2" customFormat="1" ht="16.5" customHeight="1">
      <c r="A1344" s="38"/>
      <c r="B1344" s="39"/>
      <c r="C1344" s="243" t="s">
        <v>4895</v>
      </c>
      <c r="D1344" s="243" t="s">
        <v>248</v>
      </c>
      <c r="E1344" s="244" t="s">
        <v>4896</v>
      </c>
      <c r="F1344" s="245" t="s">
        <v>4897</v>
      </c>
      <c r="G1344" s="246" t="s">
        <v>289</v>
      </c>
      <c r="H1344" s="247">
        <v>8</v>
      </c>
      <c r="I1344" s="248"/>
      <c r="J1344" s="249">
        <f>ROUND(I1344*H1344,2)</f>
        <v>0</v>
      </c>
      <c r="K1344" s="245" t="s">
        <v>19</v>
      </c>
      <c r="L1344" s="250"/>
      <c r="M1344" s="251" t="s">
        <v>19</v>
      </c>
      <c r="N1344" s="252" t="s">
        <v>44</v>
      </c>
      <c r="O1344" s="84"/>
      <c r="P1344" s="221">
        <f>O1344*H1344</f>
        <v>0</v>
      </c>
      <c r="Q1344" s="221">
        <v>0</v>
      </c>
      <c r="R1344" s="221">
        <f>Q1344*H1344</f>
        <v>0</v>
      </c>
      <c r="S1344" s="221">
        <v>0</v>
      </c>
      <c r="T1344" s="222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223" t="s">
        <v>251</v>
      </c>
      <c r="AT1344" s="223" t="s">
        <v>248</v>
      </c>
      <c r="AU1344" s="223" t="s">
        <v>82</v>
      </c>
      <c r="AY1344" s="17" t="s">
        <v>202</v>
      </c>
      <c r="BE1344" s="224">
        <f>IF(N1344="základní",J1344,0)</f>
        <v>0</v>
      </c>
      <c r="BF1344" s="224">
        <f>IF(N1344="snížená",J1344,0)</f>
        <v>0</v>
      </c>
      <c r="BG1344" s="224">
        <f>IF(N1344="zákl. přenesená",J1344,0)</f>
        <v>0</v>
      </c>
      <c r="BH1344" s="224">
        <f>IF(N1344="sníž. přenesená",J1344,0)</f>
        <v>0</v>
      </c>
      <c r="BI1344" s="224">
        <f>IF(N1344="nulová",J1344,0)</f>
        <v>0</v>
      </c>
      <c r="BJ1344" s="17" t="s">
        <v>80</v>
      </c>
      <c r="BK1344" s="224">
        <f>ROUND(I1344*H1344,2)</f>
        <v>0</v>
      </c>
      <c r="BL1344" s="17" t="s">
        <v>239</v>
      </c>
      <c r="BM1344" s="223" t="s">
        <v>4898</v>
      </c>
    </row>
    <row r="1345" s="2" customFormat="1">
      <c r="A1345" s="38"/>
      <c r="B1345" s="39"/>
      <c r="C1345" s="40"/>
      <c r="D1345" s="225" t="s">
        <v>212</v>
      </c>
      <c r="E1345" s="40"/>
      <c r="F1345" s="226" t="s">
        <v>4897</v>
      </c>
      <c r="G1345" s="40"/>
      <c r="H1345" s="40"/>
      <c r="I1345" s="227"/>
      <c r="J1345" s="40"/>
      <c r="K1345" s="40"/>
      <c r="L1345" s="44"/>
      <c r="M1345" s="228"/>
      <c r="N1345" s="229"/>
      <c r="O1345" s="84"/>
      <c r="P1345" s="84"/>
      <c r="Q1345" s="84"/>
      <c r="R1345" s="84"/>
      <c r="S1345" s="84"/>
      <c r="T1345" s="85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T1345" s="17" t="s">
        <v>212</v>
      </c>
      <c r="AU1345" s="17" t="s">
        <v>82</v>
      </c>
    </row>
    <row r="1346" s="2" customFormat="1" ht="16.5" customHeight="1">
      <c r="A1346" s="38"/>
      <c r="B1346" s="39"/>
      <c r="C1346" s="243" t="s">
        <v>4899</v>
      </c>
      <c r="D1346" s="243" t="s">
        <v>248</v>
      </c>
      <c r="E1346" s="244" t="s">
        <v>4900</v>
      </c>
      <c r="F1346" s="245" t="s">
        <v>4901</v>
      </c>
      <c r="G1346" s="246" t="s">
        <v>289</v>
      </c>
      <c r="H1346" s="247">
        <v>13</v>
      </c>
      <c r="I1346" s="248"/>
      <c r="J1346" s="249">
        <f>ROUND(I1346*H1346,2)</f>
        <v>0</v>
      </c>
      <c r="K1346" s="245" t="s">
        <v>19</v>
      </c>
      <c r="L1346" s="250"/>
      <c r="M1346" s="251" t="s">
        <v>19</v>
      </c>
      <c r="N1346" s="252" t="s">
        <v>44</v>
      </c>
      <c r="O1346" s="84"/>
      <c r="P1346" s="221">
        <f>O1346*H1346</f>
        <v>0</v>
      </c>
      <c r="Q1346" s="221">
        <v>0</v>
      </c>
      <c r="R1346" s="221">
        <f>Q1346*H1346</f>
        <v>0</v>
      </c>
      <c r="S1346" s="221">
        <v>0</v>
      </c>
      <c r="T1346" s="22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223" t="s">
        <v>251</v>
      </c>
      <c r="AT1346" s="223" t="s">
        <v>248</v>
      </c>
      <c r="AU1346" s="223" t="s">
        <v>82</v>
      </c>
      <c r="AY1346" s="17" t="s">
        <v>202</v>
      </c>
      <c r="BE1346" s="224">
        <f>IF(N1346="základní",J1346,0)</f>
        <v>0</v>
      </c>
      <c r="BF1346" s="224">
        <f>IF(N1346="snížená",J1346,0)</f>
        <v>0</v>
      </c>
      <c r="BG1346" s="224">
        <f>IF(N1346="zákl. přenesená",J1346,0)</f>
        <v>0</v>
      </c>
      <c r="BH1346" s="224">
        <f>IF(N1346="sníž. přenesená",J1346,0)</f>
        <v>0</v>
      </c>
      <c r="BI1346" s="224">
        <f>IF(N1346="nulová",J1346,0)</f>
        <v>0</v>
      </c>
      <c r="BJ1346" s="17" t="s">
        <v>80</v>
      </c>
      <c r="BK1346" s="224">
        <f>ROUND(I1346*H1346,2)</f>
        <v>0</v>
      </c>
      <c r="BL1346" s="17" t="s">
        <v>239</v>
      </c>
      <c r="BM1346" s="223" t="s">
        <v>4902</v>
      </c>
    </row>
    <row r="1347" s="2" customFormat="1">
      <c r="A1347" s="38"/>
      <c r="B1347" s="39"/>
      <c r="C1347" s="40"/>
      <c r="D1347" s="225" t="s">
        <v>212</v>
      </c>
      <c r="E1347" s="40"/>
      <c r="F1347" s="226" t="s">
        <v>4901</v>
      </c>
      <c r="G1347" s="40"/>
      <c r="H1347" s="40"/>
      <c r="I1347" s="227"/>
      <c r="J1347" s="40"/>
      <c r="K1347" s="40"/>
      <c r="L1347" s="44"/>
      <c r="M1347" s="228"/>
      <c r="N1347" s="229"/>
      <c r="O1347" s="84"/>
      <c r="P1347" s="84"/>
      <c r="Q1347" s="84"/>
      <c r="R1347" s="84"/>
      <c r="S1347" s="84"/>
      <c r="T1347" s="85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T1347" s="17" t="s">
        <v>212</v>
      </c>
      <c r="AU1347" s="17" t="s">
        <v>82</v>
      </c>
    </row>
    <row r="1348" s="2" customFormat="1" ht="16.5" customHeight="1">
      <c r="A1348" s="38"/>
      <c r="B1348" s="39"/>
      <c r="C1348" s="212" t="s">
        <v>4903</v>
      </c>
      <c r="D1348" s="212" t="s">
        <v>205</v>
      </c>
      <c r="E1348" s="213" t="s">
        <v>4904</v>
      </c>
      <c r="F1348" s="214" t="s">
        <v>4905</v>
      </c>
      <c r="G1348" s="215" t="s">
        <v>289</v>
      </c>
      <c r="H1348" s="216">
        <v>159</v>
      </c>
      <c r="I1348" s="217"/>
      <c r="J1348" s="218">
        <f>ROUND(I1348*H1348,2)</f>
        <v>0</v>
      </c>
      <c r="K1348" s="214" t="s">
        <v>209</v>
      </c>
      <c r="L1348" s="44"/>
      <c r="M1348" s="219" t="s">
        <v>19</v>
      </c>
      <c r="N1348" s="220" t="s">
        <v>44</v>
      </c>
      <c r="O1348" s="84"/>
      <c r="P1348" s="221">
        <f>O1348*H1348</f>
        <v>0</v>
      </c>
      <c r="Q1348" s="221">
        <v>0.00020000000000000001</v>
      </c>
      <c r="R1348" s="221">
        <f>Q1348*H1348</f>
        <v>0.031800000000000002</v>
      </c>
      <c r="S1348" s="221">
        <v>0</v>
      </c>
      <c r="T1348" s="222">
        <f>S1348*H1348</f>
        <v>0</v>
      </c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R1348" s="223" t="s">
        <v>233</v>
      </c>
      <c r="AT1348" s="223" t="s">
        <v>205</v>
      </c>
      <c r="AU1348" s="223" t="s">
        <v>82</v>
      </c>
      <c r="AY1348" s="17" t="s">
        <v>202</v>
      </c>
      <c r="BE1348" s="224">
        <f>IF(N1348="základní",J1348,0)</f>
        <v>0</v>
      </c>
      <c r="BF1348" s="224">
        <f>IF(N1348="snížená",J1348,0)</f>
        <v>0</v>
      </c>
      <c r="BG1348" s="224">
        <f>IF(N1348="zákl. přenesená",J1348,0)</f>
        <v>0</v>
      </c>
      <c r="BH1348" s="224">
        <f>IF(N1348="sníž. přenesená",J1348,0)</f>
        <v>0</v>
      </c>
      <c r="BI1348" s="224">
        <f>IF(N1348="nulová",J1348,0)</f>
        <v>0</v>
      </c>
      <c r="BJ1348" s="17" t="s">
        <v>80</v>
      </c>
      <c r="BK1348" s="224">
        <f>ROUND(I1348*H1348,2)</f>
        <v>0</v>
      </c>
      <c r="BL1348" s="17" t="s">
        <v>233</v>
      </c>
      <c r="BM1348" s="223" t="s">
        <v>4906</v>
      </c>
    </row>
    <row r="1349" s="2" customFormat="1">
      <c r="A1349" s="38"/>
      <c r="B1349" s="39"/>
      <c r="C1349" s="40"/>
      <c r="D1349" s="225" t="s">
        <v>212</v>
      </c>
      <c r="E1349" s="40"/>
      <c r="F1349" s="226" t="s">
        <v>4907</v>
      </c>
      <c r="G1349" s="40"/>
      <c r="H1349" s="40"/>
      <c r="I1349" s="227"/>
      <c r="J1349" s="40"/>
      <c r="K1349" s="40"/>
      <c r="L1349" s="44"/>
      <c r="M1349" s="228"/>
      <c r="N1349" s="229"/>
      <c r="O1349" s="84"/>
      <c r="P1349" s="84"/>
      <c r="Q1349" s="84"/>
      <c r="R1349" s="84"/>
      <c r="S1349" s="84"/>
      <c r="T1349" s="85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T1349" s="17" t="s">
        <v>212</v>
      </c>
      <c r="AU1349" s="17" t="s">
        <v>82</v>
      </c>
    </row>
    <row r="1350" s="2" customFormat="1">
      <c r="A1350" s="38"/>
      <c r="B1350" s="39"/>
      <c r="C1350" s="40"/>
      <c r="D1350" s="230" t="s">
        <v>214</v>
      </c>
      <c r="E1350" s="40"/>
      <c r="F1350" s="231" t="s">
        <v>4908</v>
      </c>
      <c r="G1350" s="40"/>
      <c r="H1350" s="40"/>
      <c r="I1350" s="227"/>
      <c r="J1350" s="40"/>
      <c r="K1350" s="40"/>
      <c r="L1350" s="44"/>
      <c r="M1350" s="228"/>
      <c r="N1350" s="229"/>
      <c r="O1350" s="84"/>
      <c r="P1350" s="84"/>
      <c r="Q1350" s="84"/>
      <c r="R1350" s="84"/>
      <c r="S1350" s="84"/>
      <c r="T1350" s="85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T1350" s="17" t="s">
        <v>214</v>
      </c>
      <c r="AU1350" s="17" t="s">
        <v>82</v>
      </c>
    </row>
    <row r="1351" s="2" customFormat="1" ht="16.5" customHeight="1">
      <c r="A1351" s="38"/>
      <c r="B1351" s="39"/>
      <c r="C1351" s="243" t="s">
        <v>4909</v>
      </c>
      <c r="D1351" s="243" t="s">
        <v>248</v>
      </c>
      <c r="E1351" s="244" t="s">
        <v>4910</v>
      </c>
      <c r="F1351" s="245" t="s">
        <v>4911</v>
      </c>
      <c r="G1351" s="246" t="s">
        <v>289</v>
      </c>
      <c r="H1351" s="247">
        <v>5</v>
      </c>
      <c r="I1351" s="248"/>
      <c r="J1351" s="249">
        <f>ROUND(I1351*H1351,2)</f>
        <v>0</v>
      </c>
      <c r="K1351" s="245" t="s">
        <v>19</v>
      </c>
      <c r="L1351" s="250"/>
      <c r="M1351" s="251" t="s">
        <v>19</v>
      </c>
      <c r="N1351" s="252" t="s">
        <v>44</v>
      </c>
      <c r="O1351" s="84"/>
      <c r="P1351" s="221">
        <f>O1351*H1351</f>
        <v>0</v>
      </c>
      <c r="Q1351" s="221">
        <v>0.0112</v>
      </c>
      <c r="R1351" s="221">
        <f>Q1351*H1351</f>
        <v>0.056000000000000001</v>
      </c>
      <c r="S1351" s="221">
        <v>0</v>
      </c>
      <c r="T1351" s="222">
        <f>S1351*H1351</f>
        <v>0</v>
      </c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R1351" s="223" t="s">
        <v>251</v>
      </c>
      <c r="AT1351" s="223" t="s">
        <v>248</v>
      </c>
      <c r="AU1351" s="223" t="s">
        <v>82</v>
      </c>
      <c r="AY1351" s="17" t="s">
        <v>202</v>
      </c>
      <c r="BE1351" s="224">
        <f>IF(N1351="základní",J1351,0)</f>
        <v>0</v>
      </c>
      <c r="BF1351" s="224">
        <f>IF(N1351="snížená",J1351,0)</f>
        <v>0</v>
      </c>
      <c r="BG1351" s="224">
        <f>IF(N1351="zákl. přenesená",J1351,0)</f>
        <v>0</v>
      </c>
      <c r="BH1351" s="224">
        <f>IF(N1351="sníž. přenesená",J1351,0)</f>
        <v>0</v>
      </c>
      <c r="BI1351" s="224">
        <f>IF(N1351="nulová",J1351,0)</f>
        <v>0</v>
      </c>
      <c r="BJ1351" s="17" t="s">
        <v>80</v>
      </c>
      <c r="BK1351" s="224">
        <f>ROUND(I1351*H1351,2)</f>
        <v>0</v>
      </c>
      <c r="BL1351" s="17" t="s">
        <v>239</v>
      </c>
      <c r="BM1351" s="223" t="s">
        <v>4912</v>
      </c>
    </row>
    <row r="1352" s="2" customFormat="1">
      <c r="A1352" s="38"/>
      <c r="B1352" s="39"/>
      <c r="C1352" s="40"/>
      <c r="D1352" s="225" t="s">
        <v>212</v>
      </c>
      <c r="E1352" s="40"/>
      <c r="F1352" s="226" t="s">
        <v>4911</v>
      </c>
      <c r="G1352" s="40"/>
      <c r="H1352" s="40"/>
      <c r="I1352" s="227"/>
      <c r="J1352" s="40"/>
      <c r="K1352" s="40"/>
      <c r="L1352" s="44"/>
      <c r="M1352" s="228"/>
      <c r="N1352" s="229"/>
      <c r="O1352" s="84"/>
      <c r="P1352" s="84"/>
      <c r="Q1352" s="84"/>
      <c r="R1352" s="84"/>
      <c r="S1352" s="84"/>
      <c r="T1352" s="85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T1352" s="17" t="s">
        <v>212</v>
      </c>
      <c r="AU1352" s="17" t="s">
        <v>82</v>
      </c>
    </row>
    <row r="1353" s="2" customFormat="1">
      <c r="A1353" s="38"/>
      <c r="B1353" s="39"/>
      <c r="C1353" s="40"/>
      <c r="D1353" s="225" t="s">
        <v>525</v>
      </c>
      <c r="E1353" s="40"/>
      <c r="F1353" s="253" t="s">
        <v>526</v>
      </c>
      <c r="G1353" s="40"/>
      <c r="H1353" s="40"/>
      <c r="I1353" s="227"/>
      <c r="J1353" s="40"/>
      <c r="K1353" s="40"/>
      <c r="L1353" s="44"/>
      <c r="M1353" s="228"/>
      <c r="N1353" s="229"/>
      <c r="O1353" s="84"/>
      <c r="P1353" s="84"/>
      <c r="Q1353" s="84"/>
      <c r="R1353" s="84"/>
      <c r="S1353" s="84"/>
      <c r="T1353" s="85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T1353" s="17" t="s">
        <v>525</v>
      </c>
      <c r="AU1353" s="17" t="s">
        <v>82</v>
      </c>
    </row>
    <row r="1354" s="2" customFormat="1" ht="16.5" customHeight="1">
      <c r="A1354" s="38"/>
      <c r="B1354" s="39"/>
      <c r="C1354" s="243" t="s">
        <v>4913</v>
      </c>
      <c r="D1354" s="243" t="s">
        <v>248</v>
      </c>
      <c r="E1354" s="244" t="s">
        <v>4914</v>
      </c>
      <c r="F1354" s="245" t="s">
        <v>4915</v>
      </c>
      <c r="G1354" s="246" t="s">
        <v>289</v>
      </c>
      <c r="H1354" s="247">
        <v>46</v>
      </c>
      <c r="I1354" s="248"/>
      <c r="J1354" s="249">
        <f>ROUND(I1354*H1354,2)</f>
        <v>0</v>
      </c>
      <c r="K1354" s="245" t="s">
        <v>19</v>
      </c>
      <c r="L1354" s="250"/>
      <c r="M1354" s="251" t="s">
        <v>19</v>
      </c>
      <c r="N1354" s="252" t="s">
        <v>44</v>
      </c>
      <c r="O1354" s="84"/>
      <c r="P1354" s="221">
        <f>O1354*H1354</f>
        <v>0</v>
      </c>
      <c r="Q1354" s="221">
        <v>0.00016000000000000001</v>
      </c>
      <c r="R1354" s="221">
        <f>Q1354*H1354</f>
        <v>0.0073600000000000002</v>
      </c>
      <c r="S1354" s="221">
        <v>0</v>
      </c>
      <c r="T1354" s="222">
        <f>S1354*H1354</f>
        <v>0</v>
      </c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R1354" s="223" t="s">
        <v>251</v>
      </c>
      <c r="AT1354" s="223" t="s">
        <v>248</v>
      </c>
      <c r="AU1354" s="223" t="s">
        <v>82</v>
      </c>
      <c r="AY1354" s="17" t="s">
        <v>202</v>
      </c>
      <c r="BE1354" s="224">
        <f>IF(N1354="základní",J1354,0)</f>
        <v>0</v>
      </c>
      <c r="BF1354" s="224">
        <f>IF(N1354="snížená",J1354,0)</f>
        <v>0</v>
      </c>
      <c r="BG1354" s="224">
        <f>IF(N1354="zákl. přenesená",J1354,0)</f>
        <v>0</v>
      </c>
      <c r="BH1354" s="224">
        <f>IF(N1354="sníž. přenesená",J1354,0)</f>
        <v>0</v>
      </c>
      <c r="BI1354" s="224">
        <f>IF(N1354="nulová",J1354,0)</f>
        <v>0</v>
      </c>
      <c r="BJ1354" s="17" t="s">
        <v>80</v>
      </c>
      <c r="BK1354" s="224">
        <f>ROUND(I1354*H1354,2)</f>
        <v>0</v>
      </c>
      <c r="BL1354" s="17" t="s">
        <v>239</v>
      </c>
      <c r="BM1354" s="223" t="s">
        <v>4916</v>
      </c>
    </row>
    <row r="1355" s="2" customFormat="1">
      <c r="A1355" s="38"/>
      <c r="B1355" s="39"/>
      <c r="C1355" s="40"/>
      <c r="D1355" s="225" t="s">
        <v>212</v>
      </c>
      <c r="E1355" s="40"/>
      <c r="F1355" s="226" t="s">
        <v>4915</v>
      </c>
      <c r="G1355" s="40"/>
      <c r="H1355" s="40"/>
      <c r="I1355" s="227"/>
      <c r="J1355" s="40"/>
      <c r="K1355" s="40"/>
      <c r="L1355" s="44"/>
      <c r="M1355" s="228"/>
      <c r="N1355" s="229"/>
      <c r="O1355" s="84"/>
      <c r="P1355" s="84"/>
      <c r="Q1355" s="84"/>
      <c r="R1355" s="84"/>
      <c r="S1355" s="84"/>
      <c r="T1355" s="85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T1355" s="17" t="s">
        <v>212</v>
      </c>
      <c r="AU1355" s="17" t="s">
        <v>82</v>
      </c>
    </row>
    <row r="1356" s="2" customFormat="1" ht="16.5" customHeight="1">
      <c r="A1356" s="38"/>
      <c r="B1356" s="39"/>
      <c r="C1356" s="243" t="s">
        <v>4917</v>
      </c>
      <c r="D1356" s="243" t="s">
        <v>248</v>
      </c>
      <c r="E1356" s="244" t="s">
        <v>4918</v>
      </c>
      <c r="F1356" s="245" t="s">
        <v>4919</v>
      </c>
      <c r="G1356" s="246" t="s">
        <v>289</v>
      </c>
      <c r="H1356" s="247">
        <v>10</v>
      </c>
      <c r="I1356" s="248"/>
      <c r="J1356" s="249">
        <f>ROUND(I1356*H1356,2)</f>
        <v>0</v>
      </c>
      <c r="K1356" s="245" t="s">
        <v>19</v>
      </c>
      <c r="L1356" s="250"/>
      <c r="M1356" s="251" t="s">
        <v>19</v>
      </c>
      <c r="N1356" s="252" t="s">
        <v>44</v>
      </c>
      <c r="O1356" s="84"/>
      <c r="P1356" s="221">
        <f>O1356*H1356</f>
        <v>0</v>
      </c>
      <c r="Q1356" s="221">
        <v>0.00016000000000000001</v>
      </c>
      <c r="R1356" s="221">
        <f>Q1356*H1356</f>
        <v>0.0016000000000000001</v>
      </c>
      <c r="S1356" s="221">
        <v>0</v>
      </c>
      <c r="T1356" s="222">
        <f>S1356*H1356</f>
        <v>0</v>
      </c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R1356" s="223" t="s">
        <v>251</v>
      </c>
      <c r="AT1356" s="223" t="s">
        <v>248</v>
      </c>
      <c r="AU1356" s="223" t="s">
        <v>82</v>
      </c>
      <c r="AY1356" s="17" t="s">
        <v>202</v>
      </c>
      <c r="BE1356" s="224">
        <f>IF(N1356="základní",J1356,0)</f>
        <v>0</v>
      </c>
      <c r="BF1356" s="224">
        <f>IF(N1356="snížená",J1356,0)</f>
        <v>0</v>
      </c>
      <c r="BG1356" s="224">
        <f>IF(N1356="zákl. přenesená",J1356,0)</f>
        <v>0</v>
      </c>
      <c r="BH1356" s="224">
        <f>IF(N1356="sníž. přenesená",J1356,0)</f>
        <v>0</v>
      </c>
      <c r="BI1356" s="224">
        <f>IF(N1356="nulová",J1356,0)</f>
        <v>0</v>
      </c>
      <c r="BJ1356" s="17" t="s">
        <v>80</v>
      </c>
      <c r="BK1356" s="224">
        <f>ROUND(I1356*H1356,2)</f>
        <v>0</v>
      </c>
      <c r="BL1356" s="17" t="s">
        <v>239</v>
      </c>
      <c r="BM1356" s="223" t="s">
        <v>4920</v>
      </c>
    </row>
    <row r="1357" s="2" customFormat="1">
      <c r="A1357" s="38"/>
      <c r="B1357" s="39"/>
      <c r="C1357" s="40"/>
      <c r="D1357" s="225" t="s">
        <v>212</v>
      </c>
      <c r="E1357" s="40"/>
      <c r="F1357" s="226" t="s">
        <v>4919</v>
      </c>
      <c r="G1357" s="40"/>
      <c r="H1357" s="40"/>
      <c r="I1357" s="227"/>
      <c r="J1357" s="40"/>
      <c r="K1357" s="40"/>
      <c r="L1357" s="44"/>
      <c r="M1357" s="228"/>
      <c r="N1357" s="229"/>
      <c r="O1357" s="84"/>
      <c r="P1357" s="84"/>
      <c r="Q1357" s="84"/>
      <c r="R1357" s="84"/>
      <c r="S1357" s="84"/>
      <c r="T1357" s="85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T1357" s="17" t="s">
        <v>212</v>
      </c>
      <c r="AU1357" s="17" t="s">
        <v>82</v>
      </c>
    </row>
    <row r="1358" s="2" customFormat="1" ht="16.5" customHeight="1">
      <c r="A1358" s="38"/>
      <c r="B1358" s="39"/>
      <c r="C1358" s="243" t="s">
        <v>4921</v>
      </c>
      <c r="D1358" s="243" t="s">
        <v>248</v>
      </c>
      <c r="E1358" s="244" t="s">
        <v>4922</v>
      </c>
      <c r="F1358" s="245" t="s">
        <v>4923</v>
      </c>
      <c r="G1358" s="246" t="s">
        <v>289</v>
      </c>
      <c r="H1358" s="247">
        <v>4</v>
      </c>
      <c r="I1358" s="248"/>
      <c r="J1358" s="249">
        <f>ROUND(I1358*H1358,2)</f>
        <v>0</v>
      </c>
      <c r="K1358" s="245" t="s">
        <v>19</v>
      </c>
      <c r="L1358" s="250"/>
      <c r="M1358" s="251" t="s">
        <v>19</v>
      </c>
      <c r="N1358" s="252" t="s">
        <v>44</v>
      </c>
      <c r="O1358" s="84"/>
      <c r="P1358" s="221">
        <f>O1358*H1358</f>
        <v>0</v>
      </c>
      <c r="Q1358" s="221">
        <v>0.00016000000000000001</v>
      </c>
      <c r="R1358" s="221">
        <f>Q1358*H1358</f>
        <v>0.00064000000000000005</v>
      </c>
      <c r="S1358" s="221">
        <v>0</v>
      </c>
      <c r="T1358" s="222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223" t="s">
        <v>251</v>
      </c>
      <c r="AT1358" s="223" t="s">
        <v>248</v>
      </c>
      <c r="AU1358" s="223" t="s">
        <v>82</v>
      </c>
      <c r="AY1358" s="17" t="s">
        <v>202</v>
      </c>
      <c r="BE1358" s="224">
        <f>IF(N1358="základní",J1358,0)</f>
        <v>0</v>
      </c>
      <c r="BF1358" s="224">
        <f>IF(N1358="snížená",J1358,0)</f>
        <v>0</v>
      </c>
      <c r="BG1358" s="224">
        <f>IF(N1358="zákl. přenesená",J1358,0)</f>
        <v>0</v>
      </c>
      <c r="BH1358" s="224">
        <f>IF(N1358="sníž. přenesená",J1358,0)</f>
        <v>0</v>
      </c>
      <c r="BI1358" s="224">
        <f>IF(N1358="nulová",J1358,0)</f>
        <v>0</v>
      </c>
      <c r="BJ1358" s="17" t="s">
        <v>80</v>
      </c>
      <c r="BK1358" s="224">
        <f>ROUND(I1358*H1358,2)</f>
        <v>0</v>
      </c>
      <c r="BL1358" s="17" t="s">
        <v>239</v>
      </c>
      <c r="BM1358" s="223" t="s">
        <v>4924</v>
      </c>
    </row>
    <row r="1359" s="2" customFormat="1">
      <c r="A1359" s="38"/>
      <c r="B1359" s="39"/>
      <c r="C1359" s="40"/>
      <c r="D1359" s="225" t="s">
        <v>212</v>
      </c>
      <c r="E1359" s="40"/>
      <c r="F1359" s="226" t="s">
        <v>4923</v>
      </c>
      <c r="G1359" s="40"/>
      <c r="H1359" s="40"/>
      <c r="I1359" s="227"/>
      <c r="J1359" s="40"/>
      <c r="K1359" s="40"/>
      <c r="L1359" s="44"/>
      <c r="M1359" s="228"/>
      <c r="N1359" s="229"/>
      <c r="O1359" s="84"/>
      <c r="P1359" s="84"/>
      <c r="Q1359" s="84"/>
      <c r="R1359" s="84"/>
      <c r="S1359" s="84"/>
      <c r="T1359" s="85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T1359" s="17" t="s">
        <v>212</v>
      </c>
      <c r="AU1359" s="17" t="s">
        <v>82</v>
      </c>
    </row>
    <row r="1360" s="2" customFormat="1" ht="16.5" customHeight="1">
      <c r="A1360" s="38"/>
      <c r="B1360" s="39"/>
      <c r="C1360" s="243" t="s">
        <v>4925</v>
      </c>
      <c r="D1360" s="243" t="s">
        <v>248</v>
      </c>
      <c r="E1360" s="244" t="s">
        <v>4926</v>
      </c>
      <c r="F1360" s="245" t="s">
        <v>4927</v>
      </c>
      <c r="G1360" s="246" t="s">
        <v>289</v>
      </c>
      <c r="H1360" s="247">
        <v>8</v>
      </c>
      <c r="I1360" s="248"/>
      <c r="J1360" s="249">
        <f>ROUND(I1360*H1360,2)</f>
        <v>0</v>
      </c>
      <c r="K1360" s="245" t="s">
        <v>19</v>
      </c>
      <c r="L1360" s="250"/>
      <c r="M1360" s="251" t="s">
        <v>19</v>
      </c>
      <c r="N1360" s="252" t="s">
        <v>44</v>
      </c>
      <c r="O1360" s="84"/>
      <c r="P1360" s="221">
        <f>O1360*H1360</f>
        <v>0</v>
      </c>
      <c r="Q1360" s="221">
        <v>0.00016000000000000001</v>
      </c>
      <c r="R1360" s="221">
        <f>Q1360*H1360</f>
        <v>0.0012800000000000001</v>
      </c>
      <c r="S1360" s="221">
        <v>0</v>
      </c>
      <c r="T1360" s="222">
        <f>S1360*H1360</f>
        <v>0</v>
      </c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R1360" s="223" t="s">
        <v>251</v>
      </c>
      <c r="AT1360" s="223" t="s">
        <v>248</v>
      </c>
      <c r="AU1360" s="223" t="s">
        <v>82</v>
      </c>
      <c r="AY1360" s="17" t="s">
        <v>202</v>
      </c>
      <c r="BE1360" s="224">
        <f>IF(N1360="základní",J1360,0)</f>
        <v>0</v>
      </c>
      <c r="BF1360" s="224">
        <f>IF(N1360="snížená",J1360,0)</f>
        <v>0</v>
      </c>
      <c r="BG1360" s="224">
        <f>IF(N1360="zákl. přenesená",J1360,0)</f>
        <v>0</v>
      </c>
      <c r="BH1360" s="224">
        <f>IF(N1360="sníž. přenesená",J1360,0)</f>
        <v>0</v>
      </c>
      <c r="BI1360" s="224">
        <f>IF(N1360="nulová",J1360,0)</f>
        <v>0</v>
      </c>
      <c r="BJ1360" s="17" t="s">
        <v>80</v>
      </c>
      <c r="BK1360" s="224">
        <f>ROUND(I1360*H1360,2)</f>
        <v>0</v>
      </c>
      <c r="BL1360" s="17" t="s">
        <v>239</v>
      </c>
      <c r="BM1360" s="223" t="s">
        <v>4928</v>
      </c>
    </row>
    <row r="1361" s="2" customFormat="1">
      <c r="A1361" s="38"/>
      <c r="B1361" s="39"/>
      <c r="C1361" s="40"/>
      <c r="D1361" s="225" t="s">
        <v>212</v>
      </c>
      <c r="E1361" s="40"/>
      <c r="F1361" s="226" t="s">
        <v>4927</v>
      </c>
      <c r="G1361" s="40"/>
      <c r="H1361" s="40"/>
      <c r="I1361" s="227"/>
      <c r="J1361" s="40"/>
      <c r="K1361" s="40"/>
      <c r="L1361" s="44"/>
      <c r="M1361" s="228"/>
      <c r="N1361" s="229"/>
      <c r="O1361" s="84"/>
      <c r="P1361" s="84"/>
      <c r="Q1361" s="84"/>
      <c r="R1361" s="84"/>
      <c r="S1361" s="84"/>
      <c r="T1361" s="85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T1361" s="17" t="s">
        <v>212</v>
      </c>
      <c r="AU1361" s="17" t="s">
        <v>82</v>
      </c>
    </row>
    <row r="1362" s="2" customFormat="1" ht="16.5" customHeight="1">
      <c r="A1362" s="38"/>
      <c r="B1362" s="39"/>
      <c r="C1362" s="243" t="s">
        <v>4929</v>
      </c>
      <c r="D1362" s="243" t="s">
        <v>248</v>
      </c>
      <c r="E1362" s="244" t="s">
        <v>4930</v>
      </c>
      <c r="F1362" s="245" t="s">
        <v>4931</v>
      </c>
      <c r="G1362" s="246" t="s">
        <v>289</v>
      </c>
      <c r="H1362" s="247">
        <v>3</v>
      </c>
      <c r="I1362" s="248"/>
      <c r="J1362" s="249">
        <f>ROUND(I1362*H1362,2)</f>
        <v>0</v>
      </c>
      <c r="K1362" s="245" t="s">
        <v>19</v>
      </c>
      <c r="L1362" s="250"/>
      <c r="M1362" s="251" t="s">
        <v>19</v>
      </c>
      <c r="N1362" s="252" t="s">
        <v>44</v>
      </c>
      <c r="O1362" s="84"/>
      <c r="P1362" s="221">
        <f>O1362*H1362</f>
        <v>0</v>
      </c>
      <c r="Q1362" s="221">
        <v>0.00016000000000000001</v>
      </c>
      <c r="R1362" s="221">
        <f>Q1362*H1362</f>
        <v>0.00048000000000000007</v>
      </c>
      <c r="S1362" s="221">
        <v>0</v>
      </c>
      <c r="T1362" s="222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23" t="s">
        <v>251</v>
      </c>
      <c r="AT1362" s="223" t="s">
        <v>248</v>
      </c>
      <c r="AU1362" s="223" t="s">
        <v>82</v>
      </c>
      <c r="AY1362" s="17" t="s">
        <v>202</v>
      </c>
      <c r="BE1362" s="224">
        <f>IF(N1362="základní",J1362,0)</f>
        <v>0</v>
      </c>
      <c r="BF1362" s="224">
        <f>IF(N1362="snížená",J1362,0)</f>
        <v>0</v>
      </c>
      <c r="BG1362" s="224">
        <f>IF(N1362="zákl. přenesená",J1362,0)</f>
        <v>0</v>
      </c>
      <c r="BH1362" s="224">
        <f>IF(N1362="sníž. přenesená",J1362,0)</f>
        <v>0</v>
      </c>
      <c r="BI1362" s="224">
        <f>IF(N1362="nulová",J1362,0)</f>
        <v>0</v>
      </c>
      <c r="BJ1362" s="17" t="s">
        <v>80</v>
      </c>
      <c r="BK1362" s="224">
        <f>ROUND(I1362*H1362,2)</f>
        <v>0</v>
      </c>
      <c r="BL1362" s="17" t="s">
        <v>239</v>
      </c>
      <c r="BM1362" s="223" t="s">
        <v>4932</v>
      </c>
    </row>
    <row r="1363" s="2" customFormat="1">
      <c r="A1363" s="38"/>
      <c r="B1363" s="39"/>
      <c r="C1363" s="40"/>
      <c r="D1363" s="225" t="s">
        <v>212</v>
      </c>
      <c r="E1363" s="40"/>
      <c r="F1363" s="226" t="s">
        <v>4931</v>
      </c>
      <c r="G1363" s="40"/>
      <c r="H1363" s="40"/>
      <c r="I1363" s="227"/>
      <c r="J1363" s="40"/>
      <c r="K1363" s="40"/>
      <c r="L1363" s="44"/>
      <c r="M1363" s="228"/>
      <c r="N1363" s="229"/>
      <c r="O1363" s="84"/>
      <c r="P1363" s="84"/>
      <c r="Q1363" s="84"/>
      <c r="R1363" s="84"/>
      <c r="S1363" s="84"/>
      <c r="T1363" s="85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T1363" s="17" t="s">
        <v>212</v>
      </c>
      <c r="AU1363" s="17" t="s">
        <v>82</v>
      </c>
    </row>
    <row r="1364" s="2" customFormat="1" ht="16.5" customHeight="1">
      <c r="A1364" s="38"/>
      <c r="B1364" s="39"/>
      <c r="C1364" s="243" t="s">
        <v>4933</v>
      </c>
      <c r="D1364" s="243" t="s">
        <v>248</v>
      </c>
      <c r="E1364" s="244" t="s">
        <v>4934</v>
      </c>
      <c r="F1364" s="245" t="s">
        <v>4935</v>
      </c>
      <c r="G1364" s="246" t="s">
        <v>289</v>
      </c>
      <c r="H1364" s="247">
        <v>4</v>
      </c>
      <c r="I1364" s="248"/>
      <c r="J1364" s="249">
        <f>ROUND(I1364*H1364,2)</f>
        <v>0</v>
      </c>
      <c r="K1364" s="245" t="s">
        <v>19</v>
      </c>
      <c r="L1364" s="250"/>
      <c r="M1364" s="251" t="s">
        <v>19</v>
      </c>
      <c r="N1364" s="252" t="s">
        <v>44</v>
      </c>
      <c r="O1364" s="84"/>
      <c r="P1364" s="221">
        <f>O1364*H1364</f>
        <v>0</v>
      </c>
      <c r="Q1364" s="221">
        <v>0</v>
      </c>
      <c r="R1364" s="221">
        <f>Q1364*H1364</f>
        <v>0</v>
      </c>
      <c r="S1364" s="221">
        <v>0</v>
      </c>
      <c r="T1364" s="222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223" t="s">
        <v>251</v>
      </c>
      <c r="AT1364" s="223" t="s">
        <v>248</v>
      </c>
      <c r="AU1364" s="223" t="s">
        <v>82</v>
      </c>
      <c r="AY1364" s="17" t="s">
        <v>202</v>
      </c>
      <c r="BE1364" s="224">
        <f>IF(N1364="základní",J1364,0)</f>
        <v>0</v>
      </c>
      <c r="BF1364" s="224">
        <f>IF(N1364="snížená",J1364,0)</f>
        <v>0</v>
      </c>
      <c r="BG1364" s="224">
        <f>IF(N1364="zákl. přenesená",J1364,0)</f>
        <v>0</v>
      </c>
      <c r="BH1364" s="224">
        <f>IF(N1364="sníž. přenesená",J1364,0)</f>
        <v>0</v>
      </c>
      <c r="BI1364" s="224">
        <f>IF(N1364="nulová",J1364,0)</f>
        <v>0</v>
      </c>
      <c r="BJ1364" s="17" t="s">
        <v>80</v>
      </c>
      <c r="BK1364" s="224">
        <f>ROUND(I1364*H1364,2)</f>
        <v>0</v>
      </c>
      <c r="BL1364" s="17" t="s">
        <v>239</v>
      </c>
      <c r="BM1364" s="223" t="s">
        <v>4936</v>
      </c>
    </row>
    <row r="1365" s="2" customFormat="1">
      <c r="A1365" s="38"/>
      <c r="B1365" s="39"/>
      <c r="C1365" s="40"/>
      <c r="D1365" s="225" t="s">
        <v>212</v>
      </c>
      <c r="E1365" s="40"/>
      <c r="F1365" s="226" t="s">
        <v>4935</v>
      </c>
      <c r="G1365" s="40"/>
      <c r="H1365" s="40"/>
      <c r="I1365" s="227"/>
      <c r="J1365" s="40"/>
      <c r="K1365" s="40"/>
      <c r="L1365" s="44"/>
      <c r="M1365" s="228"/>
      <c r="N1365" s="229"/>
      <c r="O1365" s="84"/>
      <c r="P1365" s="84"/>
      <c r="Q1365" s="84"/>
      <c r="R1365" s="84"/>
      <c r="S1365" s="84"/>
      <c r="T1365" s="85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T1365" s="17" t="s">
        <v>212</v>
      </c>
      <c r="AU1365" s="17" t="s">
        <v>82</v>
      </c>
    </row>
    <row r="1366" s="2" customFormat="1" ht="16.5" customHeight="1">
      <c r="A1366" s="38"/>
      <c r="B1366" s="39"/>
      <c r="C1366" s="243" t="s">
        <v>4937</v>
      </c>
      <c r="D1366" s="243" t="s">
        <v>248</v>
      </c>
      <c r="E1366" s="244" t="s">
        <v>4938</v>
      </c>
      <c r="F1366" s="245" t="s">
        <v>4939</v>
      </c>
      <c r="G1366" s="246" t="s">
        <v>289</v>
      </c>
      <c r="H1366" s="247">
        <v>13</v>
      </c>
      <c r="I1366" s="248"/>
      <c r="J1366" s="249">
        <f>ROUND(I1366*H1366,2)</f>
        <v>0</v>
      </c>
      <c r="K1366" s="245" t="s">
        <v>209</v>
      </c>
      <c r="L1366" s="250"/>
      <c r="M1366" s="251" t="s">
        <v>19</v>
      </c>
      <c r="N1366" s="252" t="s">
        <v>44</v>
      </c>
      <c r="O1366" s="84"/>
      <c r="P1366" s="221">
        <f>O1366*H1366</f>
        <v>0</v>
      </c>
      <c r="Q1366" s="221">
        <v>0.00044000000000000002</v>
      </c>
      <c r="R1366" s="221">
        <f>Q1366*H1366</f>
        <v>0.0057200000000000003</v>
      </c>
      <c r="S1366" s="221">
        <v>0</v>
      </c>
      <c r="T1366" s="222">
        <f>S1366*H1366</f>
        <v>0</v>
      </c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R1366" s="223" t="s">
        <v>1051</v>
      </c>
      <c r="AT1366" s="223" t="s">
        <v>248</v>
      </c>
      <c r="AU1366" s="223" t="s">
        <v>82</v>
      </c>
      <c r="AY1366" s="17" t="s">
        <v>202</v>
      </c>
      <c r="BE1366" s="224">
        <f>IF(N1366="základní",J1366,0)</f>
        <v>0</v>
      </c>
      <c r="BF1366" s="224">
        <f>IF(N1366="snížená",J1366,0)</f>
        <v>0</v>
      </c>
      <c r="BG1366" s="224">
        <f>IF(N1366="zákl. přenesená",J1366,0)</f>
        <v>0</v>
      </c>
      <c r="BH1366" s="224">
        <f>IF(N1366="sníž. přenesená",J1366,0)</f>
        <v>0</v>
      </c>
      <c r="BI1366" s="224">
        <f>IF(N1366="nulová",J1366,0)</f>
        <v>0</v>
      </c>
      <c r="BJ1366" s="17" t="s">
        <v>80</v>
      </c>
      <c r="BK1366" s="224">
        <f>ROUND(I1366*H1366,2)</f>
        <v>0</v>
      </c>
      <c r="BL1366" s="17" t="s">
        <v>233</v>
      </c>
      <c r="BM1366" s="223" t="s">
        <v>4940</v>
      </c>
    </row>
    <row r="1367" s="2" customFormat="1">
      <c r="A1367" s="38"/>
      <c r="B1367" s="39"/>
      <c r="C1367" s="40"/>
      <c r="D1367" s="225" t="s">
        <v>212</v>
      </c>
      <c r="E1367" s="40"/>
      <c r="F1367" s="226" t="s">
        <v>4939</v>
      </c>
      <c r="G1367" s="40"/>
      <c r="H1367" s="40"/>
      <c r="I1367" s="227"/>
      <c r="J1367" s="40"/>
      <c r="K1367" s="40"/>
      <c r="L1367" s="44"/>
      <c r="M1367" s="228"/>
      <c r="N1367" s="229"/>
      <c r="O1367" s="84"/>
      <c r="P1367" s="84"/>
      <c r="Q1367" s="84"/>
      <c r="R1367" s="84"/>
      <c r="S1367" s="84"/>
      <c r="T1367" s="85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T1367" s="17" t="s">
        <v>212</v>
      </c>
      <c r="AU1367" s="17" t="s">
        <v>82</v>
      </c>
    </row>
    <row r="1368" s="2" customFormat="1" ht="16.5" customHeight="1">
      <c r="A1368" s="38"/>
      <c r="B1368" s="39"/>
      <c r="C1368" s="243" t="s">
        <v>4941</v>
      </c>
      <c r="D1368" s="243" t="s">
        <v>248</v>
      </c>
      <c r="E1368" s="244" t="s">
        <v>4942</v>
      </c>
      <c r="F1368" s="245" t="s">
        <v>4943</v>
      </c>
      <c r="G1368" s="246" t="s">
        <v>289</v>
      </c>
      <c r="H1368" s="247">
        <v>2</v>
      </c>
      <c r="I1368" s="248"/>
      <c r="J1368" s="249">
        <f>ROUND(I1368*H1368,2)</f>
        <v>0</v>
      </c>
      <c r="K1368" s="245" t="s">
        <v>19</v>
      </c>
      <c r="L1368" s="250"/>
      <c r="M1368" s="251" t="s">
        <v>19</v>
      </c>
      <c r="N1368" s="252" t="s">
        <v>44</v>
      </c>
      <c r="O1368" s="84"/>
      <c r="P1368" s="221">
        <f>O1368*H1368</f>
        <v>0</v>
      </c>
      <c r="Q1368" s="221">
        <v>0.0048199999999999996</v>
      </c>
      <c r="R1368" s="221">
        <f>Q1368*H1368</f>
        <v>0.0096399999999999993</v>
      </c>
      <c r="S1368" s="221">
        <v>0</v>
      </c>
      <c r="T1368" s="222">
        <f>S1368*H1368</f>
        <v>0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223" t="s">
        <v>251</v>
      </c>
      <c r="AT1368" s="223" t="s">
        <v>248</v>
      </c>
      <c r="AU1368" s="223" t="s">
        <v>82</v>
      </c>
      <c r="AY1368" s="17" t="s">
        <v>202</v>
      </c>
      <c r="BE1368" s="224">
        <f>IF(N1368="základní",J1368,0)</f>
        <v>0</v>
      </c>
      <c r="BF1368" s="224">
        <f>IF(N1368="snížená",J1368,0)</f>
        <v>0</v>
      </c>
      <c r="BG1368" s="224">
        <f>IF(N1368="zákl. přenesená",J1368,0)</f>
        <v>0</v>
      </c>
      <c r="BH1368" s="224">
        <f>IF(N1368="sníž. přenesená",J1368,0)</f>
        <v>0</v>
      </c>
      <c r="BI1368" s="224">
        <f>IF(N1368="nulová",J1368,0)</f>
        <v>0</v>
      </c>
      <c r="BJ1368" s="17" t="s">
        <v>80</v>
      </c>
      <c r="BK1368" s="224">
        <f>ROUND(I1368*H1368,2)</f>
        <v>0</v>
      </c>
      <c r="BL1368" s="17" t="s">
        <v>239</v>
      </c>
      <c r="BM1368" s="223" t="s">
        <v>4944</v>
      </c>
    </row>
    <row r="1369" s="2" customFormat="1">
      <c r="A1369" s="38"/>
      <c r="B1369" s="39"/>
      <c r="C1369" s="40"/>
      <c r="D1369" s="225" t="s">
        <v>212</v>
      </c>
      <c r="E1369" s="40"/>
      <c r="F1369" s="226" t="s">
        <v>4943</v>
      </c>
      <c r="G1369" s="40"/>
      <c r="H1369" s="40"/>
      <c r="I1369" s="227"/>
      <c r="J1369" s="40"/>
      <c r="K1369" s="40"/>
      <c r="L1369" s="44"/>
      <c r="M1369" s="228"/>
      <c r="N1369" s="229"/>
      <c r="O1369" s="84"/>
      <c r="P1369" s="84"/>
      <c r="Q1369" s="84"/>
      <c r="R1369" s="84"/>
      <c r="S1369" s="84"/>
      <c r="T1369" s="85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T1369" s="17" t="s">
        <v>212</v>
      </c>
      <c r="AU1369" s="17" t="s">
        <v>82</v>
      </c>
    </row>
    <row r="1370" s="2" customFormat="1" ht="16.5" customHeight="1">
      <c r="A1370" s="38"/>
      <c r="B1370" s="39"/>
      <c r="C1370" s="243" t="s">
        <v>4945</v>
      </c>
      <c r="D1370" s="243" t="s">
        <v>248</v>
      </c>
      <c r="E1370" s="244" t="s">
        <v>4946</v>
      </c>
      <c r="F1370" s="245" t="s">
        <v>4947</v>
      </c>
      <c r="G1370" s="246" t="s">
        <v>289</v>
      </c>
      <c r="H1370" s="247">
        <v>4</v>
      </c>
      <c r="I1370" s="248"/>
      <c r="J1370" s="249">
        <f>ROUND(I1370*H1370,2)</f>
        <v>0</v>
      </c>
      <c r="K1370" s="245" t="s">
        <v>19</v>
      </c>
      <c r="L1370" s="250"/>
      <c r="M1370" s="251" t="s">
        <v>19</v>
      </c>
      <c r="N1370" s="252" t="s">
        <v>44</v>
      </c>
      <c r="O1370" s="84"/>
      <c r="P1370" s="221">
        <f>O1370*H1370</f>
        <v>0</v>
      </c>
      <c r="Q1370" s="221">
        <v>0.0048199999999999996</v>
      </c>
      <c r="R1370" s="221">
        <f>Q1370*H1370</f>
        <v>0.019279999999999999</v>
      </c>
      <c r="S1370" s="221">
        <v>0</v>
      </c>
      <c r="T1370" s="222">
        <f>S1370*H1370</f>
        <v>0</v>
      </c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R1370" s="223" t="s">
        <v>251</v>
      </c>
      <c r="AT1370" s="223" t="s">
        <v>248</v>
      </c>
      <c r="AU1370" s="223" t="s">
        <v>82</v>
      </c>
      <c r="AY1370" s="17" t="s">
        <v>202</v>
      </c>
      <c r="BE1370" s="224">
        <f>IF(N1370="základní",J1370,0)</f>
        <v>0</v>
      </c>
      <c r="BF1370" s="224">
        <f>IF(N1370="snížená",J1370,0)</f>
        <v>0</v>
      </c>
      <c r="BG1370" s="224">
        <f>IF(N1370="zákl. přenesená",J1370,0)</f>
        <v>0</v>
      </c>
      <c r="BH1370" s="224">
        <f>IF(N1370="sníž. přenesená",J1370,0)</f>
        <v>0</v>
      </c>
      <c r="BI1370" s="224">
        <f>IF(N1370="nulová",J1370,0)</f>
        <v>0</v>
      </c>
      <c r="BJ1370" s="17" t="s">
        <v>80</v>
      </c>
      <c r="BK1370" s="224">
        <f>ROUND(I1370*H1370,2)</f>
        <v>0</v>
      </c>
      <c r="BL1370" s="17" t="s">
        <v>239</v>
      </c>
      <c r="BM1370" s="223" t="s">
        <v>4948</v>
      </c>
    </row>
    <row r="1371" s="2" customFormat="1">
      <c r="A1371" s="38"/>
      <c r="B1371" s="39"/>
      <c r="C1371" s="40"/>
      <c r="D1371" s="225" t="s">
        <v>212</v>
      </c>
      <c r="E1371" s="40"/>
      <c r="F1371" s="226" t="s">
        <v>4947</v>
      </c>
      <c r="G1371" s="40"/>
      <c r="H1371" s="40"/>
      <c r="I1371" s="227"/>
      <c r="J1371" s="40"/>
      <c r="K1371" s="40"/>
      <c r="L1371" s="44"/>
      <c r="M1371" s="228"/>
      <c r="N1371" s="229"/>
      <c r="O1371" s="84"/>
      <c r="P1371" s="84"/>
      <c r="Q1371" s="84"/>
      <c r="R1371" s="84"/>
      <c r="S1371" s="84"/>
      <c r="T1371" s="85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T1371" s="17" t="s">
        <v>212</v>
      </c>
      <c r="AU1371" s="17" t="s">
        <v>82</v>
      </c>
    </row>
    <row r="1372" s="2" customFormat="1" ht="16.5" customHeight="1">
      <c r="A1372" s="38"/>
      <c r="B1372" s="39"/>
      <c r="C1372" s="243" t="s">
        <v>4949</v>
      </c>
      <c r="D1372" s="243" t="s">
        <v>248</v>
      </c>
      <c r="E1372" s="244" t="s">
        <v>4950</v>
      </c>
      <c r="F1372" s="245" t="s">
        <v>4951</v>
      </c>
      <c r="G1372" s="246" t="s">
        <v>289</v>
      </c>
      <c r="H1372" s="247">
        <v>14</v>
      </c>
      <c r="I1372" s="248"/>
      <c r="J1372" s="249">
        <f>ROUND(I1372*H1372,2)</f>
        <v>0</v>
      </c>
      <c r="K1372" s="245" t="s">
        <v>19</v>
      </c>
      <c r="L1372" s="250"/>
      <c r="M1372" s="251" t="s">
        <v>19</v>
      </c>
      <c r="N1372" s="252" t="s">
        <v>44</v>
      </c>
      <c r="O1372" s="84"/>
      <c r="P1372" s="221">
        <f>O1372*H1372</f>
        <v>0</v>
      </c>
      <c r="Q1372" s="221">
        <v>0.0048199999999999996</v>
      </c>
      <c r="R1372" s="221">
        <f>Q1372*H1372</f>
        <v>0.067479999999999998</v>
      </c>
      <c r="S1372" s="221">
        <v>0</v>
      </c>
      <c r="T1372" s="222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223" t="s">
        <v>251</v>
      </c>
      <c r="AT1372" s="223" t="s">
        <v>248</v>
      </c>
      <c r="AU1372" s="223" t="s">
        <v>82</v>
      </c>
      <c r="AY1372" s="17" t="s">
        <v>202</v>
      </c>
      <c r="BE1372" s="224">
        <f>IF(N1372="základní",J1372,0)</f>
        <v>0</v>
      </c>
      <c r="BF1372" s="224">
        <f>IF(N1372="snížená",J1372,0)</f>
        <v>0</v>
      </c>
      <c r="BG1372" s="224">
        <f>IF(N1372="zákl. přenesená",J1372,0)</f>
        <v>0</v>
      </c>
      <c r="BH1372" s="224">
        <f>IF(N1372="sníž. přenesená",J1372,0)</f>
        <v>0</v>
      </c>
      <c r="BI1372" s="224">
        <f>IF(N1372="nulová",J1372,0)</f>
        <v>0</v>
      </c>
      <c r="BJ1372" s="17" t="s">
        <v>80</v>
      </c>
      <c r="BK1372" s="224">
        <f>ROUND(I1372*H1372,2)</f>
        <v>0</v>
      </c>
      <c r="BL1372" s="17" t="s">
        <v>239</v>
      </c>
      <c r="BM1372" s="223" t="s">
        <v>4952</v>
      </c>
    </row>
    <row r="1373" s="2" customFormat="1">
      <c r="A1373" s="38"/>
      <c r="B1373" s="39"/>
      <c r="C1373" s="40"/>
      <c r="D1373" s="225" t="s">
        <v>212</v>
      </c>
      <c r="E1373" s="40"/>
      <c r="F1373" s="226" t="s">
        <v>4951</v>
      </c>
      <c r="G1373" s="40"/>
      <c r="H1373" s="40"/>
      <c r="I1373" s="227"/>
      <c r="J1373" s="40"/>
      <c r="K1373" s="40"/>
      <c r="L1373" s="44"/>
      <c r="M1373" s="228"/>
      <c r="N1373" s="229"/>
      <c r="O1373" s="84"/>
      <c r="P1373" s="84"/>
      <c r="Q1373" s="84"/>
      <c r="R1373" s="84"/>
      <c r="S1373" s="84"/>
      <c r="T1373" s="85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T1373" s="17" t="s">
        <v>212</v>
      </c>
      <c r="AU1373" s="17" t="s">
        <v>82</v>
      </c>
    </row>
    <row r="1374" s="2" customFormat="1" ht="16.5" customHeight="1">
      <c r="A1374" s="38"/>
      <c r="B1374" s="39"/>
      <c r="C1374" s="243" t="s">
        <v>4953</v>
      </c>
      <c r="D1374" s="243" t="s">
        <v>248</v>
      </c>
      <c r="E1374" s="244" t="s">
        <v>4954</v>
      </c>
      <c r="F1374" s="245" t="s">
        <v>4955</v>
      </c>
      <c r="G1374" s="246" t="s">
        <v>289</v>
      </c>
      <c r="H1374" s="247">
        <v>23</v>
      </c>
      <c r="I1374" s="248"/>
      <c r="J1374" s="249">
        <f>ROUND(I1374*H1374,2)</f>
        <v>0</v>
      </c>
      <c r="K1374" s="245" t="s">
        <v>19</v>
      </c>
      <c r="L1374" s="250"/>
      <c r="M1374" s="251" t="s">
        <v>19</v>
      </c>
      <c r="N1374" s="252" t="s">
        <v>44</v>
      </c>
      <c r="O1374" s="84"/>
      <c r="P1374" s="221">
        <f>O1374*H1374</f>
        <v>0</v>
      </c>
      <c r="Q1374" s="221">
        <v>0.0048199999999999996</v>
      </c>
      <c r="R1374" s="221">
        <f>Q1374*H1374</f>
        <v>0.11085999999999999</v>
      </c>
      <c r="S1374" s="221">
        <v>0</v>
      </c>
      <c r="T1374" s="222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223" t="s">
        <v>251</v>
      </c>
      <c r="AT1374" s="223" t="s">
        <v>248</v>
      </c>
      <c r="AU1374" s="223" t="s">
        <v>82</v>
      </c>
      <c r="AY1374" s="17" t="s">
        <v>202</v>
      </c>
      <c r="BE1374" s="224">
        <f>IF(N1374="základní",J1374,0)</f>
        <v>0</v>
      </c>
      <c r="BF1374" s="224">
        <f>IF(N1374="snížená",J1374,0)</f>
        <v>0</v>
      </c>
      <c r="BG1374" s="224">
        <f>IF(N1374="zákl. přenesená",J1374,0)</f>
        <v>0</v>
      </c>
      <c r="BH1374" s="224">
        <f>IF(N1374="sníž. přenesená",J1374,0)</f>
        <v>0</v>
      </c>
      <c r="BI1374" s="224">
        <f>IF(N1374="nulová",J1374,0)</f>
        <v>0</v>
      </c>
      <c r="BJ1374" s="17" t="s">
        <v>80</v>
      </c>
      <c r="BK1374" s="224">
        <f>ROUND(I1374*H1374,2)</f>
        <v>0</v>
      </c>
      <c r="BL1374" s="17" t="s">
        <v>239</v>
      </c>
      <c r="BM1374" s="223" t="s">
        <v>4956</v>
      </c>
    </row>
    <row r="1375" s="2" customFormat="1">
      <c r="A1375" s="38"/>
      <c r="B1375" s="39"/>
      <c r="C1375" s="40"/>
      <c r="D1375" s="225" t="s">
        <v>212</v>
      </c>
      <c r="E1375" s="40"/>
      <c r="F1375" s="226" t="s">
        <v>4955</v>
      </c>
      <c r="G1375" s="40"/>
      <c r="H1375" s="40"/>
      <c r="I1375" s="227"/>
      <c r="J1375" s="40"/>
      <c r="K1375" s="40"/>
      <c r="L1375" s="44"/>
      <c r="M1375" s="228"/>
      <c r="N1375" s="229"/>
      <c r="O1375" s="84"/>
      <c r="P1375" s="84"/>
      <c r="Q1375" s="84"/>
      <c r="R1375" s="84"/>
      <c r="S1375" s="84"/>
      <c r="T1375" s="85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T1375" s="17" t="s">
        <v>212</v>
      </c>
      <c r="AU1375" s="17" t="s">
        <v>82</v>
      </c>
    </row>
    <row r="1376" s="2" customFormat="1" ht="16.5" customHeight="1">
      <c r="A1376" s="38"/>
      <c r="B1376" s="39"/>
      <c r="C1376" s="243" t="s">
        <v>4957</v>
      </c>
      <c r="D1376" s="243" t="s">
        <v>248</v>
      </c>
      <c r="E1376" s="244" t="s">
        <v>4958</v>
      </c>
      <c r="F1376" s="245" t="s">
        <v>4959</v>
      </c>
      <c r="G1376" s="246" t="s">
        <v>289</v>
      </c>
      <c r="H1376" s="247">
        <v>7</v>
      </c>
      <c r="I1376" s="248"/>
      <c r="J1376" s="249">
        <f>ROUND(I1376*H1376,2)</f>
        <v>0</v>
      </c>
      <c r="K1376" s="245" t="s">
        <v>19</v>
      </c>
      <c r="L1376" s="250"/>
      <c r="M1376" s="251" t="s">
        <v>19</v>
      </c>
      <c r="N1376" s="252" t="s">
        <v>44</v>
      </c>
      <c r="O1376" s="84"/>
      <c r="P1376" s="221">
        <f>O1376*H1376</f>
        <v>0</v>
      </c>
      <c r="Q1376" s="221">
        <v>0</v>
      </c>
      <c r="R1376" s="221">
        <f>Q1376*H1376</f>
        <v>0</v>
      </c>
      <c r="S1376" s="221">
        <v>0</v>
      </c>
      <c r="T1376" s="222">
        <f>S1376*H1376</f>
        <v>0</v>
      </c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R1376" s="223" t="s">
        <v>251</v>
      </c>
      <c r="AT1376" s="223" t="s">
        <v>248</v>
      </c>
      <c r="AU1376" s="223" t="s">
        <v>82</v>
      </c>
      <c r="AY1376" s="17" t="s">
        <v>202</v>
      </c>
      <c r="BE1376" s="224">
        <f>IF(N1376="základní",J1376,0)</f>
        <v>0</v>
      </c>
      <c r="BF1376" s="224">
        <f>IF(N1376="snížená",J1376,0)</f>
        <v>0</v>
      </c>
      <c r="BG1376" s="224">
        <f>IF(N1376="zákl. přenesená",J1376,0)</f>
        <v>0</v>
      </c>
      <c r="BH1376" s="224">
        <f>IF(N1376="sníž. přenesená",J1376,0)</f>
        <v>0</v>
      </c>
      <c r="BI1376" s="224">
        <f>IF(N1376="nulová",J1376,0)</f>
        <v>0</v>
      </c>
      <c r="BJ1376" s="17" t="s">
        <v>80</v>
      </c>
      <c r="BK1376" s="224">
        <f>ROUND(I1376*H1376,2)</f>
        <v>0</v>
      </c>
      <c r="BL1376" s="17" t="s">
        <v>239</v>
      </c>
      <c r="BM1376" s="223" t="s">
        <v>4960</v>
      </c>
    </row>
    <row r="1377" s="2" customFormat="1">
      <c r="A1377" s="38"/>
      <c r="B1377" s="39"/>
      <c r="C1377" s="40"/>
      <c r="D1377" s="225" t="s">
        <v>212</v>
      </c>
      <c r="E1377" s="40"/>
      <c r="F1377" s="226" t="s">
        <v>4935</v>
      </c>
      <c r="G1377" s="40"/>
      <c r="H1377" s="40"/>
      <c r="I1377" s="227"/>
      <c r="J1377" s="40"/>
      <c r="K1377" s="40"/>
      <c r="L1377" s="44"/>
      <c r="M1377" s="228"/>
      <c r="N1377" s="229"/>
      <c r="O1377" s="84"/>
      <c r="P1377" s="84"/>
      <c r="Q1377" s="84"/>
      <c r="R1377" s="84"/>
      <c r="S1377" s="84"/>
      <c r="T1377" s="85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T1377" s="17" t="s">
        <v>212</v>
      </c>
      <c r="AU1377" s="17" t="s">
        <v>82</v>
      </c>
    </row>
    <row r="1378" s="2" customFormat="1" ht="16.5" customHeight="1">
      <c r="A1378" s="38"/>
      <c r="B1378" s="39"/>
      <c r="C1378" s="243" t="s">
        <v>4961</v>
      </c>
      <c r="D1378" s="243" t="s">
        <v>248</v>
      </c>
      <c r="E1378" s="244" t="s">
        <v>4962</v>
      </c>
      <c r="F1378" s="245" t="s">
        <v>4963</v>
      </c>
      <c r="G1378" s="246" t="s">
        <v>289</v>
      </c>
      <c r="H1378" s="247">
        <v>4</v>
      </c>
      <c r="I1378" s="248"/>
      <c r="J1378" s="249">
        <f>ROUND(I1378*H1378,2)</f>
        <v>0</v>
      </c>
      <c r="K1378" s="245" t="s">
        <v>19</v>
      </c>
      <c r="L1378" s="250"/>
      <c r="M1378" s="251" t="s">
        <v>19</v>
      </c>
      <c r="N1378" s="252" t="s">
        <v>44</v>
      </c>
      <c r="O1378" s="84"/>
      <c r="P1378" s="221">
        <f>O1378*H1378</f>
        <v>0</v>
      </c>
      <c r="Q1378" s="221">
        <v>0</v>
      </c>
      <c r="R1378" s="221">
        <f>Q1378*H1378</f>
        <v>0</v>
      </c>
      <c r="S1378" s="221">
        <v>0</v>
      </c>
      <c r="T1378" s="222">
        <f>S1378*H1378</f>
        <v>0</v>
      </c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R1378" s="223" t="s">
        <v>251</v>
      </c>
      <c r="AT1378" s="223" t="s">
        <v>248</v>
      </c>
      <c r="AU1378" s="223" t="s">
        <v>82</v>
      </c>
      <c r="AY1378" s="17" t="s">
        <v>202</v>
      </c>
      <c r="BE1378" s="224">
        <f>IF(N1378="základní",J1378,0)</f>
        <v>0</v>
      </c>
      <c r="BF1378" s="224">
        <f>IF(N1378="snížená",J1378,0)</f>
        <v>0</v>
      </c>
      <c r="BG1378" s="224">
        <f>IF(N1378="zákl. přenesená",J1378,0)</f>
        <v>0</v>
      </c>
      <c r="BH1378" s="224">
        <f>IF(N1378="sníž. přenesená",J1378,0)</f>
        <v>0</v>
      </c>
      <c r="BI1378" s="224">
        <f>IF(N1378="nulová",J1378,0)</f>
        <v>0</v>
      </c>
      <c r="BJ1378" s="17" t="s">
        <v>80</v>
      </c>
      <c r="BK1378" s="224">
        <f>ROUND(I1378*H1378,2)</f>
        <v>0</v>
      </c>
      <c r="BL1378" s="17" t="s">
        <v>239</v>
      </c>
      <c r="BM1378" s="223" t="s">
        <v>4964</v>
      </c>
    </row>
    <row r="1379" s="2" customFormat="1">
      <c r="A1379" s="38"/>
      <c r="B1379" s="39"/>
      <c r="C1379" s="40"/>
      <c r="D1379" s="225" t="s">
        <v>212</v>
      </c>
      <c r="E1379" s="40"/>
      <c r="F1379" s="226" t="s">
        <v>4963</v>
      </c>
      <c r="G1379" s="40"/>
      <c r="H1379" s="40"/>
      <c r="I1379" s="227"/>
      <c r="J1379" s="40"/>
      <c r="K1379" s="40"/>
      <c r="L1379" s="44"/>
      <c r="M1379" s="228"/>
      <c r="N1379" s="229"/>
      <c r="O1379" s="84"/>
      <c r="P1379" s="84"/>
      <c r="Q1379" s="84"/>
      <c r="R1379" s="84"/>
      <c r="S1379" s="84"/>
      <c r="T1379" s="85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T1379" s="17" t="s">
        <v>212</v>
      </c>
      <c r="AU1379" s="17" t="s">
        <v>82</v>
      </c>
    </row>
    <row r="1380" s="2" customFormat="1" ht="16.5" customHeight="1">
      <c r="A1380" s="38"/>
      <c r="B1380" s="39"/>
      <c r="C1380" s="243" t="s">
        <v>4965</v>
      </c>
      <c r="D1380" s="243" t="s">
        <v>248</v>
      </c>
      <c r="E1380" s="244" t="s">
        <v>4966</v>
      </c>
      <c r="F1380" s="245" t="s">
        <v>4967</v>
      </c>
      <c r="G1380" s="246" t="s">
        <v>289</v>
      </c>
      <c r="H1380" s="247">
        <v>9</v>
      </c>
      <c r="I1380" s="248"/>
      <c r="J1380" s="249">
        <f>ROUND(I1380*H1380,2)</f>
        <v>0</v>
      </c>
      <c r="K1380" s="245" t="s">
        <v>19</v>
      </c>
      <c r="L1380" s="250"/>
      <c r="M1380" s="251" t="s">
        <v>19</v>
      </c>
      <c r="N1380" s="252" t="s">
        <v>44</v>
      </c>
      <c r="O1380" s="84"/>
      <c r="P1380" s="221">
        <f>O1380*H1380</f>
        <v>0</v>
      </c>
      <c r="Q1380" s="221">
        <v>0</v>
      </c>
      <c r="R1380" s="221">
        <f>Q1380*H1380</f>
        <v>0</v>
      </c>
      <c r="S1380" s="221">
        <v>0</v>
      </c>
      <c r="T1380" s="222">
        <f>S1380*H1380</f>
        <v>0</v>
      </c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R1380" s="223" t="s">
        <v>251</v>
      </c>
      <c r="AT1380" s="223" t="s">
        <v>248</v>
      </c>
      <c r="AU1380" s="223" t="s">
        <v>82</v>
      </c>
      <c r="AY1380" s="17" t="s">
        <v>202</v>
      </c>
      <c r="BE1380" s="224">
        <f>IF(N1380="základní",J1380,0)</f>
        <v>0</v>
      </c>
      <c r="BF1380" s="224">
        <f>IF(N1380="snížená",J1380,0)</f>
        <v>0</v>
      </c>
      <c r="BG1380" s="224">
        <f>IF(N1380="zákl. přenesená",J1380,0)</f>
        <v>0</v>
      </c>
      <c r="BH1380" s="224">
        <f>IF(N1380="sníž. přenesená",J1380,0)</f>
        <v>0</v>
      </c>
      <c r="BI1380" s="224">
        <f>IF(N1380="nulová",J1380,0)</f>
        <v>0</v>
      </c>
      <c r="BJ1380" s="17" t="s">
        <v>80</v>
      </c>
      <c r="BK1380" s="224">
        <f>ROUND(I1380*H1380,2)</f>
        <v>0</v>
      </c>
      <c r="BL1380" s="17" t="s">
        <v>239</v>
      </c>
      <c r="BM1380" s="223" t="s">
        <v>4968</v>
      </c>
    </row>
    <row r="1381" s="2" customFormat="1">
      <c r="A1381" s="38"/>
      <c r="B1381" s="39"/>
      <c r="C1381" s="40"/>
      <c r="D1381" s="225" t="s">
        <v>212</v>
      </c>
      <c r="E1381" s="40"/>
      <c r="F1381" s="226" t="s">
        <v>4963</v>
      </c>
      <c r="G1381" s="40"/>
      <c r="H1381" s="40"/>
      <c r="I1381" s="227"/>
      <c r="J1381" s="40"/>
      <c r="K1381" s="40"/>
      <c r="L1381" s="44"/>
      <c r="M1381" s="228"/>
      <c r="N1381" s="229"/>
      <c r="O1381" s="84"/>
      <c r="P1381" s="84"/>
      <c r="Q1381" s="84"/>
      <c r="R1381" s="84"/>
      <c r="S1381" s="84"/>
      <c r="T1381" s="85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T1381" s="17" t="s">
        <v>212</v>
      </c>
      <c r="AU1381" s="17" t="s">
        <v>82</v>
      </c>
    </row>
    <row r="1382" s="2" customFormat="1" ht="16.5" customHeight="1">
      <c r="A1382" s="38"/>
      <c r="B1382" s="39"/>
      <c r="C1382" s="243" t="s">
        <v>4969</v>
      </c>
      <c r="D1382" s="243" t="s">
        <v>248</v>
      </c>
      <c r="E1382" s="244" t="s">
        <v>4970</v>
      </c>
      <c r="F1382" s="245" t="s">
        <v>4971</v>
      </c>
      <c r="G1382" s="246" t="s">
        <v>289</v>
      </c>
      <c r="H1382" s="247">
        <v>3</v>
      </c>
      <c r="I1382" s="248"/>
      <c r="J1382" s="249">
        <f>ROUND(I1382*H1382,2)</f>
        <v>0</v>
      </c>
      <c r="K1382" s="245" t="s">
        <v>19</v>
      </c>
      <c r="L1382" s="250"/>
      <c r="M1382" s="251" t="s">
        <v>19</v>
      </c>
      <c r="N1382" s="252" t="s">
        <v>44</v>
      </c>
      <c r="O1382" s="84"/>
      <c r="P1382" s="221">
        <f>O1382*H1382</f>
        <v>0</v>
      </c>
      <c r="Q1382" s="221">
        <v>0</v>
      </c>
      <c r="R1382" s="221">
        <f>Q1382*H1382</f>
        <v>0</v>
      </c>
      <c r="S1382" s="221">
        <v>0</v>
      </c>
      <c r="T1382" s="222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223" t="s">
        <v>251</v>
      </c>
      <c r="AT1382" s="223" t="s">
        <v>248</v>
      </c>
      <c r="AU1382" s="223" t="s">
        <v>82</v>
      </c>
      <c r="AY1382" s="17" t="s">
        <v>202</v>
      </c>
      <c r="BE1382" s="224">
        <f>IF(N1382="základní",J1382,0)</f>
        <v>0</v>
      </c>
      <c r="BF1382" s="224">
        <f>IF(N1382="snížená",J1382,0)</f>
        <v>0</v>
      </c>
      <c r="BG1382" s="224">
        <f>IF(N1382="zákl. přenesená",J1382,0)</f>
        <v>0</v>
      </c>
      <c r="BH1382" s="224">
        <f>IF(N1382="sníž. přenesená",J1382,0)</f>
        <v>0</v>
      </c>
      <c r="BI1382" s="224">
        <f>IF(N1382="nulová",J1382,0)</f>
        <v>0</v>
      </c>
      <c r="BJ1382" s="17" t="s">
        <v>80</v>
      </c>
      <c r="BK1382" s="224">
        <f>ROUND(I1382*H1382,2)</f>
        <v>0</v>
      </c>
      <c r="BL1382" s="17" t="s">
        <v>239</v>
      </c>
      <c r="BM1382" s="223" t="s">
        <v>4972</v>
      </c>
    </row>
    <row r="1383" s="2" customFormat="1">
      <c r="A1383" s="38"/>
      <c r="B1383" s="39"/>
      <c r="C1383" s="40"/>
      <c r="D1383" s="225" t="s">
        <v>212</v>
      </c>
      <c r="E1383" s="40"/>
      <c r="F1383" s="226" t="s">
        <v>4971</v>
      </c>
      <c r="G1383" s="40"/>
      <c r="H1383" s="40"/>
      <c r="I1383" s="227"/>
      <c r="J1383" s="40"/>
      <c r="K1383" s="40"/>
      <c r="L1383" s="44"/>
      <c r="M1383" s="228"/>
      <c r="N1383" s="229"/>
      <c r="O1383" s="84"/>
      <c r="P1383" s="84"/>
      <c r="Q1383" s="84"/>
      <c r="R1383" s="84"/>
      <c r="S1383" s="84"/>
      <c r="T1383" s="85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T1383" s="17" t="s">
        <v>212</v>
      </c>
      <c r="AU1383" s="17" t="s">
        <v>82</v>
      </c>
    </row>
    <row r="1384" s="2" customFormat="1" ht="16.5" customHeight="1">
      <c r="A1384" s="38"/>
      <c r="B1384" s="39"/>
      <c r="C1384" s="243" t="s">
        <v>4973</v>
      </c>
      <c r="D1384" s="243" t="s">
        <v>248</v>
      </c>
      <c r="E1384" s="244" t="s">
        <v>4974</v>
      </c>
      <c r="F1384" s="245" t="s">
        <v>4975</v>
      </c>
      <c r="G1384" s="246" t="s">
        <v>289</v>
      </c>
      <c r="H1384" s="247">
        <v>0</v>
      </c>
      <c r="I1384" s="248"/>
      <c r="J1384" s="249">
        <f>ROUND(I1384*H1384,2)</f>
        <v>0</v>
      </c>
      <c r="K1384" s="245" t="s">
        <v>19</v>
      </c>
      <c r="L1384" s="250"/>
      <c r="M1384" s="251" t="s">
        <v>19</v>
      </c>
      <c r="N1384" s="252" t="s">
        <v>44</v>
      </c>
      <c r="O1384" s="84"/>
      <c r="P1384" s="221">
        <f>O1384*H1384</f>
        <v>0</v>
      </c>
      <c r="Q1384" s="221">
        <v>0</v>
      </c>
      <c r="R1384" s="221">
        <f>Q1384*H1384</f>
        <v>0</v>
      </c>
      <c r="S1384" s="221">
        <v>0</v>
      </c>
      <c r="T1384" s="222">
        <f>S1384*H1384</f>
        <v>0</v>
      </c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R1384" s="223" t="s">
        <v>251</v>
      </c>
      <c r="AT1384" s="223" t="s">
        <v>248</v>
      </c>
      <c r="AU1384" s="223" t="s">
        <v>82</v>
      </c>
      <c r="AY1384" s="17" t="s">
        <v>202</v>
      </c>
      <c r="BE1384" s="224">
        <f>IF(N1384="základní",J1384,0)</f>
        <v>0</v>
      </c>
      <c r="BF1384" s="224">
        <f>IF(N1384="snížená",J1384,0)</f>
        <v>0</v>
      </c>
      <c r="BG1384" s="224">
        <f>IF(N1384="zákl. přenesená",J1384,0)</f>
        <v>0</v>
      </c>
      <c r="BH1384" s="224">
        <f>IF(N1384="sníž. přenesená",J1384,0)</f>
        <v>0</v>
      </c>
      <c r="BI1384" s="224">
        <f>IF(N1384="nulová",J1384,0)</f>
        <v>0</v>
      </c>
      <c r="BJ1384" s="17" t="s">
        <v>80</v>
      </c>
      <c r="BK1384" s="224">
        <f>ROUND(I1384*H1384,2)</f>
        <v>0</v>
      </c>
      <c r="BL1384" s="17" t="s">
        <v>239</v>
      </c>
      <c r="BM1384" s="223" t="s">
        <v>4976</v>
      </c>
    </row>
    <row r="1385" s="2" customFormat="1">
      <c r="A1385" s="38"/>
      <c r="B1385" s="39"/>
      <c r="C1385" s="40"/>
      <c r="D1385" s="225" t="s">
        <v>212</v>
      </c>
      <c r="E1385" s="40"/>
      <c r="F1385" s="226" t="s">
        <v>4975</v>
      </c>
      <c r="G1385" s="40"/>
      <c r="H1385" s="40"/>
      <c r="I1385" s="227"/>
      <c r="J1385" s="40"/>
      <c r="K1385" s="40"/>
      <c r="L1385" s="44"/>
      <c r="M1385" s="228"/>
      <c r="N1385" s="229"/>
      <c r="O1385" s="84"/>
      <c r="P1385" s="84"/>
      <c r="Q1385" s="84"/>
      <c r="R1385" s="84"/>
      <c r="S1385" s="84"/>
      <c r="T1385" s="85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T1385" s="17" t="s">
        <v>212</v>
      </c>
      <c r="AU1385" s="17" t="s">
        <v>82</v>
      </c>
    </row>
    <row r="1386" s="2" customFormat="1" ht="16.5" customHeight="1">
      <c r="A1386" s="38"/>
      <c r="B1386" s="39"/>
      <c r="C1386" s="212" t="s">
        <v>4977</v>
      </c>
      <c r="D1386" s="212" t="s">
        <v>205</v>
      </c>
      <c r="E1386" s="213" t="s">
        <v>1223</v>
      </c>
      <c r="F1386" s="214" t="s">
        <v>1224</v>
      </c>
      <c r="G1386" s="215" t="s">
        <v>289</v>
      </c>
      <c r="H1386" s="216">
        <v>245</v>
      </c>
      <c r="I1386" s="217"/>
      <c r="J1386" s="218">
        <f>ROUND(I1386*H1386,2)</f>
        <v>0</v>
      </c>
      <c r="K1386" s="214" t="s">
        <v>209</v>
      </c>
      <c r="L1386" s="44"/>
      <c r="M1386" s="219" t="s">
        <v>19</v>
      </c>
      <c r="N1386" s="220" t="s">
        <v>44</v>
      </c>
      <c r="O1386" s="84"/>
      <c r="P1386" s="221">
        <f>O1386*H1386</f>
        <v>0</v>
      </c>
      <c r="Q1386" s="221">
        <v>0.00021000000000000001</v>
      </c>
      <c r="R1386" s="221">
        <f>Q1386*H1386</f>
        <v>0.051450000000000003</v>
      </c>
      <c r="S1386" s="221">
        <v>0</v>
      </c>
      <c r="T1386" s="222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23" t="s">
        <v>233</v>
      </c>
      <c r="AT1386" s="223" t="s">
        <v>205</v>
      </c>
      <c r="AU1386" s="223" t="s">
        <v>82</v>
      </c>
      <c r="AY1386" s="17" t="s">
        <v>202</v>
      </c>
      <c r="BE1386" s="224">
        <f>IF(N1386="základní",J1386,0)</f>
        <v>0</v>
      </c>
      <c r="BF1386" s="224">
        <f>IF(N1386="snížená",J1386,0)</f>
        <v>0</v>
      </c>
      <c r="BG1386" s="224">
        <f>IF(N1386="zákl. přenesená",J1386,0)</f>
        <v>0</v>
      </c>
      <c r="BH1386" s="224">
        <f>IF(N1386="sníž. přenesená",J1386,0)</f>
        <v>0</v>
      </c>
      <c r="BI1386" s="224">
        <f>IF(N1386="nulová",J1386,0)</f>
        <v>0</v>
      </c>
      <c r="BJ1386" s="17" t="s">
        <v>80</v>
      </c>
      <c r="BK1386" s="224">
        <f>ROUND(I1386*H1386,2)</f>
        <v>0</v>
      </c>
      <c r="BL1386" s="17" t="s">
        <v>233</v>
      </c>
      <c r="BM1386" s="223" t="s">
        <v>4978</v>
      </c>
    </row>
    <row r="1387" s="2" customFormat="1">
      <c r="A1387" s="38"/>
      <c r="B1387" s="39"/>
      <c r="C1387" s="40"/>
      <c r="D1387" s="225" t="s">
        <v>212</v>
      </c>
      <c r="E1387" s="40"/>
      <c r="F1387" s="226" t="s">
        <v>1226</v>
      </c>
      <c r="G1387" s="40"/>
      <c r="H1387" s="40"/>
      <c r="I1387" s="227"/>
      <c r="J1387" s="40"/>
      <c r="K1387" s="40"/>
      <c r="L1387" s="44"/>
      <c r="M1387" s="228"/>
      <c r="N1387" s="229"/>
      <c r="O1387" s="84"/>
      <c r="P1387" s="84"/>
      <c r="Q1387" s="84"/>
      <c r="R1387" s="84"/>
      <c r="S1387" s="84"/>
      <c r="T1387" s="85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T1387" s="17" t="s">
        <v>212</v>
      </c>
      <c r="AU1387" s="17" t="s">
        <v>82</v>
      </c>
    </row>
    <row r="1388" s="2" customFormat="1">
      <c r="A1388" s="38"/>
      <c r="B1388" s="39"/>
      <c r="C1388" s="40"/>
      <c r="D1388" s="230" t="s">
        <v>214</v>
      </c>
      <c r="E1388" s="40"/>
      <c r="F1388" s="231" t="s">
        <v>1227</v>
      </c>
      <c r="G1388" s="40"/>
      <c r="H1388" s="40"/>
      <c r="I1388" s="227"/>
      <c r="J1388" s="40"/>
      <c r="K1388" s="40"/>
      <c r="L1388" s="44"/>
      <c r="M1388" s="228"/>
      <c r="N1388" s="229"/>
      <c r="O1388" s="84"/>
      <c r="P1388" s="84"/>
      <c r="Q1388" s="84"/>
      <c r="R1388" s="84"/>
      <c r="S1388" s="84"/>
      <c r="T1388" s="85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T1388" s="17" t="s">
        <v>214</v>
      </c>
      <c r="AU1388" s="17" t="s">
        <v>82</v>
      </c>
    </row>
    <row r="1389" s="2" customFormat="1" ht="16.5" customHeight="1">
      <c r="A1389" s="38"/>
      <c r="B1389" s="39"/>
      <c r="C1389" s="243" t="s">
        <v>4979</v>
      </c>
      <c r="D1389" s="243" t="s">
        <v>248</v>
      </c>
      <c r="E1389" s="244" t="s">
        <v>4980</v>
      </c>
      <c r="F1389" s="245" t="s">
        <v>4981</v>
      </c>
      <c r="G1389" s="246" t="s">
        <v>289</v>
      </c>
      <c r="H1389" s="247">
        <v>10</v>
      </c>
      <c r="I1389" s="248"/>
      <c r="J1389" s="249">
        <f>ROUND(I1389*H1389,2)</f>
        <v>0</v>
      </c>
      <c r="K1389" s="245" t="s">
        <v>19</v>
      </c>
      <c r="L1389" s="250"/>
      <c r="M1389" s="251" t="s">
        <v>19</v>
      </c>
      <c r="N1389" s="252" t="s">
        <v>44</v>
      </c>
      <c r="O1389" s="84"/>
      <c r="P1389" s="221">
        <f>O1389*H1389</f>
        <v>0</v>
      </c>
      <c r="Q1389" s="221">
        <v>0.02</v>
      </c>
      <c r="R1389" s="221">
        <f>Q1389*H1389</f>
        <v>0.20000000000000001</v>
      </c>
      <c r="S1389" s="221">
        <v>0</v>
      </c>
      <c r="T1389" s="222">
        <f>S1389*H1389</f>
        <v>0</v>
      </c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R1389" s="223" t="s">
        <v>251</v>
      </c>
      <c r="AT1389" s="223" t="s">
        <v>248</v>
      </c>
      <c r="AU1389" s="223" t="s">
        <v>82</v>
      </c>
      <c r="AY1389" s="17" t="s">
        <v>202</v>
      </c>
      <c r="BE1389" s="224">
        <f>IF(N1389="základní",J1389,0)</f>
        <v>0</v>
      </c>
      <c r="BF1389" s="224">
        <f>IF(N1389="snížená",J1389,0)</f>
        <v>0</v>
      </c>
      <c r="BG1389" s="224">
        <f>IF(N1389="zákl. přenesená",J1389,0)</f>
        <v>0</v>
      </c>
      <c r="BH1389" s="224">
        <f>IF(N1389="sníž. přenesená",J1389,0)</f>
        <v>0</v>
      </c>
      <c r="BI1389" s="224">
        <f>IF(N1389="nulová",J1389,0)</f>
        <v>0</v>
      </c>
      <c r="BJ1389" s="17" t="s">
        <v>80</v>
      </c>
      <c r="BK1389" s="224">
        <f>ROUND(I1389*H1389,2)</f>
        <v>0</v>
      </c>
      <c r="BL1389" s="17" t="s">
        <v>239</v>
      </c>
      <c r="BM1389" s="223" t="s">
        <v>4982</v>
      </c>
    </row>
    <row r="1390" s="2" customFormat="1">
      <c r="A1390" s="38"/>
      <c r="B1390" s="39"/>
      <c r="C1390" s="40"/>
      <c r="D1390" s="225" t="s">
        <v>212</v>
      </c>
      <c r="E1390" s="40"/>
      <c r="F1390" s="226" t="s">
        <v>4981</v>
      </c>
      <c r="G1390" s="40"/>
      <c r="H1390" s="40"/>
      <c r="I1390" s="227"/>
      <c r="J1390" s="40"/>
      <c r="K1390" s="40"/>
      <c r="L1390" s="44"/>
      <c r="M1390" s="228"/>
      <c r="N1390" s="229"/>
      <c r="O1390" s="84"/>
      <c r="P1390" s="84"/>
      <c r="Q1390" s="84"/>
      <c r="R1390" s="84"/>
      <c r="S1390" s="84"/>
      <c r="T1390" s="85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T1390" s="17" t="s">
        <v>212</v>
      </c>
      <c r="AU1390" s="17" t="s">
        <v>82</v>
      </c>
    </row>
    <row r="1391" s="2" customFormat="1">
      <c r="A1391" s="38"/>
      <c r="B1391" s="39"/>
      <c r="C1391" s="40"/>
      <c r="D1391" s="225" t="s">
        <v>525</v>
      </c>
      <c r="E1391" s="40"/>
      <c r="F1391" s="253" t="s">
        <v>526</v>
      </c>
      <c r="G1391" s="40"/>
      <c r="H1391" s="40"/>
      <c r="I1391" s="227"/>
      <c r="J1391" s="40"/>
      <c r="K1391" s="40"/>
      <c r="L1391" s="44"/>
      <c r="M1391" s="228"/>
      <c r="N1391" s="229"/>
      <c r="O1391" s="84"/>
      <c r="P1391" s="84"/>
      <c r="Q1391" s="84"/>
      <c r="R1391" s="84"/>
      <c r="S1391" s="84"/>
      <c r="T1391" s="85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T1391" s="17" t="s">
        <v>525</v>
      </c>
      <c r="AU1391" s="17" t="s">
        <v>82</v>
      </c>
    </row>
    <row r="1392" s="2" customFormat="1" ht="16.5" customHeight="1">
      <c r="A1392" s="38"/>
      <c r="B1392" s="39"/>
      <c r="C1392" s="243" t="s">
        <v>4983</v>
      </c>
      <c r="D1392" s="243" t="s">
        <v>248</v>
      </c>
      <c r="E1392" s="244" t="s">
        <v>1237</v>
      </c>
      <c r="F1392" s="245" t="s">
        <v>1238</v>
      </c>
      <c r="G1392" s="246" t="s">
        <v>289</v>
      </c>
      <c r="H1392" s="247">
        <v>72</v>
      </c>
      <c r="I1392" s="248"/>
      <c r="J1392" s="249">
        <f>ROUND(I1392*H1392,2)</f>
        <v>0</v>
      </c>
      <c r="K1392" s="245" t="s">
        <v>19</v>
      </c>
      <c r="L1392" s="250"/>
      <c r="M1392" s="251" t="s">
        <v>19</v>
      </c>
      <c r="N1392" s="252" t="s">
        <v>44</v>
      </c>
      <c r="O1392" s="84"/>
      <c r="P1392" s="221">
        <f>O1392*H1392</f>
        <v>0</v>
      </c>
      <c r="Q1392" s="221">
        <v>0.00016000000000000001</v>
      </c>
      <c r="R1392" s="221">
        <f>Q1392*H1392</f>
        <v>0.011520000000000001</v>
      </c>
      <c r="S1392" s="221">
        <v>0</v>
      </c>
      <c r="T1392" s="222">
        <f>S1392*H1392</f>
        <v>0</v>
      </c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R1392" s="223" t="s">
        <v>251</v>
      </c>
      <c r="AT1392" s="223" t="s">
        <v>248</v>
      </c>
      <c r="AU1392" s="223" t="s">
        <v>82</v>
      </c>
      <c r="AY1392" s="17" t="s">
        <v>202</v>
      </c>
      <c r="BE1392" s="224">
        <f>IF(N1392="základní",J1392,0)</f>
        <v>0</v>
      </c>
      <c r="BF1392" s="224">
        <f>IF(N1392="snížená",J1392,0)</f>
        <v>0</v>
      </c>
      <c r="BG1392" s="224">
        <f>IF(N1392="zákl. přenesená",J1392,0)</f>
        <v>0</v>
      </c>
      <c r="BH1392" s="224">
        <f>IF(N1392="sníž. přenesená",J1392,0)</f>
        <v>0</v>
      </c>
      <c r="BI1392" s="224">
        <f>IF(N1392="nulová",J1392,0)</f>
        <v>0</v>
      </c>
      <c r="BJ1392" s="17" t="s">
        <v>80</v>
      </c>
      <c r="BK1392" s="224">
        <f>ROUND(I1392*H1392,2)</f>
        <v>0</v>
      </c>
      <c r="BL1392" s="17" t="s">
        <v>239</v>
      </c>
      <c r="BM1392" s="223" t="s">
        <v>4984</v>
      </c>
    </row>
    <row r="1393" s="2" customFormat="1">
      <c r="A1393" s="38"/>
      <c r="B1393" s="39"/>
      <c r="C1393" s="40"/>
      <c r="D1393" s="225" t="s">
        <v>212</v>
      </c>
      <c r="E1393" s="40"/>
      <c r="F1393" s="226" t="s">
        <v>1238</v>
      </c>
      <c r="G1393" s="40"/>
      <c r="H1393" s="40"/>
      <c r="I1393" s="227"/>
      <c r="J1393" s="40"/>
      <c r="K1393" s="40"/>
      <c r="L1393" s="44"/>
      <c r="M1393" s="228"/>
      <c r="N1393" s="229"/>
      <c r="O1393" s="84"/>
      <c r="P1393" s="84"/>
      <c r="Q1393" s="84"/>
      <c r="R1393" s="84"/>
      <c r="S1393" s="84"/>
      <c r="T1393" s="85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T1393" s="17" t="s">
        <v>212</v>
      </c>
      <c r="AU1393" s="17" t="s">
        <v>82</v>
      </c>
    </row>
    <row r="1394" s="2" customFormat="1" ht="16.5" customHeight="1">
      <c r="A1394" s="38"/>
      <c r="B1394" s="39"/>
      <c r="C1394" s="243" t="s">
        <v>4985</v>
      </c>
      <c r="D1394" s="243" t="s">
        <v>248</v>
      </c>
      <c r="E1394" s="244" t="s">
        <v>4986</v>
      </c>
      <c r="F1394" s="245" t="s">
        <v>4987</v>
      </c>
      <c r="G1394" s="246" t="s">
        <v>289</v>
      </c>
      <c r="H1394" s="247">
        <v>17</v>
      </c>
      <c r="I1394" s="248"/>
      <c r="J1394" s="249">
        <f>ROUND(I1394*H1394,2)</f>
        <v>0</v>
      </c>
      <c r="K1394" s="245" t="s">
        <v>19</v>
      </c>
      <c r="L1394" s="250"/>
      <c r="M1394" s="251" t="s">
        <v>19</v>
      </c>
      <c r="N1394" s="252" t="s">
        <v>44</v>
      </c>
      <c r="O1394" s="84"/>
      <c r="P1394" s="221">
        <f>O1394*H1394</f>
        <v>0</v>
      </c>
      <c r="Q1394" s="221">
        <v>0.00016000000000000001</v>
      </c>
      <c r="R1394" s="221">
        <f>Q1394*H1394</f>
        <v>0.0027200000000000002</v>
      </c>
      <c r="S1394" s="221">
        <v>0</v>
      </c>
      <c r="T1394" s="222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23" t="s">
        <v>251</v>
      </c>
      <c r="AT1394" s="223" t="s">
        <v>248</v>
      </c>
      <c r="AU1394" s="223" t="s">
        <v>82</v>
      </c>
      <c r="AY1394" s="17" t="s">
        <v>202</v>
      </c>
      <c r="BE1394" s="224">
        <f>IF(N1394="základní",J1394,0)</f>
        <v>0</v>
      </c>
      <c r="BF1394" s="224">
        <f>IF(N1394="snížená",J1394,0)</f>
        <v>0</v>
      </c>
      <c r="BG1394" s="224">
        <f>IF(N1394="zákl. přenesená",J1394,0)</f>
        <v>0</v>
      </c>
      <c r="BH1394" s="224">
        <f>IF(N1394="sníž. přenesená",J1394,0)</f>
        <v>0</v>
      </c>
      <c r="BI1394" s="224">
        <f>IF(N1394="nulová",J1394,0)</f>
        <v>0</v>
      </c>
      <c r="BJ1394" s="17" t="s">
        <v>80</v>
      </c>
      <c r="BK1394" s="224">
        <f>ROUND(I1394*H1394,2)</f>
        <v>0</v>
      </c>
      <c r="BL1394" s="17" t="s">
        <v>239</v>
      </c>
      <c r="BM1394" s="223" t="s">
        <v>4988</v>
      </c>
    </row>
    <row r="1395" s="2" customFormat="1">
      <c r="A1395" s="38"/>
      <c r="B1395" s="39"/>
      <c r="C1395" s="40"/>
      <c r="D1395" s="225" t="s">
        <v>212</v>
      </c>
      <c r="E1395" s="40"/>
      <c r="F1395" s="226" t="s">
        <v>4987</v>
      </c>
      <c r="G1395" s="40"/>
      <c r="H1395" s="40"/>
      <c r="I1395" s="227"/>
      <c r="J1395" s="40"/>
      <c r="K1395" s="40"/>
      <c r="L1395" s="44"/>
      <c r="M1395" s="228"/>
      <c r="N1395" s="229"/>
      <c r="O1395" s="84"/>
      <c r="P1395" s="84"/>
      <c r="Q1395" s="84"/>
      <c r="R1395" s="84"/>
      <c r="S1395" s="84"/>
      <c r="T1395" s="85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T1395" s="17" t="s">
        <v>212</v>
      </c>
      <c r="AU1395" s="17" t="s">
        <v>82</v>
      </c>
    </row>
    <row r="1396" s="2" customFormat="1" ht="16.5" customHeight="1">
      <c r="A1396" s="38"/>
      <c r="B1396" s="39"/>
      <c r="C1396" s="243" t="s">
        <v>4989</v>
      </c>
      <c r="D1396" s="243" t="s">
        <v>248</v>
      </c>
      <c r="E1396" s="244" t="s">
        <v>4990</v>
      </c>
      <c r="F1396" s="245" t="s">
        <v>4991</v>
      </c>
      <c r="G1396" s="246" t="s">
        <v>289</v>
      </c>
      <c r="H1396" s="247">
        <v>0</v>
      </c>
      <c r="I1396" s="248"/>
      <c r="J1396" s="249">
        <f>ROUND(I1396*H1396,2)</f>
        <v>0</v>
      </c>
      <c r="K1396" s="245" t="s">
        <v>19</v>
      </c>
      <c r="L1396" s="250"/>
      <c r="M1396" s="251" t="s">
        <v>19</v>
      </c>
      <c r="N1396" s="252" t="s">
        <v>44</v>
      </c>
      <c r="O1396" s="84"/>
      <c r="P1396" s="221">
        <f>O1396*H1396</f>
        <v>0</v>
      </c>
      <c r="Q1396" s="221">
        <v>0</v>
      </c>
      <c r="R1396" s="221">
        <f>Q1396*H1396</f>
        <v>0</v>
      </c>
      <c r="S1396" s="221">
        <v>0</v>
      </c>
      <c r="T1396" s="222">
        <f>S1396*H1396</f>
        <v>0</v>
      </c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R1396" s="223" t="s">
        <v>251</v>
      </c>
      <c r="AT1396" s="223" t="s">
        <v>248</v>
      </c>
      <c r="AU1396" s="223" t="s">
        <v>82</v>
      </c>
      <c r="AY1396" s="17" t="s">
        <v>202</v>
      </c>
      <c r="BE1396" s="224">
        <f>IF(N1396="základní",J1396,0)</f>
        <v>0</v>
      </c>
      <c r="BF1396" s="224">
        <f>IF(N1396="snížená",J1396,0)</f>
        <v>0</v>
      </c>
      <c r="BG1396" s="224">
        <f>IF(N1396="zákl. přenesená",J1396,0)</f>
        <v>0</v>
      </c>
      <c r="BH1396" s="224">
        <f>IF(N1396="sníž. přenesená",J1396,0)</f>
        <v>0</v>
      </c>
      <c r="BI1396" s="224">
        <f>IF(N1396="nulová",J1396,0)</f>
        <v>0</v>
      </c>
      <c r="BJ1396" s="17" t="s">
        <v>80</v>
      </c>
      <c r="BK1396" s="224">
        <f>ROUND(I1396*H1396,2)</f>
        <v>0</v>
      </c>
      <c r="BL1396" s="17" t="s">
        <v>239</v>
      </c>
      <c r="BM1396" s="223" t="s">
        <v>4992</v>
      </c>
    </row>
    <row r="1397" s="2" customFormat="1">
      <c r="A1397" s="38"/>
      <c r="B1397" s="39"/>
      <c r="C1397" s="40"/>
      <c r="D1397" s="225" t="s">
        <v>212</v>
      </c>
      <c r="E1397" s="40"/>
      <c r="F1397" s="226" t="s">
        <v>4991</v>
      </c>
      <c r="G1397" s="40"/>
      <c r="H1397" s="40"/>
      <c r="I1397" s="227"/>
      <c r="J1397" s="40"/>
      <c r="K1397" s="40"/>
      <c r="L1397" s="44"/>
      <c r="M1397" s="228"/>
      <c r="N1397" s="229"/>
      <c r="O1397" s="84"/>
      <c r="P1397" s="84"/>
      <c r="Q1397" s="84"/>
      <c r="R1397" s="84"/>
      <c r="S1397" s="84"/>
      <c r="T1397" s="85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T1397" s="17" t="s">
        <v>212</v>
      </c>
      <c r="AU1397" s="17" t="s">
        <v>82</v>
      </c>
    </row>
    <row r="1398" s="2" customFormat="1" ht="16.5" customHeight="1">
      <c r="A1398" s="38"/>
      <c r="B1398" s="39"/>
      <c r="C1398" s="243" t="s">
        <v>4993</v>
      </c>
      <c r="D1398" s="243" t="s">
        <v>248</v>
      </c>
      <c r="E1398" s="244" t="s">
        <v>4994</v>
      </c>
      <c r="F1398" s="245" t="s">
        <v>4995</v>
      </c>
      <c r="G1398" s="246" t="s">
        <v>289</v>
      </c>
      <c r="H1398" s="247">
        <v>2</v>
      </c>
      <c r="I1398" s="248"/>
      <c r="J1398" s="249">
        <f>ROUND(I1398*H1398,2)</f>
        <v>0</v>
      </c>
      <c r="K1398" s="245" t="s">
        <v>19</v>
      </c>
      <c r="L1398" s="250"/>
      <c r="M1398" s="251" t="s">
        <v>19</v>
      </c>
      <c r="N1398" s="252" t="s">
        <v>44</v>
      </c>
      <c r="O1398" s="84"/>
      <c r="P1398" s="221">
        <f>O1398*H1398</f>
        <v>0</v>
      </c>
      <c r="Q1398" s="221">
        <v>0</v>
      </c>
      <c r="R1398" s="221">
        <f>Q1398*H1398</f>
        <v>0</v>
      </c>
      <c r="S1398" s="221">
        <v>0</v>
      </c>
      <c r="T1398" s="222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23" t="s">
        <v>251</v>
      </c>
      <c r="AT1398" s="223" t="s">
        <v>248</v>
      </c>
      <c r="AU1398" s="223" t="s">
        <v>82</v>
      </c>
      <c r="AY1398" s="17" t="s">
        <v>202</v>
      </c>
      <c r="BE1398" s="224">
        <f>IF(N1398="základní",J1398,0)</f>
        <v>0</v>
      </c>
      <c r="BF1398" s="224">
        <f>IF(N1398="snížená",J1398,0)</f>
        <v>0</v>
      </c>
      <c r="BG1398" s="224">
        <f>IF(N1398="zákl. přenesená",J1398,0)</f>
        <v>0</v>
      </c>
      <c r="BH1398" s="224">
        <f>IF(N1398="sníž. přenesená",J1398,0)</f>
        <v>0</v>
      </c>
      <c r="BI1398" s="224">
        <f>IF(N1398="nulová",J1398,0)</f>
        <v>0</v>
      </c>
      <c r="BJ1398" s="17" t="s">
        <v>80</v>
      </c>
      <c r="BK1398" s="224">
        <f>ROUND(I1398*H1398,2)</f>
        <v>0</v>
      </c>
      <c r="BL1398" s="17" t="s">
        <v>239</v>
      </c>
      <c r="BM1398" s="223" t="s">
        <v>4996</v>
      </c>
    </row>
    <row r="1399" s="2" customFormat="1">
      <c r="A1399" s="38"/>
      <c r="B1399" s="39"/>
      <c r="C1399" s="40"/>
      <c r="D1399" s="225" t="s">
        <v>212</v>
      </c>
      <c r="E1399" s="40"/>
      <c r="F1399" s="226" t="s">
        <v>4995</v>
      </c>
      <c r="G1399" s="40"/>
      <c r="H1399" s="40"/>
      <c r="I1399" s="227"/>
      <c r="J1399" s="40"/>
      <c r="K1399" s="40"/>
      <c r="L1399" s="44"/>
      <c r="M1399" s="228"/>
      <c r="N1399" s="229"/>
      <c r="O1399" s="84"/>
      <c r="P1399" s="84"/>
      <c r="Q1399" s="84"/>
      <c r="R1399" s="84"/>
      <c r="S1399" s="84"/>
      <c r="T1399" s="85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T1399" s="17" t="s">
        <v>212</v>
      </c>
      <c r="AU1399" s="17" t="s">
        <v>82</v>
      </c>
    </row>
    <row r="1400" s="2" customFormat="1" ht="16.5" customHeight="1">
      <c r="A1400" s="38"/>
      <c r="B1400" s="39"/>
      <c r="C1400" s="243" t="s">
        <v>4997</v>
      </c>
      <c r="D1400" s="243" t="s">
        <v>248</v>
      </c>
      <c r="E1400" s="244" t="s">
        <v>4998</v>
      </c>
      <c r="F1400" s="245" t="s">
        <v>4999</v>
      </c>
      <c r="G1400" s="246" t="s">
        <v>289</v>
      </c>
      <c r="H1400" s="247">
        <v>0</v>
      </c>
      <c r="I1400" s="248"/>
      <c r="J1400" s="249">
        <f>ROUND(I1400*H1400,2)</f>
        <v>0</v>
      </c>
      <c r="K1400" s="245" t="s">
        <v>19</v>
      </c>
      <c r="L1400" s="250"/>
      <c r="M1400" s="251" t="s">
        <v>19</v>
      </c>
      <c r="N1400" s="252" t="s">
        <v>44</v>
      </c>
      <c r="O1400" s="84"/>
      <c r="P1400" s="221">
        <f>O1400*H1400</f>
        <v>0</v>
      </c>
      <c r="Q1400" s="221">
        <v>0</v>
      </c>
      <c r="R1400" s="221">
        <f>Q1400*H1400</f>
        <v>0</v>
      </c>
      <c r="S1400" s="221">
        <v>0</v>
      </c>
      <c r="T1400" s="222">
        <f>S1400*H1400</f>
        <v>0</v>
      </c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R1400" s="223" t="s">
        <v>251</v>
      </c>
      <c r="AT1400" s="223" t="s">
        <v>248</v>
      </c>
      <c r="AU1400" s="223" t="s">
        <v>82</v>
      </c>
      <c r="AY1400" s="17" t="s">
        <v>202</v>
      </c>
      <c r="BE1400" s="224">
        <f>IF(N1400="základní",J1400,0)</f>
        <v>0</v>
      </c>
      <c r="BF1400" s="224">
        <f>IF(N1400="snížená",J1400,0)</f>
        <v>0</v>
      </c>
      <c r="BG1400" s="224">
        <f>IF(N1400="zákl. přenesená",J1400,0)</f>
        <v>0</v>
      </c>
      <c r="BH1400" s="224">
        <f>IF(N1400="sníž. přenesená",J1400,0)</f>
        <v>0</v>
      </c>
      <c r="BI1400" s="224">
        <f>IF(N1400="nulová",J1400,0)</f>
        <v>0</v>
      </c>
      <c r="BJ1400" s="17" t="s">
        <v>80</v>
      </c>
      <c r="BK1400" s="224">
        <f>ROUND(I1400*H1400,2)</f>
        <v>0</v>
      </c>
      <c r="BL1400" s="17" t="s">
        <v>239</v>
      </c>
      <c r="BM1400" s="223" t="s">
        <v>5000</v>
      </c>
    </row>
    <row r="1401" s="2" customFormat="1">
      <c r="A1401" s="38"/>
      <c r="B1401" s="39"/>
      <c r="C1401" s="40"/>
      <c r="D1401" s="225" t="s">
        <v>212</v>
      </c>
      <c r="E1401" s="40"/>
      <c r="F1401" s="226" t="s">
        <v>5001</v>
      </c>
      <c r="G1401" s="40"/>
      <c r="H1401" s="40"/>
      <c r="I1401" s="227"/>
      <c r="J1401" s="40"/>
      <c r="K1401" s="40"/>
      <c r="L1401" s="44"/>
      <c r="M1401" s="228"/>
      <c r="N1401" s="229"/>
      <c r="O1401" s="84"/>
      <c r="P1401" s="84"/>
      <c r="Q1401" s="84"/>
      <c r="R1401" s="84"/>
      <c r="S1401" s="84"/>
      <c r="T1401" s="85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T1401" s="17" t="s">
        <v>212</v>
      </c>
      <c r="AU1401" s="17" t="s">
        <v>82</v>
      </c>
    </row>
    <row r="1402" s="2" customFormat="1" ht="16.5" customHeight="1">
      <c r="A1402" s="38"/>
      <c r="B1402" s="39"/>
      <c r="C1402" s="243" t="s">
        <v>5002</v>
      </c>
      <c r="D1402" s="243" t="s">
        <v>248</v>
      </c>
      <c r="E1402" s="244" t="s">
        <v>5003</v>
      </c>
      <c r="F1402" s="245" t="s">
        <v>5004</v>
      </c>
      <c r="G1402" s="246" t="s">
        <v>289</v>
      </c>
      <c r="H1402" s="247">
        <v>0</v>
      </c>
      <c r="I1402" s="248"/>
      <c r="J1402" s="249">
        <f>ROUND(I1402*H1402,2)</f>
        <v>0</v>
      </c>
      <c r="K1402" s="245" t="s">
        <v>19</v>
      </c>
      <c r="L1402" s="250"/>
      <c r="M1402" s="251" t="s">
        <v>19</v>
      </c>
      <c r="N1402" s="252" t="s">
        <v>44</v>
      </c>
      <c r="O1402" s="84"/>
      <c r="P1402" s="221">
        <f>O1402*H1402</f>
        <v>0</v>
      </c>
      <c r="Q1402" s="221">
        <v>0</v>
      </c>
      <c r="R1402" s="221">
        <f>Q1402*H1402</f>
        <v>0</v>
      </c>
      <c r="S1402" s="221">
        <v>0</v>
      </c>
      <c r="T1402" s="222">
        <f>S1402*H1402</f>
        <v>0</v>
      </c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R1402" s="223" t="s">
        <v>251</v>
      </c>
      <c r="AT1402" s="223" t="s">
        <v>248</v>
      </c>
      <c r="AU1402" s="223" t="s">
        <v>82</v>
      </c>
      <c r="AY1402" s="17" t="s">
        <v>202</v>
      </c>
      <c r="BE1402" s="224">
        <f>IF(N1402="základní",J1402,0)</f>
        <v>0</v>
      </c>
      <c r="BF1402" s="224">
        <f>IF(N1402="snížená",J1402,0)</f>
        <v>0</v>
      </c>
      <c r="BG1402" s="224">
        <f>IF(N1402="zákl. přenesená",J1402,0)</f>
        <v>0</v>
      </c>
      <c r="BH1402" s="224">
        <f>IF(N1402="sníž. přenesená",J1402,0)</f>
        <v>0</v>
      </c>
      <c r="BI1402" s="224">
        <f>IF(N1402="nulová",J1402,0)</f>
        <v>0</v>
      </c>
      <c r="BJ1402" s="17" t="s">
        <v>80</v>
      </c>
      <c r="BK1402" s="224">
        <f>ROUND(I1402*H1402,2)</f>
        <v>0</v>
      </c>
      <c r="BL1402" s="17" t="s">
        <v>239</v>
      </c>
      <c r="BM1402" s="223" t="s">
        <v>5005</v>
      </c>
    </row>
    <row r="1403" s="2" customFormat="1">
      <c r="A1403" s="38"/>
      <c r="B1403" s="39"/>
      <c r="C1403" s="40"/>
      <c r="D1403" s="225" t="s">
        <v>212</v>
      </c>
      <c r="E1403" s="40"/>
      <c r="F1403" s="226" t="s">
        <v>5006</v>
      </c>
      <c r="G1403" s="40"/>
      <c r="H1403" s="40"/>
      <c r="I1403" s="227"/>
      <c r="J1403" s="40"/>
      <c r="K1403" s="40"/>
      <c r="L1403" s="44"/>
      <c r="M1403" s="228"/>
      <c r="N1403" s="229"/>
      <c r="O1403" s="84"/>
      <c r="P1403" s="84"/>
      <c r="Q1403" s="84"/>
      <c r="R1403" s="84"/>
      <c r="S1403" s="84"/>
      <c r="T1403" s="85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T1403" s="17" t="s">
        <v>212</v>
      </c>
      <c r="AU1403" s="17" t="s">
        <v>82</v>
      </c>
    </row>
    <row r="1404" s="2" customFormat="1" ht="16.5" customHeight="1">
      <c r="A1404" s="38"/>
      <c r="B1404" s="39"/>
      <c r="C1404" s="243" t="s">
        <v>5007</v>
      </c>
      <c r="D1404" s="243" t="s">
        <v>248</v>
      </c>
      <c r="E1404" s="244" t="s">
        <v>5008</v>
      </c>
      <c r="F1404" s="245" t="s">
        <v>5009</v>
      </c>
      <c r="G1404" s="246" t="s">
        <v>289</v>
      </c>
      <c r="H1404" s="247">
        <v>31</v>
      </c>
      <c r="I1404" s="248"/>
      <c r="J1404" s="249">
        <f>ROUND(I1404*H1404,2)</f>
        <v>0</v>
      </c>
      <c r="K1404" s="245" t="s">
        <v>209</v>
      </c>
      <c r="L1404" s="250"/>
      <c r="M1404" s="251" t="s">
        <v>19</v>
      </c>
      <c r="N1404" s="252" t="s">
        <v>44</v>
      </c>
      <c r="O1404" s="84"/>
      <c r="P1404" s="221">
        <f>O1404*H1404</f>
        <v>0</v>
      </c>
      <c r="Q1404" s="221">
        <v>0.00064999999999999997</v>
      </c>
      <c r="R1404" s="221">
        <f>Q1404*H1404</f>
        <v>0.020149999999999998</v>
      </c>
      <c r="S1404" s="221">
        <v>0</v>
      </c>
      <c r="T1404" s="222">
        <f>S1404*H1404</f>
        <v>0</v>
      </c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R1404" s="223" t="s">
        <v>1051</v>
      </c>
      <c r="AT1404" s="223" t="s">
        <v>248</v>
      </c>
      <c r="AU1404" s="223" t="s">
        <v>82</v>
      </c>
      <c r="AY1404" s="17" t="s">
        <v>202</v>
      </c>
      <c r="BE1404" s="224">
        <f>IF(N1404="základní",J1404,0)</f>
        <v>0</v>
      </c>
      <c r="BF1404" s="224">
        <f>IF(N1404="snížená",J1404,0)</f>
        <v>0</v>
      </c>
      <c r="BG1404" s="224">
        <f>IF(N1404="zákl. přenesená",J1404,0)</f>
        <v>0</v>
      </c>
      <c r="BH1404" s="224">
        <f>IF(N1404="sníž. přenesená",J1404,0)</f>
        <v>0</v>
      </c>
      <c r="BI1404" s="224">
        <f>IF(N1404="nulová",J1404,0)</f>
        <v>0</v>
      </c>
      <c r="BJ1404" s="17" t="s">
        <v>80</v>
      </c>
      <c r="BK1404" s="224">
        <f>ROUND(I1404*H1404,2)</f>
        <v>0</v>
      </c>
      <c r="BL1404" s="17" t="s">
        <v>233</v>
      </c>
      <c r="BM1404" s="223" t="s">
        <v>5010</v>
      </c>
    </row>
    <row r="1405" s="2" customFormat="1">
      <c r="A1405" s="38"/>
      <c r="B1405" s="39"/>
      <c r="C1405" s="40"/>
      <c r="D1405" s="225" t="s">
        <v>212</v>
      </c>
      <c r="E1405" s="40"/>
      <c r="F1405" s="226" t="s">
        <v>5009</v>
      </c>
      <c r="G1405" s="40"/>
      <c r="H1405" s="40"/>
      <c r="I1405" s="227"/>
      <c r="J1405" s="40"/>
      <c r="K1405" s="40"/>
      <c r="L1405" s="44"/>
      <c r="M1405" s="228"/>
      <c r="N1405" s="229"/>
      <c r="O1405" s="84"/>
      <c r="P1405" s="84"/>
      <c r="Q1405" s="84"/>
      <c r="R1405" s="84"/>
      <c r="S1405" s="84"/>
      <c r="T1405" s="85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T1405" s="17" t="s">
        <v>212</v>
      </c>
      <c r="AU1405" s="17" t="s">
        <v>82</v>
      </c>
    </row>
    <row r="1406" s="2" customFormat="1" ht="16.5" customHeight="1">
      <c r="A1406" s="38"/>
      <c r="B1406" s="39"/>
      <c r="C1406" s="243" t="s">
        <v>5011</v>
      </c>
      <c r="D1406" s="243" t="s">
        <v>248</v>
      </c>
      <c r="E1406" s="244" t="s">
        <v>5012</v>
      </c>
      <c r="F1406" s="245" t="s">
        <v>5013</v>
      </c>
      <c r="G1406" s="246" t="s">
        <v>289</v>
      </c>
      <c r="H1406" s="247">
        <v>2</v>
      </c>
      <c r="I1406" s="248"/>
      <c r="J1406" s="249">
        <f>ROUND(I1406*H1406,2)</f>
        <v>0</v>
      </c>
      <c r="K1406" s="245" t="s">
        <v>19</v>
      </c>
      <c r="L1406" s="250"/>
      <c r="M1406" s="251" t="s">
        <v>19</v>
      </c>
      <c r="N1406" s="252" t="s">
        <v>44</v>
      </c>
      <c r="O1406" s="84"/>
      <c r="P1406" s="221">
        <f>O1406*H1406</f>
        <v>0</v>
      </c>
      <c r="Q1406" s="221">
        <v>0.0048199999999999996</v>
      </c>
      <c r="R1406" s="221">
        <f>Q1406*H1406</f>
        <v>0.0096399999999999993</v>
      </c>
      <c r="S1406" s="221">
        <v>0</v>
      </c>
      <c r="T1406" s="222">
        <f>S1406*H1406</f>
        <v>0</v>
      </c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R1406" s="223" t="s">
        <v>251</v>
      </c>
      <c r="AT1406" s="223" t="s">
        <v>248</v>
      </c>
      <c r="AU1406" s="223" t="s">
        <v>82</v>
      </c>
      <c r="AY1406" s="17" t="s">
        <v>202</v>
      </c>
      <c r="BE1406" s="224">
        <f>IF(N1406="základní",J1406,0)</f>
        <v>0</v>
      </c>
      <c r="BF1406" s="224">
        <f>IF(N1406="snížená",J1406,0)</f>
        <v>0</v>
      </c>
      <c r="BG1406" s="224">
        <f>IF(N1406="zákl. přenesená",J1406,0)</f>
        <v>0</v>
      </c>
      <c r="BH1406" s="224">
        <f>IF(N1406="sníž. přenesená",J1406,0)</f>
        <v>0</v>
      </c>
      <c r="BI1406" s="224">
        <f>IF(N1406="nulová",J1406,0)</f>
        <v>0</v>
      </c>
      <c r="BJ1406" s="17" t="s">
        <v>80</v>
      </c>
      <c r="BK1406" s="224">
        <f>ROUND(I1406*H1406,2)</f>
        <v>0</v>
      </c>
      <c r="BL1406" s="17" t="s">
        <v>239</v>
      </c>
      <c r="BM1406" s="223" t="s">
        <v>5014</v>
      </c>
    </row>
    <row r="1407" s="2" customFormat="1">
      <c r="A1407" s="38"/>
      <c r="B1407" s="39"/>
      <c r="C1407" s="40"/>
      <c r="D1407" s="225" t="s">
        <v>212</v>
      </c>
      <c r="E1407" s="40"/>
      <c r="F1407" s="226" t="s">
        <v>5013</v>
      </c>
      <c r="G1407" s="40"/>
      <c r="H1407" s="40"/>
      <c r="I1407" s="227"/>
      <c r="J1407" s="40"/>
      <c r="K1407" s="40"/>
      <c r="L1407" s="44"/>
      <c r="M1407" s="228"/>
      <c r="N1407" s="229"/>
      <c r="O1407" s="84"/>
      <c r="P1407" s="84"/>
      <c r="Q1407" s="84"/>
      <c r="R1407" s="84"/>
      <c r="S1407" s="84"/>
      <c r="T1407" s="85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T1407" s="17" t="s">
        <v>212</v>
      </c>
      <c r="AU1407" s="17" t="s">
        <v>82</v>
      </c>
    </row>
    <row r="1408" s="2" customFormat="1" ht="16.5" customHeight="1">
      <c r="A1408" s="38"/>
      <c r="B1408" s="39"/>
      <c r="C1408" s="243" t="s">
        <v>5015</v>
      </c>
      <c r="D1408" s="243" t="s">
        <v>248</v>
      </c>
      <c r="E1408" s="244" t="s">
        <v>5016</v>
      </c>
      <c r="F1408" s="245" t="s">
        <v>5017</v>
      </c>
      <c r="G1408" s="246" t="s">
        <v>289</v>
      </c>
      <c r="H1408" s="247">
        <v>10</v>
      </c>
      <c r="I1408" s="248"/>
      <c r="J1408" s="249">
        <f>ROUND(I1408*H1408,2)</f>
        <v>0</v>
      </c>
      <c r="K1408" s="245" t="s">
        <v>19</v>
      </c>
      <c r="L1408" s="250"/>
      <c r="M1408" s="251" t="s">
        <v>19</v>
      </c>
      <c r="N1408" s="252" t="s">
        <v>44</v>
      </c>
      <c r="O1408" s="84"/>
      <c r="P1408" s="221">
        <f>O1408*H1408</f>
        <v>0</v>
      </c>
      <c r="Q1408" s="221">
        <v>0.0048199999999999996</v>
      </c>
      <c r="R1408" s="221">
        <f>Q1408*H1408</f>
        <v>0.048199999999999993</v>
      </c>
      <c r="S1408" s="221">
        <v>0</v>
      </c>
      <c r="T1408" s="222">
        <f>S1408*H1408</f>
        <v>0</v>
      </c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R1408" s="223" t="s">
        <v>251</v>
      </c>
      <c r="AT1408" s="223" t="s">
        <v>248</v>
      </c>
      <c r="AU1408" s="223" t="s">
        <v>82</v>
      </c>
      <c r="AY1408" s="17" t="s">
        <v>202</v>
      </c>
      <c r="BE1408" s="224">
        <f>IF(N1408="základní",J1408,0)</f>
        <v>0</v>
      </c>
      <c r="BF1408" s="224">
        <f>IF(N1408="snížená",J1408,0)</f>
        <v>0</v>
      </c>
      <c r="BG1408" s="224">
        <f>IF(N1408="zákl. přenesená",J1408,0)</f>
        <v>0</v>
      </c>
      <c r="BH1408" s="224">
        <f>IF(N1408="sníž. přenesená",J1408,0)</f>
        <v>0</v>
      </c>
      <c r="BI1408" s="224">
        <f>IF(N1408="nulová",J1408,0)</f>
        <v>0</v>
      </c>
      <c r="BJ1408" s="17" t="s">
        <v>80</v>
      </c>
      <c r="BK1408" s="224">
        <f>ROUND(I1408*H1408,2)</f>
        <v>0</v>
      </c>
      <c r="BL1408" s="17" t="s">
        <v>239</v>
      </c>
      <c r="BM1408" s="223" t="s">
        <v>5018</v>
      </c>
    </row>
    <row r="1409" s="2" customFormat="1">
      <c r="A1409" s="38"/>
      <c r="B1409" s="39"/>
      <c r="C1409" s="40"/>
      <c r="D1409" s="225" t="s">
        <v>212</v>
      </c>
      <c r="E1409" s="40"/>
      <c r="F1409" s="226" t="s">
        <v>5017</v>
      </c>
      <c r="G1409" s="40"/>
      <c r="H1409" s="40"/>
      <c r="I1409" s="227"/>
      <c r="J1409" s="40"/>
      <c r="K1409" s="40"/>
      <c r="L1409" s="44"/>
      <c r="M1409" s="228"/>
      <c r="N1409" s="229"/>
      <c r="O1409" s="84"/>
      <c r="P1409" s="84"/>
      <c r="Q1409" s="84"/>
      <c r="R1409" s="84"/>
      <c r="S1409" s="84"/>
      <c r="T1409" s="85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T1409" s="17" t="s">
        <v>212</v>
      </c>
      <c r="AU1409" s="17" t="s">
        <v>82</v>
      </c>
    </row>
    <row r="1410" s="2" customFormat="1" ht="16.5" customHeight="1">
      <c r="A1410" s="38"/>
      <c r="B1410" s="39"/>
      <c r="C1410" s="243" t="s">
        <v>5019</v>
      </c>
      <c r="D1410" s="243" t="s">
        <v>248</v>
      </c>
      <c r="E1410" s="244" t="s">
        <v>5020</v>
      </c>
      <c r="F1410" s="245" t="s">
        <v>5021</v>
      </c>
      <c r="G1410" s="246" t="s">
        <v>289</v>
      </c>
      <c r="H1410" s="247">
        <v>20</v>
      </c>
      <c r="I1410" s="248"/>
      <c r="J1410" s="249">
        <f>ROUND(I1410*H1410,2)</f>
        <v>0</v>
      </c>
      <c r="K1410" s="245" t="s">
        <v>19</v>
      </c>
      <c r="L1410" s="250"/>
      <c r="M1410" s="251" t="s">
        <v>19</v>
      </c>
      <c r="N1410" s="252" t="s">
        <v>44</v>
      </c>
      <c r="O1410" s="84"/>
      <c r="P1410" s="221">
        <f>O1410*H1410</f>
        <v>0</v>
      </c>
      <c r="Q1410" s="221">
        <v>0.0048199999999999996</v>
      </c>
      <c r="R1410" s="221">
        <f>Q1410*H1410</f>
        <v>0.096399999999999986</v>
      </c>
      <c r="S1410" s="221">
        <v>0</v>
      </c>
      <c r="T1410" s="222">
        <f>S1410*H1410</f>
        <v>0</v>
      </c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R1410" s="223" t="s">
        <v>251</v>
      </c>
      <c r="AT1410" s="223" t="s">
        <v>248</v>
      </c>
      <c r="AU1410" s="223" t="s">
        <v>82</v>
      </c>
      <c r="AY1410" s="17" t="s">
        <v>202</v>
      </c>
      <c r="BE1410" s="224">
        <f>IF(N1410="základní",J1410,0)</f>
        <v>0</v>
      </c>
      <c r="BF1410" s="224">
        <f>IF(N1410="snížená",J1410,0)</f>
        <v>0</v>
      </c>
      <c r="BG1410" s="224">
        <f>IF(N1410="zákl. přenesená",J1410,0)</f>
        <v>0</v>
      </c>
      <c r="BH1410" s="224">
        <f>IF(N1410="sníž. přenesená",J1410,0)</f>
        <v>0</v>
      </c>
      <c r="BI1410" s="224">
        <f>IF(N1410="nulová",J1410,0)</f>
        <v>0</v>
      </c>
      <c r="BJ1410" s="17" t="s">
        <v>80</v>
      </c>
      <c r="BK1410" s="224">
        <f>ROUND(I1410*H1410,2)</f>
        <v>0</v>
      </c>
      <c r="BL1410" s="17" t="s">
        <v>239</v>
      </c>
      <c r="BM1410" s="223" t="s">
        <v>5022</v>
      </c>
    </row>
    <row r="1411" s="2" customFormat="1">
      <c r="A1411" s="38"/>
      <c r="B1411" s="39"/>
      <c r="C1411" s="40"/>
      <c r="D1411" s="225" t="s">
        <v>212</v>
      </c>
      <c r="E1411" s="40"/>
      <c r="F1411" s="226" t="s">
        <v>5021</v>
      </c>
      <c r="G1411" s="40"/>
      <c r="H1411" s="40"/>
      <c r="I1411" s="227"/>
      <c r="J1411" s="40"/>
      <c r="K1411" s="40"/>
      <c r="L1411" s="44"/>
      <c r="M1411" s="228"/>
      <c r="N1411" s="229"/>
      <c r="O1411" s="84"/>
      <c r="P1411" s="84"/>
      <c r="Q1411" s="84"/>
      <c r="R1411" s="84"/>
      <c r="S1411" s="84"/>
      <c r="T1411" s="85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T1411" s="17" t="s">
        <v>212</v>
      </c>
      <c r="AU1411" s="17" t="s">
        <v>82</v>
      </c>
    </row>
    <row r="1412" s="2" customFormat="1" ht="16.5" customHeight="1">
      <c r="A1412" s="38"/>
      <c r="B1412" s="39"/>
      <c r="C1412" s="243" t="s">
        <v>5023</v>
      </c>
      <c r="D1412" s="243" t="s">
        <v>248</v>
      </c>
      <c r="E1412" s="244" t="s">
        <v>5024</v>
      </c>
      <c r="F1412" s="245" t="s">
        <v>5025</v>
      </c>
      <c r="G1412" s="246" t="s">
        <v>289</v>
      </c>
      <c r="H1412" s="247">
        <v>31</v>
      </c>
      <c r="I1412" s="248"/>
      <c r="J1412" s="249">
        <f>ROUND(I1412*H1412,2)</f>
        <v>0</v>
      </c>
      <c r="K1412" s="245" t="s">
        <v>19</v>
      </c>
      <c r="L1412" s="250"/>
      <c r="M1412" s="251" t="s">
        <v>19</v>
      </c>
      <c r="N1412" s="252" t="s">
        <v>44</v>
      </c>
      <c r="O1412" s="84"/>
      <c r="P1412" s="221">
        <f>O1412*H1412</f>
        <v>0</v>
      </c>
      <c r="Q1412" s="221">
        <v>0</v>
      </c>
      <c r="R1412" s="221">
        <f>Q1412*H1412</f>
        <v>0</v>
      </c>
      <c r="S1412" s="221">
        <v>0</v>
      </c>
      <c r="T1412" s="222">
        <f>S1412*H1412</f>
        <v>0</v>
      </c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R1412" s="223" t="s">
        <v>251</v>
      </c>
      <c r="AT1412" s="223" t="s">
        <v>248</v>
      </c>
      <c r="AU1412" s="223" t="s">
        <v>82</v>
      </c>
      <c r="AY1412" s="17" t="s">
        <v>202</v>
      </c>
      <c r="BE1412" s="224">
        <f>IF(N1412="základní",J1412,0)</f>
        <v>0</v>
      </c>
      <c r="BF1412" s="224">
        <f>IF(N1412="snížená",J1412,0)</f>
        <v>0</v>
      </c>
      <c r="BG1412" s="224">
        <f>IF(N1412="zákl. přenesená",J1412,0)</f>
        <v>0</v>
      </c>
      <c r="BH1412" s="224">
        <f>IF(N1412="sníž. přenesená",J1412,0)</f>
        <v>0</v>
      </c>
      <c r="BI1412" s="224">
        <f>IF(N1412="nulová",J1412,0)</f>
        <v>0</v>
      </c>
      <c r="BJ1412" s="17" t="s">
        <v>80</v>
      </c>
      <c r="BK1412" s="224">
        <f>ROUND(I1412*H1412,2)</f>
        <v>0</v>
      </c>
      <c r="BL1412" s="17" t="s">
        <v>239</v>
      </c>
      <c r="BM1412" s="223" t="s">
        <v>5026</v>
      </c>
    </row>
    <row r="1413" s="2" customFormat="1">
      <c r="A1413" s="38"/>
      <c r="B1413" s="39"/>
      <c r="C1413" s="40"/>
      <c r="D1413" s="225" t="s">
        <v>212</v>
      </c>
      <c r="E1413" s="40"/>
      <c r="F1413" s="226" t="s">
        <v>5027</v>
      </c>
      <c r="G1413" s="40"/>
      <c r="H1413" s="40"/>
      <c r="I1413" s="227"/>
      <c r="J1413" s="40"/>
      <c r="K1413" s="40"/>
      <c r="L1413" s="44"/>
      <c r="M1413" s="228"/>
      <c r="N1413" s="229"/>
      <c r="O1413" s="84"/>
      <c r="P1413" s="84"/>
      <c r="Q1413" s="84"/>
      <c r="R1413" s="84"/>
      <c r="S1413" s="84"/>
      <c r="T1413" s="85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T1413" s="17" t="s">
        <v>212</v>
      </c>
      <c r="AU1413" s="17" t="s">
        <v>82</v>
      </c>
    </row>
    <row r="1414" s="2" customFormat="1" ht="16.5" customHeight="1">
      <c r="A1414" s="38"/>
      <c r="B1414" s="39"/>
      <c r="C1414" s="243" t="s">
        <v>5028</v>
      </c>
      <c r="D1414" s="243" t="s">
        <v>248</v>
      </c>
      <c r="E1414" s="244" t="s">
        <v>5029</v>
      </c>
      <c r="F1414" s="245" t="s">
        <v>5030</v>
      </c>
      <c r="G1414" s="246" t="s">
        <v>289</v>
      </c>
      <c r="H1414" s="247">
        <v>31</v>
      </c>
      <c r="I1414" s="248"/>
      <c r="J1414" s="249">
        <f>ROUND(I1414*H1414,2)</f>
        <v>0</v>
      </c>
      <c r="K1414" s="245" t="s">
        <v>19</v>
      </c>
      <c r="L1414" s="250"/>
      <c r="M1414" s="251" t="s">
        <v>19</v>
      </c>
      <c r="N1414" s="252" t="s">
        <v>44</v>
      </c>
      <c r="O1414" s="84"/>
      <c r="P1414" s="221">
        <f>O1414*H1414</f>
        <v>0</v>
      </c>
      <c r="Q1414" s="221">
        <v>0</v>
      </c>
      <c r="R1414" s="221">
        <f>Q1414*H1414</f>
        <v>0</v>
      </c>
      <c r="S1414" s="221">
        <v>0</v>
      </c>
      <c r="T1414" s="222">
        <f>S1414*H1414</f>
        <v>0</v>
      </c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R1414" s="223" t="s">
        <v>251</v>
      </c>
      <c r="AT1414" s="223" t="s">
        <v>248</v>
      </c>
      <c r="AU1414" s="223" t="s">
        <v>82</v>
      </c>
      <c r="AY1414" s="17" t="s">
        <v>202</v>
      </c>
      <c r="BE1414" s="224">
        <f>IF(N1414="základní",J1414,0)</f>
        <v>0</v>
      </c>
      <c r="BF1414" s="224">
        <f>IF(N1414="snížená",J1414,0)</f>
        <v>0</v>
      </c>
      <c r="BG1414" s="224">
        <f>IF(N1414="zákl. přenesená",J1414,0)</f>
        <v>0</v>
      </c>
      <c r="BH1414" s="224">
        <f>IF(N1414="sníž. přenesená",J1414,0)</f>
        <v>0</v>
      </c>
      <c r="BI1414" s="224">
        <f>IF(N1414="nulová",J1414,0)</f>
        <v>0</v>
      </c>
      <c r="BJ1414" s="17" t="s">
        <v>80</v>
      </c>
      <c r="BK1414" s="224">
        <f>ROUND(I1414*H1414,2)</f>
        <v>0</v>
      </c>
      <c r="BL1414" s="17" t="s">
        <v>239</v>
      </c>
      <c r="BM1414" s="223" t="s">
        <v>5031</v>
      </c>
    </row>
    <row r="1415" s="2" customFormat="1">
      <c r="A1415" s="38"/>
      <c r="B1415" s="39"/>
      <c r="C1415" s="40"/>
      <c r="D1415" s="225" t="s">
        <v>212</v>
      </c>
      <c r="E1415" s="40"/>
      <c r="F1415" s="226" t="s">
        <v>5030</v>
      </c>
      <c r="G1415" s="40"/>
      <c r="H1415" s="40"/>
      <c r="I1415" s="227"/>
      <c r="J1415" s="40"/>
      <c r="K1415" s="40"/>
      <c r="L1415" s="44"/>
      <c r="M1415" s="228"/>
      <c r="N1415" s="229"/>
      <c r="O1415" s="84"/>
      <c r="P1415" s="84"/>
      <c r="Q1415" s="84"/>
      <c r="R1415" s="84"/>
      <c r="S1415" s="84"/>
      <c r="T1415" s="85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T1415" s="17" t="s">
        <v>212</v>
      </c>
      <c r="AU1415" s="17" t="s">
        <v>82</v>
      </c>
    </row>
    <row r="1416" s="2" customFormat="1" ht="16.5" customHeight="1">
      <c r="A1416" s="38"/>
      <c r="B1416" s="39"/>
      <c r="C1416" s="243" t="s">
        <v>5032</v>
      </c>
      <c r="D1416" s="243" t="s">
        <v>248</v>
      </c>
      <c r="E1416" s="244" t="s">
        <v>5033</v>
      </c>
      <c r="F1416" s="245" t="s">
        <v>5034</v>
      </c>
      <c r="G1416" s="246" t="s">
        <v>289</v>
      </c>
      <c r="H1416" s="247">
        <v>4</v>
      </c>
      <c r="I1416" s="248"/>
      <c r="J1416" s="249">
        <f>ROUND(I1416*H1416,2)</f>
        <v>0</v>
      </c>
      <c r="K1416" s="245" t="s">
        <v>19</v>
      </c>
      <c r="L1416" s="250"/>
      <c r="M1416" s="251" t="s">
        <v>19</v>
      </c>
      <c r="N1416" s="252" t="s">
        <v>44</v>
      </c>
      <c r="O1416" s="84"/>
      <c r="P1416" s="221">
        <f>O1416*H1416</f>
        <v>0</v>
      </c>
      <c r="Q1416" s="221">
        <v>0</v>
      </c>
      <c r="R1416" s="221">
        <f>Q1416*H1416</f>
        <v>0</v>
      </c>
      <c r="S1416" s="221">
        <v>0</v>
      </c>
      <c r="T1416" s="222">
        <f>S1416*H1416</f>
        <v>0</v>
      </c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R1416" s="223" t="s">
        <v>251</v>
      </c>
      <c r="AT1416" s="223" t="s">
        <v>248</v>
      </c>
      <c r="AU1416" s="223" t="s">
        <v>82</v>
      </c>
      <c r="AY1416" s="17" t="s">
        <v>202</v>
      </c>
      <c r="BE1416" s="224">
        <f>IF(N1416="základní",J1416,0)</f>
        <v>0</v>
      </c>
      <c r="BF1416" s="224">
        <f>IF(N1416="snížená",J1416,0)</f>
        <v>0</v>
      </c>
      <c r="BG1416" s="224">
        <f>IF(N1416="zákl. přenesená",J1416,0)</f>
        <v>0</v>
      </c>
      <c r="BH1416" s="224">
        <f>IF(N1416="sníž. přenesená",J1416,0)</f>
        <v>0</v>
      </c>
      <c r="BI1416" s="224">
        <f>IF(N1416="nulová",J1416,0)</f>
        <v>0</v>
      </c>
      <c r="BJ1416" s="17" t="s">
        <v>80</v>
      </c>
      <c r="BK1416" s="224">
        <f>ROUND(I1416*H1416,2)</f>
        <v>0</v>
      </c>
      <c r="BL1416" s="17" t="s">
        <v>239</v>
      </c>
      <c r="BM1416" s="223" t="s">
        <v>5035</v>
      </c>
    </row>
    <row r="1417" s="2" customFormat="1">
      <c r="A1417" s="38"/>
      <c r="B1417" s="39"/>
      <c r="C1417" s="40"/>
      <c r="D1417" s="225" t="s">
        <v>212</v>
      </c>
      <c r="E1417" s="40"/>
      <c r="F1417" s="226" t="s">
        <v>5034</v>
      </c>
      <c r="G1417" s="40"/>
      <c r="H1417" s="40"/>
      <c r="I1417" s="227"/>
      <c r="J1417" s="40"/>
      <c r="K1417" s="40"/>
      <c r="L1417" s="44"/>
      <c r="M1417" s="228"/>
      <c r="N1417" s="229"/>
      <c r="O1417" s="84"/>
      <c r="P1417" s="84"/>
      <c r="Q1417" s="84"/>
      <c r="R1417" s="84"/>
      <c r="S1417" s="84"/>
      <c r="T1417" s="85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T1417" s="17" t="s">
        <v>212</v>
      </c>
      <c r="AU1417" s="17" t="s">
        <v>82</v>
      </c>
    </row>
    <row r="1418" s="2" customFormat="1" ht="16.5" customHeight="1">
      <c r="A1418" s="38"/>
      <c r="B1418" s="39"/>
      <c r="C1418" s="243" t="s">
        <v>5036</v>
      </c>
      <c r="D1418" s="243" t="s">
        <v>248</v>
      </c>
      <c r="E1418" s="244" t="s">
        <v>5037</v>
      </c>
      <c r="F1418" s="245" t="s">
        <v>5038</v>
      </c>
      <c r="G1418" s="246" t="s">
        <v>289</v>
      </c>
      <c r="H1418" s="247">
        <v>8</v>
      </c>
      <c r="I1418" s="248"/>
      <c r="J1418" s="249">
        <f>ROUND(I1418*H1418,2)</f>
        <v>0</v>
      </c>
      <c r="K1418" s="245" t="s">
        <v>19</v>
      </c>
      <c r="L1418" s="250"/>
      <c r="M1418" s="251" t="s">
        <v>19</v>
      </c>
      <c r="N1418" s="252" t="s">
        <v>44</v>
      </c>
      <c r="O1418" s="84"/>
      <c r="P1418" s="221">
        <f>O1418*H1418</f>
        <v>0</v>
      </c>
      <c r="Q1418" s="221">
        <v>0.00016000000000000001</v>
      </c>
      <c r="R1418" s="221">
        <f>Q1418*H1418</f>
        <v>0.0012800000000000001</v>
      </c>
      <c r="S1418" s="221">
        <v>0</v>
      </c>
      <c r="T1418" s="222">
        <f>S1418*H1418</f>
        <v>0</v>
      </c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R1418" s="223" t="s">
        <v>251</v>
      </c>
      <c r="AT1418" s="223" t="s">
        <v>248</v>
      </c>
      <c r="AU1418" s="223" t="s">
        <v>82</v>
      </c>
      <c r="AY1418" s="17" t="s">
        <v>202</v>
      </c>
      <c r="BE1418" s="224">
        <f>IF(N1418="základní",J1418,0)</f>
        <v>0</v>
      </c>
      <c r="BF1418" s="224">
        <f>IF(N1418="snížená",J1418,0)</f>
        <v>0</v>
      </c>
      <c r="BG1418" s="224">
        <f>IF(N1418="zákl. přenesená",J1418,0)</f>
        <v>0</v>
      </c>
      <c r="BH1418" s="224">
        <f>IF(N1418="sníž. přenesená",J1418,0)</f>
        <v>0</v>
      </c>
      <c r="BI1418" s="224">
        <f>IF(N1418="nulová",J1418,0)</f>
        <v>0</v>
      </c>
      <c r="BJ1418" s="17" t="s">
        <v>80</v>
      </c>
      <c r="BK1418" s="224">
        <f>ROUND(I1418*H1418,2)</f>
        <v>0</v>
      </c>
      <c r="BL1418" s="17" t="s">
        <v>239</v>
      </c>
      <c r="BM1418" s="223" t="s">
        <v>5039</v>
      </c>
    </row>
    <row r="1419" s="2" customFormat="1">
      <c r="A1419" s="38"/>
      <c r="B1419" s="39"/>
      <c r="C1419" s="40"/>
      <c r="D1419" s="225" t="s">
        <v>212</v>
      </c>
      <c r="E1419" s="40"/>
      <c r="F1419" s="226" t="s">
        <v>5038</v>
      </c>
      <c r="G1419" s="40"/>
      <c r="H1419" s="40"/>
      <c r="I1419" s="227"/>
      <c r="J1419" s="40"/>
      <c r="K1419" s="40"/>
      <c r="L1419" s="44"/>
      <c r="M1419" s="228"/>
      <c r="N1419" s="229"/>
      <c r="O1419" s="84"/>
      <c r="P1419" s="84"/>
      <c r="Q1419" s="84"/>
      <c r="R1419" s="84"/>
      <c r="S1419" s="84"/>
      <c r="T1419" s="85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T1419" s="17" t="s">
        <v>212</v>
      </c>
      <c r="AU1419" s="17" t="s">
        <v>82</v>
      </c>
    </row>
    <row r="1420" s="2" customFormat="1" ht="16.5" customHeight="1">
      <c r="A1420" s="38"/>
      <c r="B1420" s="39"/>
      <c r="C1420" s="243" t="s">
        <v>5040</v>
      </c>
      <c r="D1420" s="243" t="s">
        <v>248</v>
      </c>
      <c r="E1420" s="244" t="s">
        <v>5041</v>
      </c>
      <c r="F1420" s="245" t="s">
        <v>5042</v>
      </c>
      <c r="G1420" s="246" t="s">
        <v>289</v>
      </c>
      <c r="H1420" s="247">
        <v>5</v>
      </c>
      <c r="I1420" s="248"/>
      <c r="J1420" s="249">
        <f>ROUND(I1420*H1420,2)</f>
        <v>0</v>
      </c>
      <c r="K1420" s="245" t="s">
        <v>19</v>
      </c>
      <c r="L1420" s="250"/>
      <c r="M1420" s="251" t="s">
        <v>19</v>
      </c>
      <c r="N1420" s="252" t="s">
        <v>44</v>
      </c>
      <c r="O1420" s="84"/>
      <c r="P1420" s="221">
        <f>O1420*H1420</f>
        <v>0</v>
      </c>
      <c r="Q1420" s="221">
        <v>0.00016000000000000001</v>
      </c>
      <c r="R1420" s="221">
        <f>Q1420*H1420</f>
        <v>0.00080000000000000004</v>
      </c>
      <c r="S1420" s="221">
        <v>0</v>
      </c>
      <c r="T1420" s="222">
        <f>S1420*H1420</f>
        <v>0</v>
      </c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R1420" s="223" t="s">
        <v>251</v>
      </c>
      <c r="AT1420" s="223" t="s">
        <v>248</v>
      </c>
      <c r="AU1420" s="223" t="s">
        <v>82</v>
      </c>
      <c r="AY1420" s="17" t="s">
        <v>202</v>
      </c>
      <c r="BE1420" s="224">
        <f>IF(N1420="základní",J1420,0)</f>
        <v>0</v>
      </c>
      <c r="BF1420" s="224">
        <f>IF(N1420="snížená",J1420,0)</f>
        <v>0</v>
      </c>
      <c r="BG1420" s="224">
        <f>IF(N1420="zákl. přenesená",J1420,0)</f>
        <v>0</v>
      </c>
      <c r="BH1420" s="224">
        <f>IF(N1420="sníž. přenesená",J1420,0)</f>
        <v>0</v>
      </c>
      <c r="BI1420" s="224">
        <f>IF(N1420="nulová",J1420,0)</f>
        <v>0</v>
      </c>
      <c r="BJ1420" s="17" t="s">
        <v>80</v>
      </c>
      <c r="BK1420" s="224">
        <f>ROUND(I1420*H1420,2)</f>
        <v>0</v>
      </c>
      <c r="BL1420" s="17" t="s">
        <v>239</v>
      </c>
      <c r="BM1420" s="223" t="s">
        <v>5043</v>
      </c>
    </row>
    <row r="1421" s="2" customFormat="1">
      <c r="A1421" s="38"/>
      <c r="B1421" s="39"/>
      <c r="C1421" s="40"/>
      <c r="D1421" s="225" t="s">
        <v>212</v>
      </c>
      <c r="E1421" s="40"/>
      <c r="F1421" s="226" t="s">
        <v>5042</v>
      </c>
      <c r="G1421" s="40"/>
      <c r="H1421" s="40"/>
      <c r="I1421" s="227"/>
      <c r="J1421" s="40"/>
      <c r="K1421" s="40"/>
      <c r="L1421" s="44"/>
      <c r="M1421" s="228"/>
      <c r="N1421" s="229"/>
      <c r="O1421" s="84"/>
      <c r="P1421" s="84"/>
      <c r="Q1421" s="84"/>
      <c r="R1421" s="84"/>
      <c r="S1421" s="84"/>
      <c r="T1421" s="85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T1421" s="17" t="s">
        <v>212</v>
      </c>
      <c r="AU1421" s="17" t="s">
        <v>82</v>
      </c>
    </row>
    <row r="1422" s="2" customFormat="1" ht="16.5" customHeight="1">
      <c r="A1422" s="38"/>
      <c r="B1422" s="39"/>
      <c r="C1422" s="243" t="s">
        <v>5044</v>
      </c>
      <c r="D1422" s="243" t="s">
        <v>248</v>
      </c>
      <c r="E1422" s="244" t="s">
        <v>5045</v>
      </c>
      <c r="F1422" s="245" t="s">
        <v>5046</v>
      </c>
      <c r="G1422" s="246" t="s">
        <v>289</v>
      </c>
      <c r="H1422" s="247">
        <v>2</v>
      </c>
      <c r="I1422" s="248"/>
      <c r="J1422" s="249">
        <f>ROUND(I1422*H1422,2)</f>
        <v>0</v>
      </c>
      <c r="K1422" s="245" t="s">
        <v>19</v>
      </c>
      <c r="L1422" s="250"/>
      <c r="M1422" s="251" t="s">
        <v>19</v>
      </c>
      <c r="N1422" s="252" t="s">
        <v>44</v>
      </c>
      <c r="O1422" s="84"/>
      <c r="P1422" s="221">
        <f>O1422*H1422</f>
        <v>0</v>
      </c>
      <c r="Q1422" s="221">
        <v>0.00016000000000000001</v>
      </c>
      <c r="R1422" s="221">
        <f>Q1422*H1422</f>
        <v>0.00032000000000000003</v>
      </c>
      <c r="S1422" s="221">
        <v>0</v>
      </c>
      <c r="T1422" s="222">
        <f>S1422*H1422</f>
        <v>0</v>
      </c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R1422" s="223" t="s">
        <v>251</v>
      </c>
      <c r="AT1422" s="223" t="s">
        <v>248</v>
      </c>
      <c r="AU1422" s="223" t="s">
        <v>82</v>
      </c>
      <c r="AY1422" s="17" t="s">
        <v>202</v>
      </c>
      <c r="BE1422" s="224">
        <f>IF(N1422="základní",J1422,0)</f>
        <v>0</v>
      </c>
      <c r="BF1422" s="224">
        <f>IF(N1422="snížená",J1422,0)</f>
        <v>0</v>
      </c>
      <c r="BG1422" s="224">
        <f>IF(N1422="zákl. přenesená",J1422,0)</f>
        <v>0</v>
      </c>
      <c r="BH1422" s="224">
        <f>IF(N1422="sníž. přenesená",J1422,0)</f>
        <v>0</v>
      </c>
      <c r="BI1422" s="224">
        <f>IF(N1422="nulová",J1422,0)</f>
        <v>0</v>
      </c>
      <c r="BJ1422" s="17" t="s">
        <v>80</v>
      </c>
      <c r="BK1422" s="224">
        <f>ROUND(I1422*H1422,2)</f>
        <v>0</v>
      </c>
      <c r="BL1422" s="17" t="s">
        <v>239</v>
      </c>
      <c r="BM1422" s="223" t="s">
        <v>5047</v>
      </c>
    </row>
    <row r="1423" s="2" customFormat="1">
      <c r="A1423" s="38"/>
      <c r="B1423" s="39"/>
      <c r="C1423" s="40"/>
      <c r="D1423" s="225" t="s">
        <v>212</v>
      </c>
      <c r="E1423" s="40"/>
      <c r="F1423" s="226" t="s">
        <v>5046</v>
      </c>
      <c r="G1423" s="40"/>
      <c r="H1423" s="40"/>
      <c r="I1423" s="227"/>
      <c r="J1423" s="40"/>
      <c r="K1423" s="40"/>
      <c r="L1423" s="44"/>
      <c r="M1423" s="228"/>
      <c r="N1423" s="229"/>
      <c r="O1423" s="84"/>
      <c r="P1423" s="84"/>
      <c r="Q1423" s="84"/>
      <c r="R1423" s="84"/>
      <c r="S1423" s="84"/>
      <c r="T1423" s="85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T1423" s="17" t="s">
        <v>212</v>
      </c>
      <c r="AU1423" s="17" t="s">
        <v>82</v>
      </c>
    </row>
    <row r="1424" s="2" customFormat="1" ht="16.5" customHeight="1">
      <c r="A1424" s="38"/>
      <c r="B1424" s="39"/>
      <c r="C1424" s="212" t="s">
        <v>5048</v>
      </c>
      <c r="D1424" s="212" t="s">
        <v>205</v>
      </c>
      <c r="E1424" s="213" t="s">
        <v>746</v>
      </c>
      <c r="F1424" s="214" t="s">
        <v>747</v>
      </c>
      <c r="G1424" s="215" t="s">
        <v>289</v>
      </c>
      <c r="H1424" s="216">
        <v>122</v>
      </c>
      <c r="I1424" s="217"/>
      <c r="J1424" s="218">
        <f>ROUND(I1424*H1424,2)</f>
        <v>0</v>
      </c>
      <c r="K1424" s="214" t="s">
        <v>209</v>
      </c>
      <c r="L1424" s="44"/>
      <c r="M1424" s="219" t="s">
        <v>19</v>
      </c>
      <c r="N1424" s="220" t="s">
        <v>44</v>
      </c>
      <c r="O1424" s="84"/>
      <c r="P1424" s="221">
        <f>O1424*H1424</f>
        <v>0</v>
      </c>
      <c r="Q1424" s="221">
        <v>0.00029999999999999997</v>
      </c>
      <c r="R1424" s="221">
        <f>Q1424*H1424</f>
        <v>0.036599999999999994</v>
      </c>
      <c r="S1424" s="221">
        <v>0</v>
      </c>
      <c r="T1424" s="222">
        <f>S1424*H1424</f>
        <v>0</v>
      </c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R1424" s="223" t="s">
        <v>233</v>
      </c>
      <c r="AT1424" s="223" t="s">
        <v>205</v>
      </c>
      <c r="AU1424" s="223" t="s">
        <v>82</v>
      </c>
      <c r="AY1424" s="17" t="s">
        <v>202</v>
      </c>
      <c r="BE1424" s="224">
        <f>IF(N1424="základní",J1424,0)</f>
        <v>0</v>
      </c>
      <c r="BF1424" s="224">
        <f>IF(N1424="snížená",J1424,0)</f>
        <v>0</v>
      </c>
      <c r="BG1424" s="224">
        <f>IF(N1424="zákl. přenesená",J1424,0)</f>
        <v>0</v>
      </c>
      <c r="BH1424" s="224">
        <f>IF(N1424="sníž. přenesená",J1424,0)</f>
        <v>0</v>
      </c>
      <c r="BI1424" s="224">
        <f>IF(N1424="nulová",J1424,0)</f>
        <v>0</v>
      </c>
      <c r="BJ1424" s="17" t="s">
        <v>80</v>
      </c>
      <c r="BK1424" s="224">
        <f>ROUND(I1424*H1424,2)</f>
        <v>0</v>
      </c>
      <c r="BL1424" s="17" t="s">
        <v>233</v>
      </c>
      <c r="BM1424" s="223" t="s">
        <v>5049</v>
      </c>
    </row>
    <row r="1425" s="2" customFormat="1">
      <c r="A1425" s="38"/>
      <c r="B1425" s="39"/>
      <c r="C1425" s="40"/>
      <c r="D1425" s="225" t="s">
        <v>212</v>
      </c>
      <c r="E1425" s="40"/>
      <c r="F1425" s="226" t="s">
        <v>749</v>
      </c>
      <c r="G1425" s="40"/>
      <c r="H1425" s="40"/>
      <c r="I1425" s="227"/>
      <c r="J1425" s="40"/>
      <c r="K1425" s="40"/>
      <c r="L1425" s="44"/>
      <c r="M1425" s="228"/>
      <c r="N1425" s="229"/>
      <c r="O1425" s="84"/>
      <c r="P1425" s="84"/>
      <c r="Q1425" s="84"/>
      <c r="R1425" s="84"/>
      <c r="S1425" s="84"/>
      <c r="T1425" s="85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T1425" s="17" t="s">
        <v>212</v>
      </c>
      <c r="AU1425" s="17" t="s">
        <v>82</v>
      </c>
    </row>
    <row r="1426" s="2" customFormat="1">
      <c r="A1426" s="38"/>
      <c r="B1426" s="39"/>
      <c r="C1426" s="40"/>
      <c r="D1426" s="230" t="s">
        <v>214</v>
      </c>
      <c r="E1426" s="40"/>
      <c r="F1426" s="231" t="s">
        <v>750</v>
      </c>
      <c r="G1426" s="40"/>
      <c r="H1426" s="40"/>
      <c r="I1426" s="227"/>
      <c r="J1426" s="40"/>
      <c r="K1426" s="40"/>
      <c r="L1426" s="44"/>
      <c r="M1426" s="228"/>
      <c r="N1426" s="229"/>
      <c r="O1426" s="84"/>
      <c r="P1426" s="84"/>
      <c r="Q1426" s="84"/>
      <c r="R1426" s="84"/>
      <c r="S1426" s="84"/>
      <c r="T1426" s="85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T1426" s="17" t="s">
        <v>214</v>
      </c>
      <c r="AU1426" s="17" t="s">
        <v>82</v>
      </c>
    </row>
    <row r="1427" s="2" customFormat="1" ht="21.75" customHeight="1">
      <c r="A1427" s="38"/>
      <c r="B1427" s="39"/>
      <c r="C1427" s="243" t="s">
        <v>5050</v>
      </c>
      <c r="D1427" s="243" t="s">
        <v>248</v>
      </c>
      <c r="E1427" s="244" t="s">
        <v>756</v>
      </c>
      <c r="F1427" s="245" t="s">
        <v>757</v>
      </c>
      <c r="G1427" s="246" t="s">
        <v>289</v>
      </c>
      <c r="H1427" s="247">
        <v>2</v>
      </c>
      <c r="I1427" s="248"/>
      <c r="J1427" s="249">
        <f>ROUND(I1427*H1427,2)</f>
        <v>0</v>
      </c>
      <c r="K1427" s="245" t="s">
        <v>19</v>
      </c>
      <c r="L1427" s="250"/>
      <c r="M1427" s="251" t="s">
        <v>19</v>
      </c>
      <c r="N1427" s="252" t="s">
        <v>44</v>
      </c>
      <c r="O1427" s="84"/>
      <c r="P1427" s="221">
        <f>O1427*H1427</f>
        <v>0</v>
      </c>
      <c r="Q1427" s="221">
        <v>0.029999999999999999</v>
      </c>
      <c r="R1427" s="221">
        <f>Q1427*H1427</f>
        <v>0.059999999999999998</v>
      </c>
      <c r="S1427" s="221">
        <v>0</v>
      </c>
      <c r="T1427" s="222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223" t="s">
        <v>251</v>
      </c>
      <c r="AT1427" s="223" t="s">
        <v>248</v>
      </c>
      <c r="AU1427" s="223" t="s">
        <v>82</v>
      </c>
      <c r="AY1427" s="17" t="s">
        <v>202</v>
      </c>
      <c r="BE1427" s="224">
        <f>IF(N1427="základní",J1427,0)</f>
        <v>0</v>
      </c>
      <c r="BF1427" s="224">
        <f>IF(N1427="snížená",J1427,0)</f>
        <v>0</v>
      </c>
      <c r="BG1427" s="224">
        <f>IF(N1427="zákl. přenesená",J1427,0)</f>
        <v>0</v>
      </c>
      <c r="BH1427" s="224">
        <f>IF(N1427="sníž. přenesená",J1427,0)</f>
        <v>0</v>
      </c>
      <c r="BI1427" s="224">
        <f>IF(N1427="nulová",J1427,0)</f>
        <v>0</v>
      </c>
      <c r="BJ1427" s="17" t="s">
        <v>80</v>
      </c>
      <c r="BK1427" s="224">
        <f>ROUND(I1427*H1427,2)</f>
        <v>0</v>
      </c>
      <c r="BL1427" s="17" t="s">
        <v>239</v>
      </c>
      <c r="BM1427" s="223" t="s">
        <v>5051</v>
      </c>
    </row>
    <row r="1428" s="2" customFormat="1">
      <c r="A1428" s="38"/>
      <c r="B1428" s="39"/>
      <c r="C1428" s="40"/>
      <c r="D1428" s="225" t="s">
        <v>212</v>
      </c>
      <c r="E1428" s="40"/>
      <c r="F1428" s="226" t="s">
        <v>757</v>
      </c>
      <c r="G1428" s="40"/>
      <c r="H1428" s="40"/>
      <c r="I1428" s="227"/>
      <c r="J1428" s="40"/>
      <c r="K1428" s="40"/>
      <c r="L1428" s="44"/>
      <c r="M1428" s="228"/>
      <c r="N1428" s="229"/>
      <c r="O1428" s="84"/>
      <c r="P1428" s="84"/>
      <c r="Q1428" s="84"/>
      <c r="R1428" s="84"/>
      <c r="S1428" s="84"/>
      <c r="T1428" s="85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T1428" s="17" t="s">
        <v>212</v>
      </c>
      <c r="AU1428" s="17" t="s">
        <v>82</v>
      </c>
    </row>
    <row r="1429" s="2" customFormat="1">
      <c r="A1429" s="38"/>
      <c r="B1429" s="39"/>
      <c r="C1429" s="40"/>
      <c r="D1429" s="225" t="s">
        <v>525</v>
      </c>
      <c r="E1429" s="40"/>
      <c r="F1429" s="253" t="s">
        <v>526</v>
      </c>
      <c r="G1429" s="40"/>
      <c r="H1429" s="40"/>
      <c r="I1429" s="227"/>
      <c r="J1429" s="40"/>
      <c r="K1429" s="40"/>
      <c r="L1429" s="44"/>
      <c r="M1429" s="228"/>
      <c r="N1429" s="229"/>
      <c r="O1429" s="84"/>
      <c r="P1429" s="84"/>
      <c r="Q1429" s="84"/>
      <c r="R1429" s="84"/>
      <c r="S1429" s="84"/>
      <c r="T1429" s="85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T1429" s="17" t="s">
        <v>525</v>
      </c>
      <c r="AU1429" s="17" t="s">
        <v>82</v>
      </c>
    </row>
    <row r="1430" s="2" customFormat="1" ht="16.5" customHeight="1">
      <c r="A1430" s="38"/>
      <c r="B1430" s="39"/>
      <c r="C1430" s="243" t="s">
        <v>5052</v>
      </c>
      <c r="D1430" s="243" t="s">
        <v>248</v>
      </c>
      <c r="E1430" s="244" t="s">
        <v>5053</v>
      </c>
      <c r="F1430" s="245" t="s">
        <v>5054</v>
      </c>
      <c r="G1430" s="246" t="s">
        <v>289</v>
      </c>
      <c r="H1430" s="247">
        <v>29</v>
      </c>
      <c r="I1430" s="248"/>
      <c r="J1430" s="249">
        <f>ROUND(I1430*H1430,2)</f>
        <v>0</v>
      </c>
      <c r="K1430" s="245" t="s">
        <v>19</v>
      </c>
      <c r="L1430" s="250"/>
      <c r="M1430" s="251" t="s">
        <v>19</v>
      </c>
      <c r="N1430" s="252" t="s">
        <v>44</v>
      </c>
      <c r="O1430" s="84"/>
      <c r="P1430" s="221">
        <f>O1430*H1430</f>
        <v>0</v>
      </c>
      <c r="Q1430" s="221">
        <v>0.00016000000000000001</v>
      </c>
      <c r="R1430" s="221">
        <f>Q1430*H1430</f>
        <v>0.00464</v>
      </c>
      <c r="S1430" s="221">
        <v>0</v>
      </c>
      <c r="T1430" s="222">
        <f>S1430*H1430</f>
        <v>0</v>
      </c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R1430" s="223" t="s">
        <v>251</v>
      </c>
      <c r="AT1430" s="223" t="s">
        <v>248</v>
      </c>
      <c r="AU1430" s="223" t="s">
        <v>82</v>
      </c>
      <c r="AY1430" s="17" t="s">
        <v>202</v>
      </c>
      <c r="BE1430" s="224">
        <f>IF(N1430="základní",J1430,0)</f>
        <v>0</v>
      </c>
      <c r="BF1430" s="224">
        <f>IF(N1430="snížená",J1430,0)</f>
        <v>0</v>
      </c>
      <c r="BG1430" s="224">
        <f>IF(N1430="zákl. přenesená",J1430,0)</f>
        <v>0</v>
      </c>
      <c r="BH1430" s="224">
        <f>IF(N1430="sníž. přenesená",J1430,0)</f>
        <v>0</v>
      </c>
      <c r="BI1430" s="224">
        <f>IF(N1430="nulová",J1430,0)</f>
        <v>0</v>
      </c>
      <c r="BJ1430" s="17" t="s">
        <v>80</v>
      </c>
      <c r="BK1430" s="224">
        <f>ROUND(I1430*H1430,2)</f>
        <v>0</v>
      </c>
      <c r="BL1430" s="17" t="s">
        <v>239</v>
      </c>
      <c r="BM1430" s="223" t="s">
        <v>5055</v>
      </c>
    </row>
    <row r="1431" s="2" customFormat="1">
      <c r="A1431" s="38"/>
      <c r="B1431" s="39"/>
      <c r="C1431" s="40"/>
      <c r="D1431" s="225" t="s">
        <v>212</v>
      </c>
      <c r="E1431" s="40"/>
      <c r="F1431" s="226" t="s">
        <v>5054</v>
      </c>
      <c r="G1431" s="40"/>
      <c r="H1431" s="40"/>
      <c r="I1431" s="227"/>
      <c r="J1431" s="40"/>
      <c r="K1431" s="40"/>
      <c r="L1431" s="44"/>
      <c r="M1431" s="228"/>
      <c r="N1431" s="229"/>
      <c r="O1431" s="84"/>
      <c r="P1431" s="84"/>
      <c r="Q1431" s="84"/>
      <c r="R1431" s="84"/>
      <c r="S1431" s="84"/>
      <c r="T1431" s="85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T1431" s="17" t="s">
        <v>212</v>
      </c>
      <c r="AU1431" s="17" t="s">
        <v>82</v>
      </c>
    </row>
    <row r="1432" s="2" customFormat="1" ht="16.5" customHeight="1">
      <c r="A1432" s="38"/>
      <c r="B1432" s="39"/>
      <c r="C1432" s="243" t="s">
        <v>5056</v>
      </c>
      <c r="D1432" s="243" t="s">
        <v>248</v>
      </c>
      <c r="E1432" s="244" t="s">
        <v>5057</v>
      </c>
      <c r="F1432" s="245" t="s">
        <v>5058</v>
      </c>
      <c r="G1432" s="246" t="s">
        <v>289</v>
      </c>
      <c r="H1432" s="247">
        <v>6</v>
      </c>
      <c r="I1432" s="248"/>
      <c r="J1432" s="249">
        <f>ROUND(I1432*H1432,2)</f>
        <v>0</v>
      </c>
      <c r="K1432" s="245" t="s">
        <v>209</v>
      </c>
      <c r="L1432" s="250"/>
      <c r="M1432" s="251" t="s">
        <v>19</v>
      </c>
      <c r="N1432" s="252" t="s">
        <v>44</v>
      </c>
      <c r="O1432" s="84"/>
      <c r="P1432" s="221">
        <f>O1432*H1432</f>
        <v>0</v>
      </c>
      <c r="Q1432" s="221">
        <v>0.00093000000000000005</v>
      </c>
      <c r="R1432" s="221">
        <f>Q1432*H1432</f>
        <v>0.0055799999999999999</v>
      </c>
      <c r="S1432" s="221">
        <v>0</v>
      </c>
      <c r="T1432" s="222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23" t="s">
        <v>1051</v>
      </c>
      <c r="AT1432" s="223" t="s">
        <v>248</v>
      </c>
      <c r="AU1432" s="223" t="s">
        <v>82</v>
      </c>
      <c r="AY1432" s="17" t="s">
        <v>202</v>
      </c>
      <c r="BE1432" s="224">
        <f>IF(N1432="základní",J1432,0)</f>
        <v>0</v>
      </c>
      <c r="BF1432" s="224">
        <f>IF(N1432="snížená",J1432,0)</f>
        <v>0</v>
      </c>
      <c r="BG1432" s="224">
        <f>IF(N1432="zákl. přenesená",J1432,0)</f>
        <v>0</v>
      </c>
      <c r="BH1432" s="224">
        <f>IF(N1432="sníž. přenesená",J1432,0)</f>
        <v>0</v>
      </c>
      <c r="BI1432" s="224">
        <f>IF(N1432="nulová",J1432,0)</f>
        <v>0</v>
      </c>
      <c r="BJ1432" s="17" t="s">
        <v>80</v>
      </c>
      <c r="BK1432" s="224">
        <f>ROUND(I1432*H1432,2)</f>
        <v>0</v>
      </c>
      <c r="BL1432" s="17" t="s">
        <v>233</v>
      </c>
      <c r="BM1432" s="223" t="s">
        <v>5059</v>
      </c>
    </row>
    <row r="1433" s="2" customFormat="1">
      <c r="A1433" s="38"/>
      <c r="B1433" s="39"/>
      <c r="C1433" s="40"/>
      <c r="D1433" s="225" t="s">
        <v>212</v>
      </c>
      <c r="E1433" s="40"/>
      <c r="F1433" s="226" t="s">
        <v>5058</v>
      </c>
      <c r="G1433" s="40"/>
      <c r="H1433" s="40"/>
      <c r="I1433" s="227"/>
      <c r="J1433" s="40"/>
      <c r="K1433" s="40"/>
      <c r="L1433" s="44"/>
      <c r="M1433" s="228"/>
      <c r="N1433" s="229"/>
      <c r="O1433" s="84"/>
      <c r="P1433" s="84"/>
      <c r="Q1433" s="84"/>
      <c r="R1433" s="84"/>
      <c r="S1433" s="84"/>
      <c r="T1433" s="85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T1433" s="17" t="s">
        <v>212</v>
      </c>
      <c r="AU1433" s="17" t="s">
        <v>82</v>
      </c>
    </row>
    <row r="1434" s="2" customFormat="1" ht="16.5" customHeight="1">
      <c r="A1434" s="38"/>
      <c r="B1434" s="39"/>
      <c r="C1434" s="243" t="s">
        <v>5060</v>
      </c>
      <c r="D1434" s="243" t="s">
        <v>248</v>
      </c>
      <c r="E1434" s="244" t="s">
        <v>5061</v>
      </c>
      <c r="F1434" s="245" t="s">
        <v>5062</v>
      </c>
      <c r="G1434" s="246" t="s">
        <v>289</v>
      </c>
      <c r="H1434" s="247">
        <v>33</v>
      </c>
      <c r="I1434" s="248"/>
      <c r="J1434" s="249">
        <f>ROUND(I1434*H1434,2)</f>
        <v>0</v>
      </c>
      <c r="K1434" s="245" t="s">
        <v>19</v>
      </c>
      <c r="L1434" s="250"/>
      <c r="M1434" s="251" t="s">
        <v>19</v>
      </c>
      <c r="N1434" s="252" t="s">
        <v>44</v>
      </c>
      <c r="O1434" s="84"/>
      <c r="P1434" s="221">
        <f>O1434*H1434</f>
        <v>0</v>
      </c>
      <c r="Q1434" s="221">
        <v>0.00016000000000000001</v>
      </c>
      <c r="R1434" s="221">
        <f>Q1434*H1434</f>
        <v>0.0052800000000000008</v>
      </c>
      <c r="S1434" s="221">
        <v>0</v>
      </c>
      <c r="T1434" s="222">
        <f>S1434*H1434</f>
        <v>0</v>
      </c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R1434" s="223" t="s">
        <v>251</v>
      </c>
      <c r="AT1434" s="223" t="s">
        <v>248</v>
      </c>
      <c r="AU1434" s="223" t="s">
        <v>82</v>
      </c>
      <c r="AY1434" s="17" t="s">
        <v>202</v>
      </c>
      <c r="BE1434" s="224">
        <f>IF(N1434="základní",J1434,0)</f>
        <v>0</v>
      </c>
      <c r="BF1434" s="224">
        <f>IF(N1434="snížená",J1434,0)</f>
        <v>0</v>
      </c>
      <c r="BG1434" s="224">
        <f>IF(N1434="zákl. přenesená",J1434,0)</f>
        <v>0</v>
      </c>
      <c r="BH1434" s="224">
        <f>IF(N1434="sníž. přenesená",J1434,0)</f>
        <v>0</v>
      </c>
      <c r="BI1434" s="224">
        <f>IF(N1434="nulová",J1434,0)</f>
        <v>0</v>
      </c>
      <c r="BJ1434" s="17" t="s">
        <v>80</v>
      </c>
      <c r="BK1434" s="224">
        <f>ROUND(I1434*H1434,2)</f>
        <v>0</v>
      </c>
      <c r="BL1434" s="17" t="s">
        <v>239</v>
      </c>
      <c r="BM1434" s="223" t="s">
        <v>5063</v>
      </c>
    </row>
    <row r="1435" s="2" customFormat="1">
      <c r="A1435" s="38"/>
      <c r="B1435" s="39"/>
      <c r="C1435" s="40"/>
      <c r="D1435" s="225" t="s">
        <v>212</v>
      </c>
      <c r="E1435" s="40"/>
      <c r="F1435" s="226" t="s">
        <v>5062</v>
      </c>
      <c r="G1435" s="40"/>
      <c r="H1435" s="40"/>
      <c r="I1435" s="227"/>
      <c r="J1435" s="40"/>
      <c r="K1435" s="40"/>
      <c r="L1435" s="44"/>
      <c r="M1435" s="228"/>
      <c r="N1435" s="229"/>
      <c r="O1435" s="84"/>
      <c r="P1435" s="84"/>
      <c r="Q1435" s="84"/>
      <c r="R1435" s="84"/>
      <c r="S1435" s="84"/>
      <c r="T1435" s="85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T1435" s="17" t="s">
        <v>212</v>
      </c>
      <c r="AU1435" s="17" t="s">
        <v>82</v>
      </c>
    </row>
    <row r="1436" s="2" customFormat="1" ht="16.5" customHeight="1">
      <c r="A1436" s="38"/>
      <c r="B1436" s="39"/>
      <c r="C1436" s="243" t="s">
        <v>5064</v>
      </c>
      <c r="D1436" s="243" t="s">
        <v>248</v>
      </c>
      <c r="E1436" s="244" t="s">
        <v>5065</v>
      </c>
      <c r="F1436" s="245" t="s">
        <v>5066</v>
      </c>
      <c r="G1436" s="246" t="s">
        <v>289</v>
      </c>
      <c r="H1436" s="247">
        <v>0</v>
      </c>
      <c r="I1436" s="248"/>
      <c r="J1436" s="249">
        <f>ROUND(I1436*H1436,2)</f>
        <v>0</v>
      </c>
      <c r="K1436" s="245" t="s">
        <v>19</v>
      </c>
      <c r="L1436" s="250"/>
      <c r="M1436" s="251" t="s">
        <v>19</v>
      </c>
      <c r="N1436" s="252" t="s">
        <v>44</v>
      </c>
      <c r="O1436" s="84"/>
      <c r="P1436" s="221">
        <f>O1436*H1436</f>
        <v>0</v>
      </c>
      <c r="Q1436" s="221">
        <v>0.00016000000000000001</v>
      </c>
      <c r="R1436" s="221">
        <f>Q1436*H1436</f>
        <v>0</v>
      </c>
      <c r="S1436" s="221">
        <v>0</v>
      </c>
      <c r="T1436" s="222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23" t="s">
        <v>251</v>
      </c>
      <c r="AT1436" s="223" t="s">
        <v>248</v>
      </c>
      <c r="AU1436" s="223" t="s">
        <v>82</v>
      </c>
      <c r="AY1436" s="17" t="s">
        <v>202</v>
      </c>
      <c r="BE1436" s="224">
        <f>IF(N1436="základní",J1436,0)</f>
        <v>0</v>
      </c>
      <c r="BF1436" s="224">
        <f>IF(N1436="snížená",J1436,0)</f>
        <v>0</v>
      </c>
      <c r="BG1436" s="224">
        <f>IF(N1436="zákl. přenesená",J1436,0)</f>
        <v>0</v>
      </c>
      <c r="BH1436" s="224">
        <f>IF(N1436="sníž. přenesená",J1436,0)</f>
        <v>0</v>
      </c>
      <c r="BI1436" s="224">
        <f>IF(N1436="nulová",J1436,0)</f>
        <v>0</v>
      </c>
      <c r="BJ1436" s="17" t="s">
        <v>80</v>
      </c>
      <c r="BK1436" s="224">
        <f>ROUND(I1436*H1436,2)</f>
        <v>0</v>
      </c>
      <c r="BL1436" s="17" t="s">
        <v>239</v>
      </c>
      <c r="BM1436" s="223" t="s">
        <v>5067</v>
      </c>
    </row>
    <row r="1437" s="2" customFormat="1">
      <c r="A1437" s="38"/>
      <c r="B1437" s="39"/>
      <c r="C1437" s="40"/>
      <c r="D1437" s="225" t="s">
        <v>212</v>
      </c>
      <c r="E1437" s="40"/>
      <c r="F1437" s="226" t="s">
        <v>5066</v>
      </c>
      <c r="G1437" s="40"/>
      <c r="H1437" s="40"/>
      <c r="I1437" s="227"/>
      <c r="J1437" s="40"/>
      <c r="K1437" s="40"/>
      <c r="L1437" s="44"/>
      <c r="M1437" s="228"/>
      <c r="N1437" s="229"/>
      <c r="O1437" s="84"/>
      <c r="P1437" s="84"/>
      <c r="Q1437" s="84"/>
      <c r="R1437" s="84"/>
      <c r="S1437" s="84"/>
      <c r="T1437" s="85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T1437" s="17" t="s">
        <v>212</v>
      </c>
      <c r="AU1437" s="17" t="s">
        <v>82</v>
      </c>
    </row>
    <row r="1438" s="2" customFormat="1" ht="16.5" customHeight="1">
      <c r="A1438" s="38"/>
      <c r="B1438" s="39"/>
      <c r="C1438" s="243" t="s">
        <v>5068</v>
      </c>
      <c r="D1438" s="243" t="s">
        <v>248</v>
      </c>
      <c r="E1438" s="244" t="s">
        <v>5069</v>
      </c>
      <c r="F1438" s="245" t="s">
        <v>5070</v>
      </c>
      <c r="G1438" s="246" t="s">
        <v>289</v>
      </c>
      <c r="H1438" s="247">
        <v>3</v>
      </c>
      <c r="I1438" s="248"/>
      <c r="J1438" s="249">
        <f>ROUND(I1438*H1438,2)</f>
        <v>0</v>
      </c>
      <c r="K1438" s="245" t="s">
        <v>19</v>
      </c>
      <c r="L1438" s="250"/>
      <c r="M1438" s="251" t="s">
        <v>19</v>
      </c>
      <c r="N1438" s="252" t="s">
        <v>44</v>
      </c>
      <c r="O1438" s="84"/>
      <c r="P1438" s="221">
        <f>O1438*H1438</f>
        <v>0</v>
      </c>
      <c r="Q1438" s="221">
        <v>0.00016000000000000001</v>
      </c>
      <c r="R1438" s="221">
        <f>Q1438*H1438</f>
        <v>0.00048000000000000007</v>
      </c>
      <c r="S1438" s="221">
        <v>0</v>
      </c>
      <c r="T1438" s="222">
        <f>S1438*H1438</f>
        <v>0</v>
      </c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R1438" s="223" t="s">
        <v>251</v>
      </c>
      <c r="AT1438" s="223" t="s">
        <v>248</v>
      </c>
      <c r="AU1438" s="223" t="s">
        <v>82</v>
      </c>
      <c r="AY1438" s="17" t="s">
        <v>202</v>
      </c>
      <c r="BE1438" s="224">
        <f>IF(N1438="základní",J1438,0)</f>
        <v>0</v>
      </c>
      <c r="BF1438" s="224">
        <f>IF(N1438="snížená",J1438,0)</f>
        <v>0</v>
      </c>
      <c r="BG1438" s="224">
        <f>IF(N1438="zákl. přenesená",J1438,0)</f>
        <v>0</v>
      </c>
      <c r="BH1438" s="224">
        <f>IF(N1438="sníž. přenesená",J1438,0)</f>
        <v>0</v>
      </c>
      <c r="BI1438" s="224">
        <f>IF(N1438="nulová",J1438,0)</f>
        <v>0</v>
      </c>
      <c r="BJ1438" s="17" t="s">
        <v>80</v>
      </c>
      <c r="BK1438" s="224">
        <f>ROUND(I1438*H1438,2)</f>
        <v>0</v>
      </c>
      <c r="BL1438" s="17" t="s">
        <v>239</v>
      </c>
      <c r="BM1438" s="223" t="s">
        <v>5071</v>
      </c>
    </row>
    <row r="1439" s="2" customFormat="1">
      <c r="A1439" s="38"/>
      <c r="B1439" s="39"/>
      <c r="C1439" s="40"/>
      <c r="D1439" s="225" t="s">
        <v>212</v>
      </c>
      <c r="E1439" s="40"/>
      <c r="F1439" s="226" t="s">
        <v>5070</v>
      </c>
      <c r="G1439" s="40"/>
      <c r="H1439" s="40"/>
      <c r="I1439" s="227"/>
      <c r="J1439" s="40"/>
      <c r="K1439" s="40"/>
      <c r="L1439" s="44"/>
      <c r="M1439" s="228"/>
      <c r="N1439" s="229"/>
      <c r="O1439" s="84"/>
      <c r="P1439" s="84"/>
      <c r="Q1439" s="84"/>
      <c r="R1439" s="84"/>
      <c r="S1439" s="84"/>
      <c r="T1439" s="85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T1439" s="17" t="s">
        <v>212</v>
      </c>
      <c r="AU1439" s="17" t="s">
        <v>82</v>
      </c>
    </row>
    <row r="1440" s="2" customFormat="1" ht="16.5" customHeight="1">
      <c r="A1440" s="38"/>
      <c r="B1440" s="39"/>
      <c r="C1440" s="243" t="s">
        <v>5072</v>
      </c>
      <c r="D1440" s="243" t="s">
        <v>248</v>
      </c>
      <c r="E1440" s="244" t="s">
        <v>5073</v>
      </c>
      <c r="F1440" s="245" t="s">
        <v>5074</v>
      </c>
      <c r="G1440" s="246" t="s">
        <v>289</v>
      </c>
      <c r="H1440" s="247">
        <v>0</v>
      </c>
      <c r="I1440" s="248"/>
      <c r="J1440" s="249">
        <f>ROUND(I1440*H1440,2)</f>
        <v>0</v>
      </c>
      <c r="K1440" s="245" t="s">
        <v>19</v>
      </c>
      <c r="L1440" s="250"/>
      <c r="M1440" s="251" t="s">
        <v>19</v>
      </c>
      <c r="N1440" s="252" t="s">
        <v>44</v>
      </c>
      <c r="O1440" s="84"/>
      <c r="P1440" s="221">
        <f>O1440*H1440</f>
        <v>0</v>
      </c>
      <c r="Q1440" s="221">
        <v>0.00016000000000000001</v>
      </c>
      <c r="R1440" s="221">
        <f>Q1440*H1440</f>
        <v>0</v>
      </c>
      <c r="S1440" s="221">
        <v>0</v>
      </c>
      <c r="T1440" s="222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223" t="s">
        <v>251</v>
      </c>
      <c r="AT1440" s="223" t="s">
        <v>248</v>
      </c>
      <c r="AU1440" s="223" t="s">
        <v>82</v>
      </c>
      <c r="AY1440" s="17" t="s">
        <v>202</v>
      </c>
      <c r="BE1440" s="224">
        <f>IF(N1440="základní",J1440,0)</f>
        <v>0</v>
      </c>
      <c r="BF1440" s="224">
        <f>IF(N1440="snížená",J1440,0)</f>
        <v>0</v>
      </c>
      <c r="BG1440" s="224">
        <f>IF(N1440="zákl. přenesená",J1440,0)</f>
        <v>0</v>
      </c>
      <c r="BH1440" s="224">
        <f>IF(N1440="sníž. přenesená",J1440,0)</f>
        <v>0</v>
      </c>
      <c r="BI1440" s="224">
        <f>IF(N1440="nulová",J1440,0)</f>
        <v>0</v>
      </c>
      <c r="BJ1440" s="17" t="s">
        <v>80</v>
      </c>
      <c r="BK1440" s="224">
        <f>ROUND(I1440*H1440,2)</f>
        <v>0</v>
      </c>
      <c r="BL1440" s="17" t="s">
        <v>239</v>
      </c>
      <c r="BM1440" s="223" t="s">
        <v>5075</v>
      </c>
    </row>
    <row r="1441" s="2" customFormat="1">
      <c r="A1441" s="38"/>
      <c r="B1441" s="39"/>
      <c r="C1441" s="40"/>
      <c r="D1441" s="225" t="s">
        <v>212</v>
      </c>
      <c r="E1441" s="40"/>
      <c r="F1441" s="226" t="s">
        <v>5074</v>
      </c>
      <c r="G1441" s="40"/>
      <c r="H1441" s="40"/>
      <c r="I1441" s="227"/>
      <c r="J1441" s="40"/>
      <c r="K1441" s="40"/>
      <c r="L1441" s="44"/>
      <c r="M1441" s="228"/>
      <c r="N1441" s="229"/>
      <c r="O1441" s="84"/>
      <c r="P1441" s="84"/>
      <c r="Q1441" s="84"/>
      <c r="R1441" s="84"/>
      <c r="S1441" s="84"/>
      <c r="T1441" s="85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T1441" s="17" t="s">
        <v>212</v>
      </c>
      <c r="AU1441" s="17" t="s">
        <v>82</v>
      </c>
    </row>
    <row r="1442" s="2" customFormat="1" ht="16.5" customHeight="1">
      <c r="A1442" s="38"/>
      <c r="B1442" s="39"/>
      <c r="C1442" s="243" t="s">
        <v>5076</v>
      </c>
      <c r="D1442" s="243" t="s">
        <v>248</v>
      </c>
      <c r="E1442" s="244" t="s">
        <v>5077</v>
      </c>
      <c r="F1442" s="245" t="s">
        <v>5078</v>
      </c>
      <c r="G1442" s="246" t="s">
        <v>289</v>
      </c>
      <c r="H1442" s="247">
        <v>4</v>
      </c>
      <c r="I1442" s="248"/>
      <c r="J1442" s="249">
        <f>ROUND(I1442*H1442,2)</f>
        <v>0</v>
      </c>
      <c r="K1442" s="245" t="s">
        <v>19</v>
      </c>
      <c r="L1442" s="250"/>
      <c r="M1442" s="251" t="s">
        <v>19</v>
      </c>
      <c r="N1442" s="252" t="s">
        <v>44</v>
      </c>
      <c r="O1442" s="84"/>
      <c r="P1442" s="221">
        <f>O1442*H1442</f>
        <v>0</v>
      </c>
      <c r="Q1442" s="221">
        <v>0.00016000000000000001</v>
      </c>
      <c r="R1442" s="221">
        <f>Q1442*H1442</f>
        <v>0.00064000000000000005</v>
      </c>
      <c r="S1442" s="221">
        <v>0</v>
      </c>
      <c r="T1442" s="222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223" t="s">
        <v>251</v>
      </c>
      <c r="AT1442" s="223" t="s">
        <v>248</v>
      </c>
      <c r="AU1442" s="223" t="s">
        <v>82</v>
      </c>
      <c r="AY1442" s="17" t="s">
        <v>202</v>
      </c>
      <c r="BE1442" s="224">
        <f>IF(N1442="základní",J1442,0)</f>
        <v>0</v>
      </c>
      <c r="BF1442" s="224">
        <f>IF(N1442="snížená",J1442,0)</f>
        <v>0</v>
      </c>
      <c r="BG1442" s="224">
        <f>IF(N1442="zákl. přenesená",J1442,0)</f>
        <v>0</v>
      </c>
      <c r="BH1442" s="224">
        <f>IF(N1442="sníž. přenesená",J1442,0)</f>
        <v>0</v>
      </c>
      <c r="BI1442" s="224">
        <f>IF(N1442="nulová",J1442,0)</f>
        <v>0</v>
      </c>
      <c r="BJ1442" s="17" t="s">
        <v>80</v>
      </c>
      <c r="BK1442" s="224">
        <f>ROUND(I1442*H1442,2)</f>
        <v>0</v>
      </c>
      <c r="BL1442" s="17" t="s">
        <v>239</v>
      </c>
      <c r="BM1442" s="223" t="s">
        <v>5079</v>
      </c>
    </row>
    <row r="1443" s="2" customFormat="1">
      <c r="A1443" s="38"/>
      <c r="B1443" s="39"/>
      <c r="C1443" s="40"/>
      <c r="D1443" s="225" t="s">
        <v>212</v>
      </c>
      <c r="E1443" s="40"/>
      <c r="F1443" s="226" t="s">
        <v>5078</v>
      </c>
      <c r="G1443" s="40"/>
      <c r="H1443" s="40"/>
      <c r="I1443" s="227"/>
      <c r="J1443" s="40"/>
      <c r="K1443" s="40"/>
      <c r="L1443" s="44"/>
      <c r="M1443" s="228"/>
      <c r="N1443" s="229"/>
      <c r="O1443" s="84"/>
      <c r="P1443" s="84"/>
      <c r="Q1443" s="84"/>
      <c r="R1443" s="84"/>
      <c r="S1443" s="84"/>
      <c r="T1443" s="85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T1443" s="17" t="s">
        <v>212</v>
      </c>
      <c r="AU1443" s="17" t="s">
        <v>82</v>
      </c>
    </row>
    <row r="1444" s="2" customFormat="1" ht="16.5" customHeight="1">
      <c r="A1444" s="38"/>
      <c r="B1444" s="39"/>
      <c r="C1444" s="243" t="s">
        <v>5080</v>
      </c>
      <c r="D1444" s="243" t="s">
        <v>248</v>
      </c>
      <c r="E1444" s="244" t="s">
        <v>5081</v>
      </c>
      <c r="F1444" s="245" t="s">
        <v>5082</v>
      </c>
      <c r="G1444" s="246" t="s">
        <v>289</v>
      </c>
      <c r="H1444" s="247">
        <v>7</v>
      </c>
      <c r="I1444" s="248"/>
      <c r="J1444" s="249">
        <f>ROUND(I1444*H1444,2)</f>
        <v>0</v>
      </c>
      <c r="K1444" s="245" t="s">
        <v>19</v>
      </c>
      <c r="L1444" s="250"/>
      <c r="M1444" s="251" t="s">
        <v>19</v>
      </c>
      <c r="N1444" s="252" t="s">
        <v>44</v>
      </c>
      <c r="O1444" s="84"/>
      <c r="P1444" s="221">
        <f>O1444*H1444</f>
        <v>0</v>
      </c>
      <c r="Q1444" s="221">
        <v>0</v>
      </c>
      <c r="R1444" s="221">
        <f>Q1444*H1444</f>
        <v>0</v>
      </c>
      <c r="S1444" s="221">
        <v>0</v>
      </c>
      <c r="T1444" s="222">
        <f>S1444*H1444</f>
        <v>0</v>
      </c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R1444" s="223" t="s">
        <v>251</v>
      </c>
      <c r="AT1444" s="223" t="s">
        <v>248</v>
      </c>
      <c r="AU1444" s="223" t="s">
        <v>82</v>
      </c>
      <c r="AY1444" s="17" t="s">
        <v>202</v>
      </c>
      <c r="BE1444" s="224">
        <f>IF(N1444="základní",J1444,0)</f>
        <v>0</v>
      </c>
      <c r="BF1444" s="224">
        <f>IF(N1444="snížená",J1444,0)</f>
        <v>0</v>
      </c>
      <c r="BG1444" s="224">
        <f>IF(N1444="zákl. přenesená",J1444,0)</f>
        <v>0</v>
      </c>
      <c r="BH1444" s="224">
        <f>IF(N1444="sníž. přenesená",J1444,0)</f>
        <v>0</v>
      </c>
      <c r="BI1444" s="224">
        <f>IF(N1444="nulová",J1444,0)</f>
        <v>0</v>
      </c>
      <c r="BJ1444" s="17" t="s">
        <v>80</v>
      </c>
      <c r="BK1444" s="224">
        <f>ROUND(I1444*H1444,2)</f>
        <v>0</v>
      </c>
      <c r="BL1444" s="17" t="s">
        <v>239</v>
      </c>
      <c r="BM1444" s="223" t="s">
        <v>5083</v>
      </c>
    </row>
    <row r="1445" s="2" customFormat="1">
      <c r="A1445" s="38"/>
      <c r="B1445" s="39"/>
      <c r="C1445" s="40"/>
      <c r="D1445" s="225" t="s">
        <v>212</v>
      </c>
      <c r="E1445" s="40"/>
      <c r="F1445" s="226" t="s">
        <v>5082</v>
      </c>
      <c r="G1445" s="40"/>
      <c r="H1445" s="40"/>
      <c r="I1445" s="227"/>
      <c r="J1445" s="40"/>
      <c r="K1445" s="40"/>
      <c r="L1445" s="44"/>
      <c r="M1445" s="228"/>
      <c r="N1445" s="229"/>
      <c r="O1445" s="84"/>
      <c r="P1445" s="84"/>
      <c r="Q1445" s="84"/>
      <c r="R1445" s="84"/>
      <c r="S1445" s="84"/>
      <c r="T1445" s="85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T1445" s="17" t="s">
        <v>212</v>
      </c>
      <c r="AU1445" s="17" t="s">
        <v>82</v>
      </c>
    </row>
    <row r="1446" s="2" customFormat="1" ht="16.5" customHeight="1">
      <c r="A1446" s="38"/>
      <c r="B1446" s="39"/>
      <c r="C1446" s="243" t="s">
        <v>5084</v>
      </c>
      <c r="D1446" s="243" t="s">
        <v>248</v>
      </c>
      <c r="E1446" s="244" t="s">
        <v>5085</v>
      </c>
      <c r="F1446" s="245" t="s">
        <v>5086</v>
      </c>
      <c r="G1446" s="246" t="s">
        <v>289</v>
      </c>
      <c r="H1446" s="247">
        <v>0</v>
      </c>
      <c r="I1446" s="248"/>
      <c r="J1446" s="249">
        <f>ROUND(I1446*H1446,2)</f>
        <v>0</v>
      </c>
      <c r="K1446" s="245" t="s">
        <v>19</v>
      </c>
      <c r="L1446" s="250"/>
      <c r="M1446" s="251" t="s">
        <v>19</v>
      </c>
      <c r="N1446" s="252" t="s">
        <v>44</v>
      </c>
      <c r="O1446" s="84"/>
      <c r="P1446" s="221">
        <f>O1446*H1446</f>
        <v>0</v>
      </c>
      <c r="Q1446" s="221">
        <v>0</v>
      </c>
      <c r="R1446" s="221">
        <f>Q1446*H1446</f>
        <v>0</v>
      </c>
      <c r="S1446" s="221">
        <v>0</v>
      </c>
      <c r="T1446" s="222">
        <f>S1446*H1446</f>
        <v>0</v>
      </c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R1446" s="223" t="s">
        <v>251</v>
      </c>
      <c r="AT1446" s="223" t="s">
        <v>248</v>
      </c>
      <c r="AU1446" s="223" t="s">
        <v>82</v>
      </c>
      <c r="AY1446" s="17" t="s">
        <v>202</v>
      </c>
      <c r="BE1446" s="224">
        <f>IF(N1446="základní",J1446,0)</f>
        <v>0</v>
      </c>
      <c r="BF1446" s="224">
        <f>IF(N1446="snížená",J1446,0)</f>
        <v>0</v>
      </c>
      <c r="BG1446" s="224">
        <f>IF(N1446="zákl. přenesená",J1446,0)</f>
        <v>0</v>
      </c>
      <c r="BH1446" s="224">
        <f>IF(N1446="sníž. přenesená",J1446,0)</f>
        <v>0</v>
      </c>
      <c r="BI1446" s="224">
        <f>IF(N1446="nulová",J1446,0)</f>
        <v>0</v>
      </c>
      <c r="BJ1446" s="17" t="s">
        <v>80</v>
      </c>
      <c r="BK1446" s="224">
        <f>ROUND(I1446*H1446,2)</f>
        <v>0</v>
      </c>
      <c r="BL1446" s="17" t="s">
        <v>239</v>
      </c>
      <c r="BM1446" s="223" t="s">
        <v>5087</v>
      </c>
    </row>
    <row r="1447" s="2" customFormat="1">
      <c r="A1447" s="38"/>
      <c r="B1447" s="39"/>
      <c r="C1447" s="40"/>
      <c r="D1447" s="225" t="s">
        <v>212</v>
      </c>
      <c r="E1447" s="40"/>
      <c r="F1447" s="226" t="s">
        <v>5088</v>
      </c>
      <c r="G1447" s="40"/>
      <c r="H1447" s="40"/>
      <c r="I1447" s="227"/>
      <c r="J1447" s="40"/>
      <c r="K1447" s="40"/>
      <c r="L1447" s="44"/>
      <c r="M1447" s="228"/>
      <c r="N1447" s="229"/>
      <c r="O1447" s="84"/>
      <c r="P1447" s="84"/>
      <c r="Q1447" s="84"/>
      <c r="R1447" s="84"/>
      <c r="S1447" s="84"/>
      <c r="T1447" s="85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T1447" s="17" t="s">
        <v>212</v>
      </c>
      <c r="AU1447" s="17" t="s">
        <v>82</v>
      </c>
    </row>
    <row r="1448" s="2" customFormat="1" ht="16.5" customHeight="1">
      <c r="A1448" s="38"/>
      <c r="B1448" s="39"/>
      <c r="C1448" s="243" t="s">
        <v>5089</v>
      </c>
      <c r="D1448" s="243" t="s">
        <v>248</v>
      </c>
      <c r="E1448" s="244" t="s">
        <v>5090</v>
      </c>
      <c r="F1448" s="245" t="s">
        <v>5091</v>
      </c>
      <c r="G1448" s="246" t="s">
        <v>289</v>
      </c>
      <c r="H1448" s="247">
        <v>0</v>
      </c>
      <c r="I1448" s="248"/>
      <c r="J1448" s="249">
        <f>ROUND(I1448*H1448,2)</f>
        <v>0</v>
      </c>
      <c r="K1448" s="245" t="s">
        <v>19</v>
      </c>
      <c r="L1448" s="250"/>
      <c r="M1448" s="251" t="s">
        <v>19</v>
      </c>
      <c r="N1448" s="252" t="s">
        <v>44</v>
      </c>
      <c r="O1448" s="84"/>
      <c r="P1448" s="221">
        <f>O1448*H1448</f>
        <v>0</v>
      </c>
      <c r="Q1448" s="221">
        <v>0</v>
      </c>
      <c r="R1448" s="221">
        <f>Q1448*H1448</f>
        <v>0</v>
      </c>
      <c r="S1448" s="221">
        <v>0</v>
      </c>
      <c r="T1448" s="222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23" t="s">
        <v>251</v>
      </c>
      <c r="AT1448" s="223" t="s">
        <v>248</v>
      </c>
      <c r="AU1448" s="223" t="s">
        <v>82</v>
      </c>
      <c r="AY1448" s="17" t="s">
        <v>202</v>
      </c>
      <c r="BE1448" s="224">
        <f>IF(N1448="základní",J1448,0)</f>
        <v>0</v>
      </c>
      <c r="BF1448" s="224">
        <f>IF(N1448="snížená",J1448,0)</f>
        <v>0</v>
      </c>
      <c r="BG1448" s="224">
        <f>IF(N1448="zákl. přenesená",J1448,0)</f>
        <v>0</v>
      </c>
      <c r="BH1448" s="224">
        <f>IF(N1448="sníž. přenesená",J1448,0)</f>
        <v>0</v>
      </c>
      <c r="BI1448" s="224">
        <f>IF(N1448="nulová",J1448,0)</f>
        <v>0</v>
      </c>
      <c r="BJ1448" s="17" t="s">
        <v>80</v>
      </c>
      <c r="BK1448" s="224">
        <f>ROUND(I1448*H1448,2)</f>
        <v>0</v>
      </c>
      <c r="BL1448" s="17" t="s">
        <v>239</v>
      </c>
      <c r="BM1448" s="223" t="s">
        <v>5092</v>
      </c>
    </row>
    <row r="1449" s="2" customFormat="1">
      <c r="A1449" s="38"/>
      <c r="B1449" s="39"/>
      <c r="C1449" s="40"/>
      <c r="D1449" s="225" t="s">
        <v>212</v>
      </c>
      <c r="E1449" s="40"/>
      <c r="F1449" s="226" t="s">
        <v>5093</v>
      </c>
      <c r="G1449" s="40"/>
      <c r="H1449" s="40"/>
      <c r="I1449" s="227"/>
      <c r="J1449" s="40"/>
      <c r="K1449" s="40"/>
      <c r="L1449" s="44"/>
      <c r="M1449" s="228"/>
      <c r="N1449" s="229"/>
      <c r="O1449" s="84"/>
      <c r="P1449" s="84"/>
      <c r="Q1449" s="84"/>
      <c r="R1449" s="84"/>
      <c r="S1449" s="84"/>
      <c r="T1449" s="85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T1449" s="17" t="s">
        <v>212</v>
      </c>
      <c r="AU1449" s="17" t="s">
        <v>82</v>
      </c>
    </row>
    <row r="1450" s="2" customFormat="1" ht="16.5" customHeight="1">
      <c r="A1450" s="38"/>
      <c r="B1450" s="39"/>
      <c r="C1450" s="243" t="s">
        <v>5094</v>
      </c>
      <c r="D1450" s="243" t="s">
        <v>248</v>
      </c>
      <c r="E1450" s="244" t="s">
        <v>5095</v>
      </c>
      <c r="F1450" s="245" t="s">
        <v>5096</v>
      </c>
      <c r="G1450" s="246" t="s">
        <v>289</v>
      </c>
      <c r="H1450" s="247">
        <v>2</v>
      </c>
      <c r="I1450" s="248"/>
      <c r="J1450" s="249">
        <f>ROUND(I1450*H1450,2)</f>
        <v>0</v>
      </c>
      <c r="K1450" s="245" t="s">
        <v>19</v>
      </c>
      <c r="L1450" s="250"/>
      <c r="M1450" s="251" t="s">
        <v>19</v>
      </c>
      <c r="N1450" s="252" t="s">
        <v>44</v>
      </c>
      <c r="O1450" s="84"/>
      <c r="P1450" s="221">
        <f>O1450*H1450</f>
        <v>0</v>
      </c>
      <c r="Q1450" s="221">
        <v>0.0048199999999999996</v>
      </c>
      <c r="R1450" s="221">
        <f>Q1450*H1450</f>
        <v>0.0096399999999999993</v>
      </c>
      <c r="S1450" s="221">
        <v>0</v>
      </c>
      <c r="T1450" s="222">
        <f>S1450*H1450</f>
        <v>0</v>
      </c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R1450" s="223" t="s">
        <v>251</v>
      </c>
      <c r="AT1450" s="223" t="s">
        <v>248</v>
      </c>
      <c r="AU1450" s="223" t="s">
        <v>82</v>
      </c>
      <c r="AY1450" s="17" t="s">
        <v>202</v>
      </c>
      <c r="BE1450" s="224">
        <f>IF(N1450="základní",J1450,0)</f>
        <v>0</v>
      </c>
      <c r="BF1450" s="224">
        <f>IF(N1450="snížená",J1450,0)</f>
        <v>0</v>
      </c>
      <c r="BG1450" s="224">
        <f>IF(N1450="zákl. přenesená",J1450,0)</f>
        <v>0</v>
      </c>
      <c r="BH1450" s="224">
        <f>IF(N1450="sníž. přenesená",J1450,0)</f>
        <v>0</v>
      </c>
      <c r="BI1450" s="224">
        <f>IF(N1450="nulová",J1450,0)</f>
        <v>0</v>
      </c>
      <c r="BJ1450" s="17" t="s">
        <v>80</v>
      </c>
      <c r="BK1450" s="224">
        <f>ROUND(I1450*H1450,2)</f>
        <v>0</v>
      </c>
      <c r="BL1450" s="17" t="s">
        <v>239</v>
      </c>
      <c r="BM1450" s="223" t="s">
        <v>5097</v>
      </c>
    </row>
    <row r="1451" s="2" customFormat="1">
      <c r="A1451" s="38"/>
      <c r="B1451" s="39"/>
      <c r="C1451" s="40"/>
      <c r="D1451" s="225" t="s">
        <v>212</v>
      </c>
      <c r="E1451" s="40"/>
      <c r="F1451" s="226" t="s">
        <v>5096</v>
      </c>
      <c r="G1451" s="40"/>
      <c r="H1451" s="40"/>
      <c r="I1451" s="227"/>
      <c r="J1451" s="40"/>
      <c r="K1451" s="40"/>
      <c r="L1451" s="44"/>
      <c r="M1451" s="228"/>
      <c r="N1451" s="229"/>
      <c r="O1451" s="84"/>
      <c r="P1451" s="84"/>
      <c r="Q1451" s="84"/>
      <c r="R1451" s="84"/>
      <c r="S1451" s="84"/>
      <c r="T1451" s="85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T1451" s="17" t="s">
        <v>212</v>
      </c>
      <c r="AU1451" s="17" t="s">
        <v>82</v>
      </c>
    </row>
    <row r="1452" s="2" customFormat="1" ht="16.5" customHeight="1">
      <c r="A1452" s="38"/>
      <c r="B1452" s="39"/>
      <c r="C1452" s="243" t="s">
        <v>5098</v>
      </c>
      <c r="D1452" s="243" t="s">
        <v>248</v>
      </c>
      <c r="E1452" s="244" t="s">
        <v>5099</v>
      </c>
      <c r="F1452" s="245" t="s">
        <v>5100</v>
      </c>
      <c r="G1452" s="246" t="s">
        <v>289</v>
      </c>
      <c r="H1452" s="247">
        <v>4</v>
      </c>
      <c r="I1452" s="248"/>
      <c r="J1452" s="249">
        <f>ROUND(I1452*H1452,2)</f>
        <v>0</v>
      </c>
      <c r="K1452" s="245" t="s">
        <v>19</v>
      </c>
      <c r="L1452" s="250"/>
      <c r="M1452" s="251" t="s">
        <v>19</v>
      </c>
      <c r="N1452" s="252" t="s">
        <v>44</v>
      </c>
      <c r="O1452" s="84"/>
      <c r="P1452" s="221">
        <f>O1452*H1452</f>
        <v>0</v>
      </c>
      <c r="Q1452" s="221">
        <v>0.0048199999999999996</v>
      </c>
      <c r="R1452" s="221">
        <f>Q1452*H1452</f>
        <v>0.019279999999999999</v>
      </c>
      <c r="S1452" s="221">
        <v>0</v>
      </c>
      <c r="T1452" s="222">
        <f>S1452*H1452</f>
        <v>0</v>
      </c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R1452" s="223" t="s">
        <v>251</v>
      </c>
      <c r="AT1452" s="223" t="s">
        <v>248</v>
      </c>
      <c r="AU1452" s="223" t="s">
        <v>82</v>
      </c>
      <c r="AY1452" s="17" t="s">
        <v>202</v>
      </c>
      <c r="BE1452" s="224">
        <f>IF(N1452="základní",J1452,0)</f>
        <v>0</v>
      </c>
      <c r="BF1452" s="224">
        <f>IF(N1452="snížená",J1452,0)</f>
        <v>0</v>
      </c>
      <c r="BG1452" s="224">
        <f>IF(N1452="zákl. přenesená",J1452,0)</f>
        <v>0</v>
      </c>
      <c r="BH1452" s="224">
        <f>IF(N1452="sníž. přenesená",J1452,0)</f>
        <v>0</v>
      </c>
      <c r="BI1452" s="224">
        <f>IF(N1452="nulová",J1452,0)</f>
        <v>0</v>
      </c>
      <c r="BJ1452" s="17" t="s">
        <v>80</v>
      </c>
      <c r="BK1452" s="224">
        <f>ROUND(I1452*H1452,2)</f>
        <v>0</v>
      </c>
      <c r="BL1452" s="17" t="s">
        <v>239</v>
      </c>
      <c r="BM1452" s="223" t="s">
        <v>5101</v>
      </c>
    </row>
    <row r="1453" s="2" customFormat="1">
      <c r="A1453" s="38"/>
      <c r="B1453" s="39"/>
      <c r="C1453" s="40"/>
      <c r="D1453" s="225" t="s">
        <v>212</v>
      </c>
      <c r="E1453" s="40"/>
      <c r="F1453" s="226" t="s">
        <v>5100</v>
      </c>
      <c r="G1453" s="40"/>
      <c r="H1453" s="40"/>
      <c r="I1453" s="227"/>
      <c r="J1453" s="40"/>
      <c r="K1453" s="40"/>
      <c r="L1453" s="44"/>
      <c r="M1453" s="228"/>
      <c r="N1453" s="229"/>
      <c r="O1453" s="84"/>
      <c r="P1453" s="84"/>
      <c r="Q1453" s="84"/>
      <c r="R1453" s="84"/>
      <c r="S1453" s="84"/>
      <c r="T1453" s="85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T1453" s="17" t="s">
        <v>212</v>
      </c>
      <c r="AU1453" s="17" t="s">
        <v>82</v>
      </c>
    </row>
    <row r="1454" s="2" customFormat="1" ht="16.5" customHeight="1">
      <c r="A1454" s="38"/>
      <c r="B1454" s="39"/>
      <c r="C1454" s="243" t="s">
        <v>5102</v>
      </c>
      <c r="D1454" s="243" t="s">
        <v>248</v>
      </c>
      <c r="E1454" s="244" t="s">
        <v>5103</v>
      </c>
      <c r="F1454" s="245" t="s">
        <v>5104</v>
      </c>
      <c r="G1454" s="246" t="s">
        <v>289</v>
      </c>
      <c r="H1454" s="247">
        <v>8</v>
      </c>
      <c r="I1454" s="248"/>
      <c r="J1454" s="249">
        <f>ROUND(I1454*H1454,2)</f>
        <v>0</v>
      </c>
      <c r="K1454" s="245" t="s">
        <v>19</v>
      </c>
      <c r="L1454" s="250"/>
      <c r="M1454" s="251" t="s">
        <v>19</v>
      </c>
      <c r="N1454" s="252" t="s">
        <v>44</v>
      </c>
      <c r="O1454" s="84"/>
      <c r="P1454" s="221">
        <f>O1454*H1454</f>
        <v>0</v>
      </c>
      <c r="Q1454" s="221">
        <v>0.0048199999999999996</v>
      </c>
      <c r="R1454" s="221">
        <f>Q1454*H1454</f>
        <v>0.038559999999999997</v>
      </c>
      <c r="S1454" s="221">
        <v>0</v>
      </c>
      <c r="T1454" s="222">
        <f>S1454*H1454</f>
        <v>0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223" t="s">
        <v>251</v>
      </c>
      <c r="AT1454" s="223" t="s">
        <v>248</v>
      </c>
      <c r="AU1454" s="223" t="s">
        <v>82</v>
      </c>
      <c r="AY1454" s="17" t="s">
        <v>202</v>
      </c>
      <c r="BE1454" s="224">
        <f>IF(N1454="základní",J1454,0)</f>
        <v>0</v>
      </c>
      <c r="BF1454" s="224">
        <f>IF(N1454="snížená",J1454,0)</f>
        <v>0</v>
      </c>
      <c r="BG1454" s="224">
        <f>IF(N1454="zákl. přenesená",J1454,0)</f>
        <v>0</v>
      </c>
      <c r="BH1454" s="224">
        <f>IF(N1454="sníž. přenesená",J1454,0)</f>
        <v>0</v>
      </c>
      <c r="BI1454" s="224">
        <f>IF(N1454="nulová",J1454,0)</f>
        <v>0</v>
      </c>
      <c r="BJ1454" s="17" t="s">
        <v>80</v>
      </c>
      <c r="BK1454" s="224">
        <f>ROUND(I1454*H1454,2)</f>
        <v>0</v>
      </c>
      <c r="BL1454" s="17" t="s">
        <v>239</v>
      </c>
      <c r="BM1454" s="223" t="s">
        <v>5105</v>
      </c>
    </row>
    <row r="1455" s="2" customFormat="1">
      <c r="A1455" s="38"/>
      <c r="B1455" s="39"/>
      <c r="C1455" s="40"/>
      <c r="D1455" s="225" t="s">
        <v>212</v>
      </c>
      <c r="E1455" s="40"/>
      <c r="F1455" s="226" t="s">
        <v>5104</v>
      </c>
      <c r="G1455" s="40"/>
      <c r="H1455" s="40"/>
      <c r="I1455" s="227"/>
      <c r="J1455" s="40"/>
      <c r="K1455" s="40"/>
      <c r="L1455" s="44"/>
      <c r="M1455" s="228"/>
      <c r="N1455" s="229"/>
      <c r="O1455" s="84"/>
      <c r="P1455" s="84"/>
      <c r="Q1455" s="84"/>
      <c r="R1455" s="84"/>
      <c r="S1455" s="84"/>
      <c r="T1455" s="85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T1455" s="17" t="s">
        <v>212</v>
      </c>
      <c r="AU1455" s="17" t="s">
        <v>82</v>
      </c>
    </row>
    <row r="1456" s="2" customFormat="1" ht="16.5" customHeight="1">
      <c r="A1456" s="38"/>
      <c r="B1456" s="39"/>
      <c r="C1456" s="243" t="s">
        <v>5106</v>
      </c>
      <c r="D1456" s="243" t="s">
        <v>248</v>
      </c>
      <c r="E1456" s="244" t="s">
        <v>5107</v>
      </c>
      <c r="F1456" s="245" t="s">
        <v>5108</v>
      </c>
      <c r="G1456" s="246" t="s">
        <v>289</v>
      </c>
      <c r="H1456" s="247">
        <v>2</v>
      </c>
      <c r="I1456" s="248"/>
      <c r="J1456" s="249">
        <f>ROUND(I1456*H1456,2)</f>
        <v>0</v>
      </c>
      <c r="K1456" s="245" t="s">
        <v>19</v>
      </c>
      <c r="L1456" s="250"/>
      <c r="M1456" s="251" t="s">
        <v>19</v>
      </c>
      <c r="N1456" s="252" t="s">
        <v>44</v>
      </c>
      <c r="O1456" s="84"/>
      <c r="P1456" s="221">
        <f>O1456*H1456</f>
        <v>0</v>
      </c>
      <c r="Q1456" s="221">
        <v>0</v>
      </c>
      <c r="R1456" s="221">
        <f>Q1456*H1456</f>
        <v>0</v>
      </c>
      <c r="S1456" s="221">
        <v>0</v>
      </c>
      <c r="T1456" s="222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223" t="s">
        <v>251</v>
      </c>
      <c r="AT1456" s="223" t="s">
        <v>248</v>
      </c>
      <c r="AU1456" s="223" t="s">
        <v>82</v>
      </c>
      <c r="AY1456" s="17" t="s">
        <v>202</v>
      </c>
      <c r="BE1456" s="224">
        <f>IF(N1456="základní",J1456,0)</f>
        <v>0</v>
      </c>
      <c r="BF1456" s="224">
        <f>IF(N1456="snížená",J1456,0)</f>
        <v>0</v>
      </c>
      <c r="BG1456" s="224">
        <f>IF(N1456="zákl. přenesená",J1456,0)</f>
        <v>0</v>
      </c>
      <c r="BH1456" s="224">
        <f>IF(N1456="sníž. přenesená",J1456,0)</f>
        <v>0</v>
      </c>
      <c r="BI1456" s="224">
        <f>IF(N1456="nulová",J1456,0)</f>
        <v>0</v>
      </c>
      <c r="BJ1456" s="17" t="s">
        <v>80</v>
      </c>
      <c r="BK1456" s="224">
        <f>ROUND(I1456*H1456,2)</f>
        <v>0</v>
      </c>
      <c r="BL1456" s="17" t="s">
        <v>239</v>
      </c>
      <c r="BM1456" s="223" t="s">
        <v>5109</v>
      </c>
    </row>
    <row r="1457" s="2" customFormat="1">
      <c r="A1457" s="38"/>
      <c r="B1457" s="39"/>
      <c r="C1457" s="40"/>
      <c r="D1457" s="225" t="s">
        <v>212</v>
      </c>
      <c r="E1457" s="40"/>
      <c r="F1457" s="226" t="s">
        <v>5108</v>
      </c>
      <c r="G1457" s="40"/>
      <c r="H1457" s="40"/>
      <c r="I1457" s="227"/>
      <c r="J1457" s="40"/>
      <c r="K1457" s="40"/>
      <c r="L1457" s="44"/>
      <c r="M1457" s="228"/>
      <c r="N1457" s="229"/>
      <c r="O1457" s="84"/>
      <c r="P1457" s="84"/>
      <c r="Q1457" s="84"/>
      <c r="R1457" s="84"/>
      <c r="S1457" s="84"/>
      <c r="T1457" s="85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T1457" s="17" t="s">
        <v>212</v>
      </c>
      <c r="AU1457" s="17" t="s">
        <v>82</v>
      </c>
    </row>
    <row r="1458" s="2" customFormat="1" ht="16.5" customHeight="1">
      <c r="A1458" s="38"/>
      <c r="B1458" s="39"/>
      <c r="C1458" s="243" t="s">
        <v>5110</v>
      </c>
      <c r="D1458" s="243" t="s">
        <v>248</v>
      </c>
      <c r="E1458" s="244" t="s">
        <v>5111</v>
      </c>
      <c r="F1458" s="245" t="s">
        <v>5112</v>
      </c>
      <c r="G1458" s="246" t="s">
        <v>289</v>
      </c>
      <c r="H1458" s="247">
        <v>3</v>
      </c>
      <c r="I1458" s="248"/>
      <c r="J1458" s="249">
        <f>ROUND(I1458*H1458,2)</f>
        <v>0</v>
      </c>
      <c r="K1458" s="245" t="s">
        <v>19</v>
      </c>
      <c r="L1458" s="250"/>
      <c r="M1458" s="251" t="s">
        <v>19</v>
      </c>
      <c r="N1458" s="252" t="s">
        <v>44</v>
      </c>
      <c r="O1458" s="84"/>
      <c r="P1458" s="221">
        <f>O1458*H1458</f>
        <v>0</v>
      </c>
      <c r="Q1458" s="221">
        <v>0</v>
      </c>
      <c r="R1458" s="221">
        <f>Q1458*H1458</f>
        <v>0</v>
      </c>
      <c r="S1458" s="221">
        <v>0</v>
      </c>
      <c r="T1458" s="222">
        <f>S1458*H1458</f>
        <v>0</v>
      </c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R1458" s="223" t="s">
        <v>251</v>
      </c>
      <c r="AT1458" s="223" t="s">
        <v>248</v>
      </c>
      <c r="AU1458" s="223" t="s">
        <v>82</v>
      </c>
      <c r="AY1458" s="17" t="s">
        <v>202</v>
      </c>
      <c r="BE1458" s="224">
        <f>IF(N1458="základní",J1458,0)</f>
        <v>0</v>
      </c>
      <c r="BF1458" s="224">
        <f>IF(N1458="snížená",J1458,0)</f>
        <v>0</v>
      </c>
      <c r="BG1458" s="224">
        <f>IF(N1458="zákl. přenesená",J1458,0)</f>
        <v>0</v>
      </c>
      <c r="BH1458" s="224">
        <f>IF(N1458="sníž. přenesená",J1458,0)</f>
        <v>0</v>
      </c>
      <c r="BI1458" s="224">
        <f>IF(N1458="nulová",J1458,0)</f>
        <v>0</v>
      </c>
      <c r="BJ1458" s="17" t="s">
        <v>80</v>
      </c>
      <c r="BK1458" s="224">
        <f>ROUND(I1458*H1458,2)</f>
        <v>0</v>
      </c>
      <c r="BL1458" s="17" t="s">
        <v>239</v>
      </c>
      <c r="BM1458" s="223" t="s">
        <v>5113</v>
      </c>
    </row>
    <row r="1459" s="2" customFormat="1">
      <c r="A1459" s="38"/>
      <c r="B1459" s="39"/>
      <c r="C1459" s="40"/>
      <c r="D1459" s="225" t="s">
        <v>212</v>
      </c>
      <c r="E1459" s="40"/>
      <c r="F1459" s="226" t="s">
        <v>5112</v>
      </c>
      <c r="G1459" s="40"/>
      <c r="H1459" s="40"/>
      <c r="I1459" s="227"/>
      <c r="J1459" s="40"/>
      <c r="K1459" s="40"/>
      <c r="L1459" s="44"/>
      <c r="M1459" s="228"/>
      <c r="N1459" s="229"/>
      <c r="O1459" s="84"/>
      <c r="P1459" s="84"/>
      <c r="Q1459" s="84"/>
      <c r="R1459" s="84"/>
      <c r="S1459" s="84"/>
      <c r="T1459" s="85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T1459" s="17" t="s">
        <v>212</v>
      </c>
      <c r="AU1459" s="17" t="s">
        <v>82</v>
      </c>
    </row>
    <row r="1460" s="2" customFormat="1" ht="16.5" customHeight="1">
      <c r="A1460" s="38"/>
      <c r="B1460" s="39"/>
      <c r="C1460" s="243" t="s">
        <v>5114</v>
      </c>
      <c r="D1460" s="243" t="s">
        <v>248</v>
      </c>
      <c r="E1460" s="244" t="s">
        <v>5115</v>
      </c>
      <c r="F1460" s="245" t="s">
        <v>5116</v>
      </c>
      <c r="G1460" s="246" t="s">
        <v>289</v>
      </c>
      <c r="H1460" s="247">
        <v>20</v>
      </c>
      <c r="I1460" s="248"/>
      <c r="J1460" s="249">
        <f>ROUND(I1460*H1460,2)</f>
        <v>0</v>
      </c>
      <c r="K1460" s="245" t="s">
        <v>19</v>
      </c>
      <c r="L1460" s="250"/>
      <c r="M1460" s="251" t="s">
        <v>19</v>
      </c>
      <c r="N1460" s="252" t="s">
        <v>44</v>
      </c>
      <c r="O1460" s="84"/>
      <c r="P1460" s="221">
        <f>O1460*H1460</f>
        <v>0</v>
      </c>
      <c r="Q1460" s="221">
        <v>0</v>
      </c>
      <c r="R1460" s="221">
        <f>Q1460*H1460</f>
        <v>0</v>
      </c>
      <c r="S1460" s="221">
        <v>0</v>
      </c>
      <c r="T1460" s="222">
        <f>S1460*H1460</f>
        <v>0</v>
      </c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R1460" s="223" t="s">
        <v>251</v>
      </c>
      <c r="AT1460" s="223" t="s">
        <v>248</v>
      </c>
      <c r="AU1460" s="223" t="s">
        <v>82</v>
      </c>
      <c r="AY1460" s="17" t="s">
        <v>202</v>
      </c>
      <c r="BE1460" s="224">
        <f>IF(N1460="základní",J1460,0)</f>
        <v>0</v>
      </c>
      <c r="BF1460" s="224">
        <f>IF(N1460="snížená",J1460,0)</f>
        <v>0</v>
      </c>
      <c r="BG1460" s="224">
        <f>IF(N1460="zákl. přenesená",J1460,0)</f>
        <v>0</v>
      </c>
      <c r="BH1460" s="224">
        <f>IF(N1460="sníž. přenesená",J1460,0)</f>
        <v>0</v>
      </c>
      <c r="BI1460" s="224">
        <f>IF(N1460="nulová",J1460,0)</f>
        <v>0</v>
      </c>
      <c r="BJ1460" s="17" t="s">
        <v>80</v>
      </c>
      <c r="BK1460" s="224">
        <f>ROUND(I1460*H1460,2)</f>
        <v>0</v>
      </c>
      <c r="BL1460" s="17" t="s">
        <v>239</v>
      </c>
      <c r="BM1460" s="223" t="s">
        <v>5117</v>
      </c>
    </row>
    <row r="1461" s="2" customFormat="1">
      <c r="A1461" s="38"/>
      <c r="B1461" s="39"/>
      <c r="C1461" s="40"/>
      <c r="D1461" s="225" t="s">
        <v>212</v>
      </c>
      <c r="E1461" s="40"/>
      <c r="F1461" s="226" t="s">
        <v>5116</v>
      </c>
      <c r="G1461" s="40"/>
      <c r="H1461" s="40"/>
      <c r="I1461" s="227"/>
      <c r="J1461" s="40"/>
      <c r="K1461" s="40"/>
      <c r="L1461" s="44"/>
      <c r="M1461" s="228"/>
      <c r="N1461" s="229"/>
      <c r="O1461" s="84"/>
      <c r="P1461" s="84"/>
      <c r="Q1461" s="84"/>
      <c r="R1461" s="84"/>
      <c r="S1461" s="84"/>
      <c r="T1461" s="85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T1461" s="17" t="s">
        <v>212</v>
      </c>
      <c r="AU1461" s="17" t="s">
        <v>82</v>
      </c>
    </row>
    <row r="1462" s="2" customFormat="1" ht="16.5" customHeight="1">
      <c r="A1462" s="38"/>
      <c r="B1462" s="39"/>
      <c r="C1462" s="243" t="s">
        <v>5118</v>
      </c>
      <c r="D1462" s="243" t="s">
        <v>248</v>
      </c>
      <c r="E1462" s="244" t="s">
        <v>5119</v>
      </c>
      <c r="F1462" s="245" t="s">
        <v>5027</v>
      </c>
      <c r="G1462" s="246" t="s">
        <v>289</v>
      </c>
      <c r="H1462" s="247">
        <v>0</v>
      </c>
      <c r="I1462" s="248"/>
      <c r="J1462" s="249">
        <f>ROUND(I1462*H1462,2)</f>
        <v>0</v>
      </c>
      <c r="K1462" s="245" t="s">
        <v>19</v>
      </c>
      <c r="L1462" s="250"/>
      <c r="M1462" s="251" t="s">
        <v>19</v>
      </c>
      <c r="N1462" s="252" t="s">
        <v>44</v>
      </c>
      <c r="O1462" s="84"/>
      <c r="P1462" s="221">
        <f>O1462*H1462</f>
        <v>0</v>
      </c>
      <c r="Q1462" s="221">
        <v>0</v>
      </c>
      <c r="R1462" s="221">
        <f>Q1462*H1462</f>
        <v>0</v>
      </c>
      <c r="S1462" s="221">
        <v>0</v>
      </c>
      <c r="T1462" s="222">
        <f>S1462*H1462</f>
        <v>0</v>
      </c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R1462" s="223" t="s">
        <v>251</v>
      </c>
      <c r="AT1462" s="223" t="s">
        <v>248</v>
      </c>
      <c r="AU1462" s="223" t="s">
        <v>82</v>
      </c>
      <c r="AY1462" s="17" t="s">
        <v>202</v>
      </c>
      <c r="BE1462" s="224">
        <f>IF(N1462="základní",J1462,0)</f>
        <v>0</v>
      </c>
      <c r="BF1462" s="224">
        <f>IF(N1462="snížená",J1462,0)</f>
        <v>0</v>
      </c>
      <c r="BG1462" s="224">
        <f>IF(N1462="zákl. přenesená",J1462,0)</f>
        <v>0</v>
      </c>
      <c r="BH1462" s="224">
        <f>IF(N1462="sníž. přenesená",J1462,0)</f>
        <v>0</v>
      </c>
      <c r="BI1462" s="224">
        <f>IF(N1462="nulová",J1462,0)</f>
        <v>0</v>
      </c>
      <c r="BJ1462" s="17" t="s">
        <v>80</v>
      </c>
      <c r="BK1462" s="224">
        <f>ROUND(I1462*H1462,2)</f>
        <v>0</v>
      </c>
      <c r="BL1462" s="17" t="s">
        <v>239</v>
      </c>
      <c r="BM1462" s="223" t="s">
        <v>5120</v>
      </c>
    </row>
    <row r="1463" s="2" customFormat="1">
      <c r="A1463" s="38"/>
      <c r="B1463" s="39"/>
      <c r="C1463" s="40"/>
      <c r="D1463" s="225" t="s">
        <v>212</v>
      </c>
      <c r="E1463" s="40"/>
      <c r="F1463" s="226" t="s">
        <v>5027</v>
      </c>
      <c r="G1463" s="40"/>
      <c r="H1463" s="40"/>
      <c r="I1463" s="227"/>
      <c r="J1463" s="40"/>
      <c r="K1463" s="40"/>
      <c r="L1463" s="44"/>
      <c r="M1463" s="228"/>
      <c r="N1463" s="229"/>
      <c r="O1463" s="84"/>
      <c r="P1463" s="84"/>
      <c r="Q1463" s="84"/>
      <c r="R1463" s="84"/>
      <c r="S1463" s="84"/>
      <c r="T1463" s="85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T1463" s="17" t="s">
        <v>212</v>
      </c>
      <c r="AU1463" s="17" t="s">
        <v>82</v>
      </c>
    </row>
    <row r="1464" s="2" customFormat="1" ht="16.5" customHeight="1">
      <c r="A1464" s="38"/>
      <c r="B1464" s="39"/>
      <c r="C1464" s="243" t="s">
        <v>5121</v>
      </c>
      <c r="D1464" s="243" t="s">
        <v>248</v>
      </c>
      <c r="E1464" s="244" t="s">
        <v>5122</v>
      </c>
      <c r="F1464" s="245" t="s">
        <v>5123</v>
      </c>
      <c r="G1464" s="246" t="s">
        <v>289</v>
      </c>
      <c r="H1464" s="247">
        <v>2</v>
      </c>
      <c r="I1464" s="248"/>
      <c r="J1464" s="249">
        <f>ROUND(I1464*H1464,2)</f>
        <v>0</v>
      </c>
      <c r="K1464" s="245" t="s">
        <v>19</v>
      </c>
      <c r="L1464" s="250"/>
      <c r="M1464" s="251" t="s">
        <v>19</v>
      </c>
      <c r="N1464" s="252" t="s">
        <v>44</v>
      </c>
      <c r="O1464" s="84"/>
      <c r="P1464" s="221">
        <f>O1464*H1464</f>
        <v>0</v>
      </c>
      <c r="Q1464" s="221">
        <v>0</v>
      </c>
      <c r="R1464" s="221">
        <f>Q1464*H1464</f>
        <v>0</v>
      </c>
      <c r="S1464" s="221">
        <v>0</v>
      </c>
      <c r="T1464" s="222">
        <f>S1464*H1464</f>
        <v>0</v>
      </c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R1464" s="223" t="s">
        <v>251</v>
      </c>
      <c r="AT1464" s="223" t="s">
        <v>248</v>
      </c>
      <c r="AU1464" s="223" t="s">
        <v>82</v>
      </c>
      <c r="AY1464" s="17" t="s">
        <v>202</v>
      </c>
      <c r="BE1464" s="224">
        <f>IF(N1464="základní",J1464,0)</f>
        <v>0</v>
      </c>
      <c r="BF1464" s="224">
        <f>IF(N1464="snížená",J1464,0)</f>
        <v>0</v>
      </c>
      <c r="BG1464" s="224">
        <f>IF(N1464="zákl. přenesená",J1464,0)</f>
        <v>0</v>
      </c>
      <c r="BH1464" s="224">
        <f>IF(N1464="sníž. přenesená",J1464,0)</f>
        <v>0</v>
      </c>
      <c r="BI1464" s="224">
        <f>IF(N1464="nulová",J1464,0)</f>
        <v>0</v>
      </c>
      <c r="BJ1464" s="17" t="s">
        <v>80</v>
      </c>
      <c r="BK1464" s="224">
        <f>ROUND(I1464*H1464,2)</f>
        <v>0</v>
      </c>
      <c r="BL1464" s="17" t="s">
        <v>239</v>
      </c>
      <c r="BM1464" s="223" t="s">
        <v>5124</v>
      </c>
    </row>
    <row r="1465" s="2" customFormat="1">
      <c r="A1465" s="38"/>
      <c r="B1465" s="39"/>
      <c r="C1465" s="40"/>
      <c r="D1465" s="225" t="s">
        <v>212</v>
      </c>
      <c r="E1465" s="40"/>
      <c r="F1465" s="226" t="s">
        <v>5123</v>
      </c>
      <c r="G1465" s="40"/>
      <c r="H1465" s="40"/>
      <c r="I1465" s="227"/>
      <c r="J1465" s="40"/>
      <c r="K1465" s="40"/>
      <c r="L1465" s="44"/>
      <c r="M1465" s="228"/>
      <c r="N1465" s="229"/>
      <c r="O1465" s="84"/>
      <c r="P1465" s="84"/>
      <c r="Q1465" s="84"/>
      <c r="R1465" s="84"/>
      <c r="S1465" s="84"/>
      <c r="T1465" s="85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T1465" s="17" t="s">
        <v>212</v>
      </c>
      <c r="AU1465" s="17" t="s">
        <v>82</v>
      </c>
    </row>
    <row r="1466" s="2" customFormat="1" ht="16.5" customHeight="1">
      <c r="A1466" s="38"/>
      <c r="B1466" s="39"/>
      <c r="C1466" s="212" t="s">
        <v>5125</v>
      </c>
      <c r="D1466" s="212" t="s">
        <v>205</v>
      </c>
      <c r="E1466" s="213" t="s">
        <v>5126</v>
      </c>
      <c r="F1466" s="214" t="s">
        <v>5127</v>
      </c>
      <c r="G1466" s="215" t="s">
        <v>289</v>
      </c>
      <c r="H1466" s="216">
        <v>21</v>
      </c>
      <c r="I1466" s="217"/>
      <c r="J1466" s="218">
        <f>ROUND(I1466*H1466,2)</f>
        <v>0</v>
      </c>
      <c r="K1466" s="214" t="s">
        <v>209</v>
      </c>
      <c r="L1466" s="44"/>
      <c r="M1466" s="219" t="s">
        <v>19</v>
      </c>
      <c r="N1466" s="220" t="s">
        <v>44</v>
      </c>
      <c r="O1466" s="84"/>
      <c r="P1466" s="221">
        <f>O1466*H1466</f>
        <v>0</v>
      </c>
      <c r="Q1466" s="221">
        <v>0.00052999999999999998</v>
      </c>
      <c r="R1466" s="221">
        <f>Q1466*H1466</f>
        <v>0.011129999999999999</v>
      </c>
      <c r="S1466" s="221">
        <v>0</v>
      </c>
      <c r="T1466" s="222">
        <f>S1466*H1466</f>
        <v>0</v>
      </c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R1466" s="223" t="s">
        <v>233</v>
      </c>
      <c r="AT1466" s="223" t="s">
        <v>205</v>
      </c>
      <c r="AU1466" s="223" t="s">
        <v>82</v>
      </c>
      <c r="AY1466" s="17" t="s">
        <v>202</v>
      </c>
      <c r="BE1466" s="224">
        <f>IF(N1466="základní",J1466,0)</f>
        <v>0</v>
      </c>
      <c r="BF1466" s="224">
        <f>IF(N1466="snížená",J1466,0)</f>
        <v>0</v>
      </c>
      <c r="BG1466" s="224">
        <f>IF(N1466="zákl. přenesená",J1466,0)</f>
        <v>0</v>
      </c>
      <c r="BH1466" s="224">
        <f>IF(N1466="sníž. přenesená",J1466,0)</f>
        <v>0</v>
      </c>
      <c r="BI1466" s="224">
        <f>IF(N1466="nulová",J1466,0)</f>
        <v>0</v>
      </c>
      <c r="BJ1466" s="17" t="s">
        <v>80</v>
      </c>
      <c r="BK1466" s="224">
        <f>ROUND(I1466*H1466,2)</f>
        <v>0</v>
      </c>
      <c r="BL1466" s="17" t="s">
        <v>233</v>
      </c>
      <c r="BM1466" s="223" t="s">
        <v>5128</v>
      </c>
    </row>
    <row r="1467" s="2" customFormat="1">
      <c r="A1467" s="38"/>
      <c r="B1467" s="39"/>
      <c r="C1467" s="40"/>
      <c r="D1467" s="225" t="s">
        <v>212</v>
      </c>
      <c r="E1467" s="40"/>
      <c r="F1467" s="226" t="s">
        <v>5129</v>
      </c>
      <c r="G1467" s="40"/>
      <c r="H1467" s="40"/>
      <c r="I1467" s="227"/>
      <c r="J1467" s="40"/>
      <c r="K1467" s="40"/>
      <c r="L1467" s="44"/>
      <c r="M1467" s="228"/>
      <c r="N1467" s="229"/>
      <c r="O1467" s="84"/>
      <c r="P1467" s="84"/>
      <c r="Q1467" s="84"/>
      <c r="R1467" s="84"/>
      <c r="S1467" s="84"/>
      <c r="T1467" s="85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T1467" s="17" t="s">
        <v>212</v>
      </c>
      <c r="AU1467" s="17" t="s">
        <v>82</v>
      </c>
    </row>
    <row r="1468" s="2" customFormat="1">
      <c r="A1468" s="38"/>
      <c r="B1468" s="39"/>
      <c r="C1468" s="40"/>
      <c r="D1468" s="230" t="s">
        <v>214</v>
      </c>
      <c r="E1468" s="40"/>
      <c r="F1468" s="231" t="s">
        <v>5130</v>
      </c>
      <c r="G1468" s="40"/>
      <c r="H1468" s="40"/>
      <c r="I1468" s="227"/>
      <c r="J1468" s="40"/>
      <c r="K1468" s="40"/>
      <c r="L1468" s="44"/>
      <c r="M1468" s="228"/>
      <c r="N1468" s="229"/>
      <c r="O1468" s="84"/>
      <c r="P1468" s="84"/>
      <c r="Q1468" s="84"/>
      <c r="R1468" s="84"/>
      <c r="S1468" s="84"/>
      <c r="T1468" s="85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T1468" s="17" t="s">
        <v>214</v>
      </c>
      <c r="AU1468" s="17" t="s">
        <v>82</v>
      </c>
    </row>
    <row r="1469" s="2" customFormat="1" ht="21.75" customHeight="1">
      <c r="A1469" s="38"/>
      <c r="B1469" s="39"/>
      <c r="C1469" s="243" t="s">
        <v>2202</v>
      </c>
      <c r="D1469" s="243" t="s">
        <v>248</v>
      </c>
      <c r="E1469" s="244" t="s">
        <v>1337</v>
      </c>
      <c r="F1469" s="245" t="s">
        <v>1338</v>
      </c>
      <c r="G1469" s="246" t="s">
        <v>289</v>
      </c>
      <c r="H1469" s="247">
        <v>0</v>
      </c>
      <c r="I1469" s="248"/>
      <c r="J1469" s="249">
        <f>ROUND(I1469*H1469,2)</f>
        <v>0</v>
      </c>
      <c r="K1469" s="245" t="s">
        <v>19</v>
      </c>
      <c r="L1469" s="250"/>
      <c r="M1469" s="251" t="s">
        <v>19</v>
      </c>
      <c r="N1469" s="252" t="s">
        <v>44</v>
      </c>
      <c r="O1469" s="84"/>
      <c r="P1469" s="221">
        <f>O1469*H1469</f>
        <v>0</v>
      </c>
      <c r="Q1469" s="221">
        <v>0.052999999999999998</v>
      </c>
      <c r="R1469" s="221">
        <f>Q1469*H1469</f>
        <v>0</v>
      </c>
      <c r="S1469" s="221">
        <v>0</v>
      </c>
      <c r="T1469" s="222">
        <f>S1469*H1469</f>
        <v>0</v>
      </c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R1469" s="223" t="s">
        <v>251</v>
      </c>
      <c r="AT1469" s="223" t="s">
        <v>248</v>
      </c>
      <c r="AU1469" s="223" t="s">
        <v>82</v>
      </c>
      <c r="AY1469" s="17" t="s">
        <v>202</v>
      </c>
      <c r="BE1469" s="224">
        <f>IF(N1469="základní",J1469,0)</f>
        <v>0</v>
      </c>
      <c r="BF1469" s="224">
        <f>IF(N1469="snížená",J1469,0)</f>
        <v>0</v>
      </c>
      <c r="BG1469" s="224">
        <f>IF(N1469="zákl. přenesená",J1469,0)</f>
        <v>0</v>
      </c>
      <c r="BH1469" s="224">
        <f>IF(N1469="sníž. přenesená",J1469,0)</f>
        <v>0</v>
      </c>
      <c r="BI1469" s="224">
        <f>IF(N1469="nulová",J1469,0)</f>
        <v>0</v>
      </c>
      <c r="BJ1469" s="17" t="s">
        <v>80</v>
      </c>
      <c r="BK1469" s="224">
        <f>ROUND(I1469*H1469,2)</f>
        <v>0</v>
      </c>
      <c r="BL1469" s="17" t="s">
        <v>239</v>
      </c>
      <c r="BM1469" s="223" t="s">
        <v>5131</v>
      </c>
    </row>
    <row r="1470" s="2" customFormat="1">
      <c r="A1470" s="38"/>
      <c r="B1470" s="39"/>
      <c r="C1470" s="40"/>
      <c r="D1470" s="225" t="s">
        <v>212</v>
      </c>
      <c r="E1470" s="40"/>
      <c r="F1470" s="226" t="s">
        <v>1338</v>
      </c>
      <c r="G1470" s="40"/>
      <c r="H1470" s="40"/>
      <c r="I1470" s="227"/>
      <c r="J1470" s="40"/>
      <c r="K1470" s="40"/>
      <c r="L1470" s="44"/>
      <c r="M1470" s="228"/>
      <c r="N1470" s="229"/>
      <c r="O1470" s="84"/>
      <c r="P1470" s="84"/>
      <c r="Q1470" s="84"/>
      <c r="R1470" s="84"/>
      <c r="S1470" s="84"/>
      <c r="T1470" s="85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T1470" s="17" t="s">
        <v>212</v>
      </c>
      <c r="AU1470" s="17" t="s">
        <v>82</v>
      </c>
    </row>
    <row r="1471" s="2" customFormat="1">
      <c r="A1471" s="38"/>
      <c r="B1471" s="39"/>
      <c r="C1471" s="40"/>
      <c r="D1471" s="225" t="s">
        <v>525</v>
      </c>
      <c r="E1471" s="40"/>
      <c r="F1471" s="253" t="s">
        <v>526</v>
      </c>
      <c r="G1471" s="40"/>
      <c r="H1471" s="40"/>
      <c r="I1471" s="227"/>
      <c r="J1471" s="40"/>
      <c r="K1471" s="40"/>
      <c r="L1471" s="44"/>
      <c r="M1471" s="228"/>
      <c r="N1471" s="229"/>
      <c r="O1471" s="84"/>
      <c r="P1471" s="84"/>
      <c r="Q1471" s="84"/>
      <c r="R1471" s="84"/>
      <c r="S1471" s="84"/>
      <c r="T1471" s="85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T1471" s="17" t="s">
        <v>525</v>
      </c>
      <c r="AU1471" s="17" t="s">
        <v>82</v>
      </c>
    </row>
    <row r="1472" s="2" customFormat="1" ht="16.5" customHeight="1">
      <c r="A1472" s="38"/>
      <c r="B1472" s="39"/>
      <c r="C1472" s="243" t="s">
        <v>5132</v>
      </c>
      <c r="D1472" s="243" t="s">
        <v>248</v>
      </c>
      <c r="E1472" s="244" t="s">
        <v>1333</v>
      </c>
      <c r="F1472" s="245" t="s">
        <v>1334</v>
      </c>
      <c r="G1472" s="246" t="s">
        <v>289</v>
      </c>
      <c r="H1472" s="247">
        <v>6</v>
      </c>
      <c r="I1472" s="248"/>
      <c r="J1472" s="249">
        <f>ROUND(I1472*H1472,2)</f>
        <v>0</v>
      </c>
      <c r="K1472" s="245" t="s">
        <v>19</v>
      </c>
      <c r="L1472" s="250"/>
      <c r="M1472" s="251" t="s">
        <v>19</v>
      </c>
      <c r="N1472" s="252" t="s">
        <v>44</v>
      </c>
      <c r="O1472" s="84"/>
      <c r="P1472" s="221">
        <f>O1472*H1472</f>
        <v>0</v>
      </c>
      <c r="Q1472" s="221">
        <v>0.00016000000000000001</v>
      </c>
      <c r="R1472" s="221">
        <f>Q1472*H1472</f>
        <v>0.00096000000000000013</v>
      </c>
      <c r="S1472" s="221">
        <v>0</v>
      </c>
      <c r="T1472" s="222">
        <f>S1472*H1472</f>
        <v>0</v>
      </c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R1472" s="223" t="s">
        <v>251</v>
      </c>
      <c r="AT1472" s="223" t="s">
        <v>248</v>
      </c>
      <c r="AU1472" s="223" t="s">
        <v>82</v>
      </c>
      <c r="AY1472" s="17" t="s">
        <v>202</v>
      </c>
      <c r="BE1472" s="224">
        <f>IF(N1472="základní",J1472,0)</f>
        <v>0</v>
      </c>
      <c r="BF1472" s="224">
        <f>IF(N1472="snížená",J1472,0)</f>
        <v>0</v>
      </c>
      <c r="BG1472" s="224">
        <f>IF(N1472="zákl. přenesená",J1472,0)</f>
        <v>0</v>
      </c>
      <c r="BH1472" s="224">
        <f>IF(N1472="sníž. přenesená",J1472,0)</f>
        <v>0</v>
      </c>
      <c r="BI1472" s="224">
        <f>IF(N1472="nulová",J1472,0)</f>
        <v>0</v>
      </c>
      <c r="BJ1472" s="17" t="s">
        <v>80</v>
      </c>
      <c r="BK1472" s="224">
        <f>ROUND(I1472*H1472,2)</f>
        <v>0</v>
      </c>
      <c r="BL1472" s="17" t="s">
        <v>239</v>
      </c>
      <c r="BM1472" s="223" t="s">
        <v>5133</v>
      </c>
    </row>
    <row r="1473" s="2" customFormat="1">
      <c r="A1473" s="38"/>
      <c r="B1473" s="39"/>
      <c r="C1473" s="40"/>
      <c r="D1473" s="225" t="s">
        <v>212</v>
      </c>
      <c r="E1473" s="40"/>
      <c r="F1473" s="226" t="s">
        <v>1334</v>
      </c>
      <c r="G1473" s="40"/>
      <c r="H1473" s="40"/>
      <c r="I1473" s="227"/>
      <c r="J1473" s="40"/>
      <c r="K1473" s="40"/>
      <c r="L1473" s="44"/>
      <c r="M1473" s="228"/>
      <c r="N1473" s="229"/>
      <c r="O1473" s="84"/>
      <c r="P1473" s="84"/>
      <c r="Q1473" s="84"/>
      <c r="R1473" s="84"/>
      <c r="S1473" s="84"/>
      <c r="T1473" s="85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T1473" s="17" t="s">
        <v>212</v>
      </c>
      <c r="AU1473" s="17" t="s">
        <v>82</v>
      </c>
    </row>
    <row r="1474" s="2" customFormat="1" ht="16.5" customHeight="1">
      <c r="A1474" s="38"/>
      <c r="B1474" s="39"/>
      <c r="C1474" s="243" t="s">
        <v>5134</v>
      </c>
      <c r="D1474" s="243" t="s">
        <v>248</v>
      </c>
      <c r="E1474" s="244" t="s">
        <v>5135</v>
      </c>
      <c r="F1474" s="245" t="s">
        <v>5136</v>
      </c>
      <c r="G1474" s="246" t="s">
        <v>289</v>
      </c>
      <c r="H1474" s="247">
        <v>2</v>
      </c>
      <c r="I1474" s="248"/>
      <c r="J1474" s="249">
        <f>ROUND(I1474*H1474,2)</f>
        <v>0</v>
      </c>
      <c r="K1474" s="245" t="s">
        <v>19</v>
      </c>
      <c r="L1474" s="250"/>
      <c r="M1474" s="251" t="s">
        <v>19</v>
      </c>
      <c r="N1474" s="252" t="s">
        <v>44</v>
      </c>
      <c r="O1474" s="84"/>
      <c r="P1474" s="221">
        <f>O1474*H1474</f>
        <v>0</v>
      </c>
      <c r="Q1474" s="221">
        <v>0.0048199999999999996</v>
      </c>
      <c r="R1474" s="221">
        <f>Q1474*H1474</f>
        <v>0.0096399999999999993</v>
      </c>
      <c r="S1474" s="221">
        <v>0</v>
      </c>
      <c r="T1474" s="222">
        <f>S1474*H1474</f>
        <v>0</v>
      </c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R1474" s="223" t="s">
        <v>251</v>
      </c>
      <c r="AT1474" s="223" t="s">
        <v>248</v>
      </c>
      <c r="AU1474" s="223" t="s">
        <v>82</v>
      </c>
      <c r="AY1474" s="17" t="s">
        <v>202</v>
      </c>
      <c r="BE1474" s="224">
        <f>IF(N1474="základní",J1474,0)</f>
        <v>0</v>
      </c>
      <c r="BF1474" s="224">
        <f>IF(N1474="snížená",J1474,0)</f>
        <v>0</v>
      </c>
      <c r="BG1474" s="224">
        <f>IF(N1474="zákl. přenesená",J1474,0)</f>
        <v>0</v>
      </c>
      <c r="BH1474" s="224">
        <f>IF(N1474="sníž. přenesená",J1474,0)</f>
        <v>0</v>
      </c>
      <c r="BI1474" s="224">
        <f>IF(N1474="nulová",J1474,0)</f>
        <v>0</v>
      </c>
      <c r="BJ1474" s="17" t="s">
        <v>80</v>
      </c>
      <c r="BK1474" s="224">
        <f>ROUND(I1474*H1474,2)</f>
        <v>0</v>
      </c>
      <c r="BL1474" s="17" t="s">
        <v>239</v>
      </c>
      <c r="BM1474" s="223" t="s">
        <v>5137</v>
      </c>
    </row>
    <row r="1475" s="2" customFormat="1">
      <c r="A1475" s="38"/>
      <c r="B1475" s="39"/>
      <c r="C1475" s="40"/>
      <c r="D1475" s="225" t="s">
        <v>212</v>
      </c>
      <c r="E1475" s="40"/>
      <c r="F1475" s="226" t="s">
        <v>5136</v>
      </c>
      <c r="G1475" s="40"/>
      <c r="H1475" s="40"/>
      <c r="I1475" s="227"/>
      <c r="J1475" s="40"/>
      <c r="K1475" s="40"/>
      <c r="L1475" s="44"/>
      <c r="M1475" s="228"/>
      <c r="N1475" s="229"/>
      <c r="O1475" s="84"/>
      <c r="P1475" s="84"/>
      <c r="Q1475" s="84"/>
      <c r="R1475" s="84"/>
      <c r="S1475" s="84"/>
      <c r="T1475" s="85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T1475" s="17" t="s">
        <v>212</v>
      </c>
      <c r="AU1475" s="17" t="s">
        <v>82</v>
      </c>
    </row>
    <row r="1476" s="2" customFormat="1" ht="16.5" customHeight="1">
      <c r="A1476" s="38"/>
      <c r="B1476" s="39"/>
      <c r="C1476" s="243" t="s">
        <v>5138</v>
      </c>
      <c r="D1476" s="243" t="s">
        <v>248</v>
      </c>
      <c r="E1476" s="244" t="s">
        <v>5139</v>
      </c>
      <c r="F1476" s="245" t="s">
        <v>5140</v>
      </c>
      <c r="G1476" s="246" t="s">
        <v>289</v>
      </c>
      <c r="H1476" s="247">
        <v>0</v>
      </c>
      <c r="I1476" s="248"/>
      <c r="J1476" s="249">
        <f>ROUND(I1476*H1476,2)</f>
        <v>0</v>
      </c>
      <c r="K1476" s="245" t="s">
        <v>19</v>
      </c>
      <c r="L1476" s="250"/>
      <c r="M1476" s="251" t="s">
        <v>19</v>
      </c>
      <c r="N1476" s="252" t="s">
        <v>44</v>
      </c>
      <c r="O1476" s="84"/>
      <c r="P1476" s="221">
        <f>O1476*H1476</f>
        <v>0</v>
      </c>
      <c r="Q1476" s="221">
        <v>0.0048199999999999996</v>
      </c>
      <c r="R1476" s="221">
        <f>Q1476*H1476</f>
        <v>0</v>
      </c>
      <c r="S1476" s="221">
        <v>0</v>
      </c>
      <c r="T1476" s="222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23" t="s">
        <v>251</v>
      </c>
      <c r="AT1476" s="223" t="s">
        <v>248</v>
      </c>
      <c r="AU1476" s="223" t="s">
        <v>82</v>
      </c>
      <c r="AY1476" s="17" t="s">
        <v>202</v>
      </c>
      <c r="BE1476" s="224">
        <f>IF(N1476="základní",J1476,0)</f>
        <v>0</v>
      </c>
      <c r="BF1476" s="224">
        <f>IF(N1476="snížená",J1476,0)</f>
        <v>0</v>
      </c>
      <c r="BG1476" s="224">
        <f>IF(N1476="zákl. přenesená",J1476,0)</f>
        <v>0</v>
      </c>
      <c r="BH1476" s="224">
        <f>IF(N1476="sníž. přenesená",J1476,0)</f>
        <v>0</v>
      </c>
      <c r="BI1476" s="224">
        <f>IF(N1476="nulová",J1476,0)</f>
        <v>0</v>
      </c>
      <c r="BJ1476" s="17" t="s">
        <v>80</v>
      </c>
      <c r="BK1476" s="224">
        <f>ROUND(I1476*H1476,2)</f>
        <v>0</v>
      </c>
      <c r="BL1476" s="17" t="s">
        <v>239</v>
      </c>
      <c r="BM1476" s="223" t="s">
        <v>5141</v>
      </c>
    </row>
    <row r="1477" s="2" customFormat="1">
      <c r="A1477" s="38"/>
      <c r="B1477" s="39"/>
      <c r="C1477" s="40"/>
      <c r="D1477" s="225" t="s">
        <v>212</v>
      </c>
      <c r="E1477" s="40"/>
      <c r="F1477" s="226" t="s">
        <v>5140</v>
      </c>
      <c r="G1477" s="40"/>
      <c r="H1477" s="40"/>
      <c r="I1477" s="227"/>
      <c r="J1477" s="40"/>
      <c r="K1477" s="40"/>
      <c r="L1477" s="44"/>
      <c r="M1477" s="228"/>
      <c r="N1477" s="229"/>
      <c r="O1477" s="84"/>
      <c r="P1477" s="84"/>
      <c r="Q1477" s="84"/>
      <c r="R1477" s="84"/>
      <c r="S1477" s="84"/>
      <c r="T1477" s="85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T1477" s="17" t="s">
        <v>212</v>
      </c>
      <c r="AU1477" s="17" t="s">
        <v>82</v>
      </c>
    </row>
    <row r="1478" s="2" customFormat="1" ht="16.5" customHeight="1">
      <c r="A1478" s="38"/>
      <c r="B1478" s="39"/>
      <c r="C1478" s="243" t="s">
        <v>5142</v>
      </c>
      <c r="D1478" s="243" t="s">
        <v>248</v>
      </c>
      <c r="E1478" s="244" t="s">
        <v>5143</v>
      </c>
      <c r="F1478" s="245" t="s">
        <v>5144</v>
      </c>
      <c r="G1478" s="246" t="s">
        <v>289</v>
      </c>
      <c r="H1478" s="247">
        <v>0</v>
      </c>
      <c r="I1478" s="248"/>
      <c r="J1478" s="249">
        <f>ROUND(I1478*H1478,2)</f>
        <v>0</v>
      </c>
      <c r="K1478" s="245" t="s">
        <v>19</v>
      </c>
      <c r="L1478" s="250"/>
      <c r="M1478" s="251" t="s">
        <v>19</v>
      </c>
      <c r="N1478" s="252" t="s">
        <v>44</v>
      </c>
      <c r="O1478" s="84"/>
      <c r="P1478" s="221">
        <f>O1478*H1478</f>
        <v>0</v>
      </c>
      <c r="Q1478" s="221">
        <v>0.0048199999999999996</v>
      </c>
      <c r="R1478" s="221">
        <f>Q1478*H1478</f>
        <v>0</v>
      </c>
      <c r="S1478" s="221">
        <v>0</v>
      </c>
      <c r="T1478" s="222">
        <f>S1478*H1478</f>
        <v>0</v>
      </c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R1478" s="223" t="s">
        <v>251</v>
      </c>
      <c r="AT1478" s="223" t="s">
        <v>248</v>
      </c>
      <c r="AU1478" s="223" t="s">
        <v>82</v>
      </c>
      <c r="AY1478" s="17" t="s">
        <v>202</v>
      </c>
      <c r="BE1478" s="224">
        <f>IF(N1478="základní",J1478,0)</f>
        <v>0</v>
      </c>
      <c r="BF1478" s="224">
        <f>IF(N1478="snížená",J1478,0)</f>
        <v>0</v>
      </c>
      <c r="BG1478" s="224">
        <f>IF(N1478="zákl. přenesená",J1478,0)</f>
        <v>0</v>
      </c>
      <c r="BH1478" s="224">
        <f>IF(N1478="sníž. přenesená",J1478,0)</f>
        <v>0</v>
      </c>
      <c r="BI1478" s="224">
        <f>IF(N1478="nulová",J1478,0)</f>
        <v>0</v>
      </c>
      <c r="BJ1478" s="17" t="s">
        <v>80</v>
      </c>
      <c r="BK1478" s="224">
        <f>ROUND(I1478*H1478,2)</f>
        <v>0</v>
      </c>
      <c r="BL1478" s="17" t="s">
        <v>239</v>
      </c>
      <c r="BM1478" s="223" t="s">
        <v>5145</v>
      </c>
    </row>
    <row r="1479" s="2" customFormat="1">
      <c r="A1479" s="38"/>
      <c r="B1479" s="39"/>
      <c r="C1479" s="40"/>
      <c r="D1479" s="225" t="s">
        <v>212</v>
      </c>
      <c r="E1479" s="40"/>
      <c r="F1479" s="226" t="s">
        <v>5144</v>
      </c>
      <c r="G1479" s="40"/>
      <c r="H1479" s="40"/>
      <c r="I1479" s="227"/>
      <c r="J1479" s="40"/>
      <c r="K1479" s="40"/>
      <c r="L1479" s="44"/>
      <c r="M1479" s="228"/>
      <c r="N1479" s="229"/>
      <c r="O1479" s="84"/>
      <c r="P1479" s="84"/>
      <c r="Q1479" s="84"/>
      <c r="R1479" s="84"/>
      <c r="S1479" s="84"/>
      <c r="T1479" s="85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T1479" s="17" t="s">
        <v>212</v>
      </c>
      <c r="AU1479" s="17" t="s">
        <v>82</v>
      </c>
    </row>
    <row r="1480" s="2" customFormat="1" ht="16.5" customHeight="1">
      <c r="A1480" s="38"/>
      <c r="B1480" s="39"/>
      <c r="C1480" s="243" t="s">
        <v>5146</v>
      </c>
      <c r="D1480" s="243" t="s">
        <v>248</v>
      </c>
      <c r="E1480" s="244" t="s">
        <v>5147</v>
      </c>
      <c r="F1480" s="245" t="s">
        <v>5148</v>
      </c>
      <c r="G1480" s="246" t="s">
        <v>289</v>
      </c>
      <c r="H1480" s="247">
        <v>1</v>
      </c>
      <c r="I1480" s="248"/>
      <c r="J1480" s="249">
        <f>ROUND(I1480*H1480,2)</f>
        <v>0</v>
      </c>
      <c r="K1480" s="245" t="s">
        <v>19</v>
      </c>
      <c r="L1480" s="250"/>
      <c r="M1480" s="251" t="s">
        <v>19</v>
      </c>
      <c r="N1480" s="252" t="s">
        <v>44</v>
      </c>
      <c r="O1480" s="84"/>
      <c r="P1480" s="221">
        <f>O1480*H1480</f>
        <v>0</v>
      </c>
      <c r="Q1480" s="221">
        <v>0</v>
      </c>
      <c r="R1480" s="221">
        <f>Q1480*H1480</f>
        <v>0</v>
      </c>
      <c r="S1480" s="221">
        <v>0</v>
      </c>
      <c r="T1480" s="222">
        <f>S1480*H1480</f>
        <v>0</v>
      </c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R1480" s="223" t="s">
        <v>251</v>
      </c>
      <c r="AT1480" s="223" t="s">
        <v>248</v>
      </c>
      <c r="AU1480" s="223" t="s">
        <v>82</v>
      </c>
      <c r="AY1480" s="17" t="s">
        <v>202</v>
      </c>
      <c r="BE1480" s="224">
        <f>IF(N1480="základní",J1480,0)</f>
        <v>0</v>
      </c>
      <c r="BF1480" s="224">
        <f>IF(N1480="snížená",J1480,0)</f>
        <v>0</v>
      </c>
      <c r="BG1480" s="224">
        <f>IF(N1480="zákl. přenesená",J1480,0)</f>
        <v>0</v>
      </c>
      <c r="BH1480" s="224">
        <f>IF(N1480="sníž. přenesená",J1480,0)</f>
        <v>0</v>
      </c>
      <c r="BI1480" s="224">
        <f>IF(N1480="nulová",J1480,0)</f>
        <v>0</v>
      </c>
      <c r="BJ1480" s="17" t="s">
        <v>80</v>
      </c>
      <c r="BK1480" s="224">
        <f>ROUND(I1480*H1480,2)</f>
        <v>0</v>
      </c>
      <c r="BL1480" s="17" t="s">
        <v>239</v>
      </c>
      <c r="BM1480" s="223" t="s">
        <v>5149</v>
      </c>
    </row>
    <row r="1481" s="2" customFormat="1">
      <c r="A1481" s="38"/>
      <c r="B1481" s="39"/>
      <c r="C1481" s="40"/>
      <c r="D1481" s="225" t="s">
        <v>212</v>
      </c>
      <c r="E1481" s="40"/>
      <c r="F1481" s="226" t="s">
        <v>5150</v>
      </c>
      <c r="G1481" s="40"/>
      <c r="H1481" s="40"/>
      <c r="I1481" s="227"/>
      <c r="J1481" s="40"/>
      <c r="K1481" s="40"/>
      <c r="L1481" s="44"/>
      <c r="M1481" s="228"/>
      <c r="N1481" s="229"/>
      <c r="O1481" s="84"/>
      <c r="P1481" s="84"/>
      <c r="Q1481" s="84"/>
      <c r="R1481" s="84"/>
      <c r="S1481" s="84"/>
      <c r="T1481" s="85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T1481" s="17" t="s">
        <v>212</v>
      </c>
      <c r="AU1481" s="17" t="s">
        <v>82</v>
      </c>
    </row>
    <row r="1482" s="2" customFormat="1" ht="16.5" customHeight="1">
      <c r="A1482" s="38"/>
      <c r="B1482" s="39"/>
      <c r="C1482" s="243" t="s">
        <v>5151</v>
      </c>
      <c r="D1482" s="243" t="s">
        <v>248</v>
      </c>
      <c r="E1482" s="244" t="s">
        <v>5152</v>
      </c>
      <c r="F1482" s="245" t="s">
        <v>5153</v>
      </c>
      <c r="G1482" s="246" t="s">
        <v>289</v>
      </c>
      <c r="H1482" s="247">
        <v>3</v>
      </c>
      <c r="I1482" s="248"/>
      <c r="J1482" s="249">
        <f>ROUND(I1482*H1482,2)</f>
        <v>0</v>
      </c>
      <c r="K1482" s="245" t="s">
        <v>19</v>
      </c>
      <c r="L1482" s="250"/>
      <c r="M1482" s="251" t="s">
        <v>19</v>
      </c>
      <c r="N1482" s="252" t="s">
        <v>44</v>
      </c>
      <c r="O1482" s="84"/>
      <c r="P1482" s="221">
        <f>O1482*H1482</f>
        <v>0</v>
      </c>
      <c r="Q1482" s="221">
        <v>0</v>
      </c>
      <c r="R1482" s="221">
        <f>Q1482*H1482</f>
        <v>0</v>
      </c>
      <c r="S1482" s="221">
        <v>0</v>
      </c>
      <c r="T1482" s="222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23" t="s">
        <v>251</v>
      </c>
      <c r="AT1482" s="223" t="s">
        <v>248</v>
      </c>
      <c r="AU1482" s="223" t="s">
        <v>82</v>
      </c>
      <c r="AY1482" s="17" t="s">
        <v>202</v>
      </c>
      <c r="BE1482" s="224">
        <f>IF(N1482="základní",J1482,0)</f>
        <v>0</v>
      </c>
      <c r="BF1482" s="224">
        <f>IF(N1482="snížená",J1482,0)</f>
        <v>0</v>
      </c>
      <c r="BG1482" s="224">
        <f>IF(N1482="zákl. přenesená",J1482,0)</f>
        <v>0</v>
      </c>
      <c r="BH1482" s="224">
        <f>IF(N1482="sníž. přenesená",J1482,0)</f>
        <v>0</v>
      </c>
      <c r="BI1482" s="224">
        <f>IF(N1482="nulová",J1482,0)</f>
        <v>0</v>
      </c>
      <c r="BJ1482" s="17" t="s">
        <v>80</v>
      </c>
      <c r="BK1482" s="224">
        <f>ROUND(I1482*H1482,2)</f>
        <v>0</v>
      </c>
      <c r="BL1482" s="17" t="s">
        <v>239</v>
      </c>
      <c r="BM1482" s="223" t="s">
        <v>5154</v>
      </c>
    </row>
    <row r="1483" s="2" customFormat="1">
      <c r="A1483" s="38"/>
      <c r="B1483" s="39"/>
      <c r="C1483" s="40"/>
      <c r="D1483" s="225" t="s">
        <v>212</v>
      </c>
      <c r="E1483" s="40"/>
      <c r="F1483" s="226" t="s">
        <v>5153</v>
      </c>
      <c r="G1483" s="40"/>
      <c r="H1483" s="40"/>
      <c r="I1483" s="227"/>
      <c r="J1483" s="40"/>
      <c r="K1483" s="40"/>
      <c r="L1483" s="44"/>
      <c r="M1483" s="228"/>
      <c r="N1483" s="229"/>
      <c r="O1483" s="84"/>
      <c r="P1483" s="84"/>
      <c r="Q1483" s="84"/>
      <c r="R1483" s="84"/>
      <c r="S1483" s="84"/>
      <c r="T1483" s="85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T1483" s="17" t="s">
        <v>212</v>
      </c>
      <c r="AU1483" s="17" t="s">
        <v>82</v>
      </c>
    </row>
    <row r="1484" s="2" customFormat="1" ht="16.5" customHeight="1">
      <c r="A1484" s="38"/>
      <c r="B1484" s="39"/>
      <c r="C1484" s="243" t="s">
        <v>5155</v>
      </c>
      <c r="D1484" s="243" t="s">
        <v>248</v>
      </c>
      <c r="E1484" s="244" t="s">
        <v>5156</v>
      </c>
      <c r="F1484" s="245" t="s">
        <v>5157</v>
      </c>
      <c r="G1484" s="246" t="s">
        <v>289</v>
      </c>
      <c r="H1484" s="247">
        <v>1</v>
      </c>
      <c r="I1484" s="248"/>
      <c r="J1484" s="249">
        <f>ROUND(I1484*H1484,2)</f>
        <v>0</v>
      </c>
      <c r="K1484" s="245" t="s">
        <v>19</v>
      </c>
      <c r="L1484" s="250"/>
      <c r="M1484" s="251" t="s">
        <v>19</v>
      </c>
      <c r="N1484" s="252" t="s">
        <v>44</v>
      </c>
      <c r="O1484" s="84"/>
      <c r="P1484" s="221">
        <f>O1484*H1484</f>
        <v>0</v>
      </c>
      <c r="Q1484" s="221">
        <v>0</v>
      </c>
      <c r="R1484" s="221">
        <f>Q1484*H1484</f>
        <v>0</v>
      </c>
      <c r="S1484" s="221">
        <v>0</v>
      </c>
      <c r="T1484" s="222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223" t="s">
        <v>251</v>
      </c>
      <c r="AT1484" s="223" t="s">
        <v>248</v>
      </c>
      <c r="AU1484" s="223" t="s">
        <v>82</v>
      </c>
      <c r="AY1484" s="17" t="s">
        <v>202</v>
      </c>
      <c r="BE1484" s="224">
        <f>IF(N1484="základní",J1484,0)</f>
        <v>0</v>
      </c>
      <c r="BF1484" s="224">
        <f>IF(N1484="snížená",J1484,0)</f>
        <v>0</v>
      </c>
      <c r="BG1484" s="224">
        <f>IF(N1484="zákl. přenesená",J1484,0)</f>
        <v>0</v>
      </c>
      <c r="BH1484" s="224">
        <f>IF(N1484="sníž. přenesená",J1484,0)</f>
        <v>0</v>
      </c>
      <c r="BI1484" s="224">
        <f>IF(N1484="nulová",J1484,0)</f>
        <v>0</v>
      </c>
      <c r="BJ1484" s="17" t="s">
        <v>80</v>
      </c>
      <c r="BK1484" s="224">
        <f>ROUND(I1484*H1484,2)</f>
        <v>0</v>
      </c>
      <c r="BL1484" s="17" t="s">
        <v>239</v>
      </c>
      <c r="BM1484" s="223" t="s">
        <v>5158</v>
      </c>
    </row>
    <row r="1485" s="2" customFormat="1">
      <c r="A1485" s="38"/>
      <c r="B1485" s="39"/>
      <c r="C1485" s="40"/>
      <c r="D1485" s="225" t="s">
        <v>212</v>
      </c>
      <c r="E1485" s="40"/>
      <c r="F1485" s="226" t="s">
        <v>5157</v>
      </c>
      <c r="G1485" s="40"/>
      <c r="H1485" s="40"/>
      <c r="I1485" s="227"/>
      <c r="J1485" s="40"/>
      <c r="K1485" s="40"/>
      <c r="L1485" s="44"/>
      <c r="M1485" s="228"/>
      <c r="N1485" s="229"/>
      <c r="O1485" s="84"/>
      <c r="P1485" s="84"/>
      <c r="Q1485" s="84"/>
      <c r="R1485" s="84"/>
      <c r="S1485" s="84"/>
      <c r="T1485" s="85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T1485" s="17" t="s">
        <v>212</v>
      </c>
      <c r="AU1485" s="17" t="s">
        <v>82</v>
      </c>
    </row>
    <row r="1486" s="2" customFormat="1" ht="16.5" customHeight="1">
      <c r="A1486" s="38"/>
      <c r="B1486" s="39"/>
      <c r="C1486" s="243" t="s">
        <v>5159</v>
      </c>
      <c r="D1486" s="243" t="s">
        <v>248</v>
      </c>
      <c r="E1486" s="244" t="s">
        <v>5160</v>
      </c>
      <c r="F1486" s="245" t="s">
        <v>5161</v>
      </c>
      <c r="G1486" s="246" t="s">
        <v>289</v>
      </c>
      <c r="H1486" s="247">
        <v>2</v>
      </c>
      <c r="I1486" s="248"/>
      <c r="J1486" s="249">
        <f>ROUND(I1486*H1486,2)</f>
        <v>0</v>
      </c>
      <c r="K1486" s="245" t="s">
        <v>19</v>
      </c>
      <c r="L1486" s="250"/>
      <c r="M1486" s="251" t="s">
        <v>19</v>
      </c>
      <c r="N1486" s="252" t="s">
        <v>44</v>
      </c>
      <c r="O1486" s="84"/>
      <c r="P1486" s="221">
        <f>O1486*H1486</f>
        <v>0</v>
      </c>
      <c r="Q1486" s="221">
        <v>0</v>
      </c>
      <c r="R1486" s="221">
        <f>Q1486*H1486</f>
        <v>0</v>
      </c>
      <c r="S1486" s="221">
        <v>0</v>
      </c>
      <c r="T1486" s="222">
        <f>S1486*H1486</f>
        <v>0</v>
      </c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R1486" s="223" t="s">
        <v>251</v>
      </c>
      <c r="AT1486" s="223" t="s">
        <v>248</v>
      </c>
      <c r="AU1486" s="223" t="s">
        <v>82</v>
      </c>
      <c r="AY1486" s="17" t="s">
        <v>202</v>
      </c>
      <c r="BE1486" s="224">
        <f>IF(N1486="základní",J1486,0)</f>
        <v>0</v>
      </c>
      <c r="BF1486" s="224">
        <f>IF(N1486="snížená",J1486,0)</f>
        <v>0</v>
      </c>
      <c r="BG1486" s="224">
        <f>IF(N1486="zákl. přenesená",J1486,0)</f>
        <v>0</v>
      </c>
      <c r="BH1486" s="224">
        <f>IF(N1486="sníž. přenesená",J1486,0)</f>
        <v>0</v>
      </c>
      <c r="BI1486" s="224">
        <f>IF(N1486="nulová",J1486,0)</f>
        <v>0</v>
      </c>
      <c r="BJ1486" s="17" t="s">
        <v>80</v>
      </c>
      <c r="BK1486" s="224">
        <f>ROUND(I1486*H1486,2)</f>
        <v>0</v>
      </c>
      <c r="BL1486" s="17" t="s">
        <v>239</v>
      </c>
      <c r="BM1486" s="223" t="s">
        <v>5162</v>
      </c>
    </row>
    <row r="1487" s="2" customFormat="1">
      <c r="A1487" s="38"/>
      <c r="B1487" s="39"/>
      <c r="C1487" s="40"/>
      <c r="D1487" s="225" t="s">
        <v>212</v>
      </c>
      <c r="E1487" s="40"/>
      <c r="F1487" s="226" t="s">
        <v>5161</v>
      </c>
      <c r="G1487" s="40"/>
      <c r="H1487" s="40"/>
      <c r="I1487" s="227"/>
      <c r="J1487" s="40"/>
      <c r="K1487" s="40"/>
      <c r="L1487" s="44"/>
      <c r="M1487" s="228"/>
      <c r="N1487" s="229"/>
      <c r="O1487" s="84"/>
      <c r="P1487" s="84"/>
      <c r="Q1487" s="84"/>
      <c r="R1487" s="84"/>
      <c r="S1487" s="84"/>
      <c r="T1487" s="85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T1487" s="17" t="s">
        <v>212</v>
      </c>
      <c r="AU1487" s="17" t="s">
        <v>82</v>
      </c>
    </row>
    <row r="1488" s="2" customFormat="1" ht="16.5" customHeight="1">
      <c r="A1488" s="38"/>
      <c r="B1488" s="39"/>
      <c r="C1488" s="243" t="s">
        <v>5163</v>
      </c>
      <c r="D1488" s="243" t="s">
        <v>248</v>
      </c>
      <c r="E1488" s="244" t="s">
        <v>5164</v>
      </c>
      <c r="F1488" s="245" t="s">
        <v>5165</v>
      </c>
      <c r="G1488" s="246" t="s">
        <v>289</v>
      </c>
      <c r="H1488" s="247">
        <v>3</v>
      </c>
      <c r="I1488" s="248"/>
      <c r="J1488" s="249">
        <f>ROUND(I1488*H1488,2)</f>
        <v>0</v>
      </c>
      <c r="K1488" s="245" t="s">
        <v>19</v>
      </c>
      <c r="L1488" s="250"/>
      <c r="M1488" s="251" t="s">
        <v>19</v>
      </c>
      <c r="N1488" s="252" t="s">
        <v>44</v>
      </c>
      <c r="O1488" s="84"/>
      <c r="P1488" s="221">
        <f>O1488*H1488</f>
        <v>0</v>
      </c>
      <c r="Q1488" s="221">
        <v>0</v>
      </c>
      <c r="R1488" s="221">
        <f>Q1488*H1488</f>
        <v>0</v>
      </c>
      <c r="S1488" s="221">
        <v>0</v>
      </c>
      <c r="T1488" s="222">
        <f>S1488*H1488</f>
        <v>0</v>
      </c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R1488" s="223" t="s">
        <v>251</v>
      </c>
      <c r="AT1488" s="223" t="s">
        <v>248</v>
      </c>
      <c r="AU1488" s="223" t="s">
        <v>82</v>
      </c>
      <c r="AY1488" s="17" t="s">
        <v>202</v>
      </c>
      <c r="BE1488" s="224">
        <f>IF(N1488="základní",J1488,0)</f>
        <v>0</v>
      </c>
      <c r="BF1488" s="224">
        <f>IF(N1488="snížená",J1488,0)</f>
        <v>0</v>
      </c>
      <c r="BG1488" s="224">
        <f>IF(N1488="zákl. přenesená",J1488,0)</f>
        <v>0</v>
      </c>
      <c r="BH1488" s="224">
        <f>IF(N1488="sníž. přenesená",J1488,0)</f>
        <v>0</v>
      </c>
      <c r="BI1488" s="224">
        <f>IF(N1488="nulová",J1488,0)</f>
        <v>0</v>
      </c>
      <c r="BJ1488" s="17" t="s">
        <v>80</v>
      </c>
      <c r="BK1488" s="224">
        <f>ROUND(I1488*H1488,2)</f>
        <v>0</v>
      </c>
      <c r="BL1488" s="17" t="s">
        <v>239</v>
      </c>
      <c r="BM1488" s="223" t="s">
        <v>5166</v>
      </c>
    </row>
    <row r="1489" s="2" customFormat="1">
      <c r="A1489" s="38"/>
      <c r="B1489" s="39"/>
      <c r="C1489" s="40"/>
      <c r="D1489" s="225" t="s">
        <v>212</v>
      </c>
      <c r="E1489" s="40"/>
      <c r="F1489" s="226" t="s">
        <v>5165</v>
      </c>
      <c r="G1489" s="40"/>
      <c r="H1489" s="40"/>
      <c r="I1489" s="227"/>
      <c r="J1489" s="40"/>
      <c r="K1489" s="40"/>
      <c r="L1489" s="44"/>
      <c r="M1489" s="228"/>
      <c r="N1489" s="229"/>
      <c r="O1489" s="84"/>
      <c r="P1489" s="84"/>
      <c r="Q1489" s="84"/>
      <c r="R1489" s="84"/>
      <c r="S1489" s="84"/>
      <c r="T1489" s="85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T1489" s="17" t="s">
        <v>212</v>
      </c>
      <c r="AU1489" s="17" t="s">
        <v>82</v>
      </c>
    </row>
    <row r="1490" s="2" customFormat="1" ht="16.5" customHeight="1">
      <c r="A1490" s="38"/>
      <c r="B1490" s="39"/>
      <c r="C1490" s="243" t="s">
        <v>5167</v>
      </c>
      <c r="D1490" s="243" t="s">
        <v>248</v>
      </c>
      <c r="E1490" s="244" t="s">
        <v>5168</v>
      </c>
      <c r="F1490" s="245" t="s">
        <v>5169</v>
      </c>
      <c r="G1490" s="246" t="s">
        <v>289</v>
      </c>
      <c r="H1490" s="247">
        <v>3</v>
      </c>
      <c r="I1490" s="248"/>
      <c r="J1490" s="249">
        <f>ROUND(I1490*H1490,2)</f>
        <v>0</v>
      </c>
      <c r="K1490" s="245" t="s">
        <v>209</v>
      </c>
      <c r="L1490" s="250"/>
      <c r="M1490" s="251" t="s">
        <v>19</v>
      </c>
      <c r="N1490" s="252" t="s">
        <v>44</v>
      </c>
      <c r="O1490" s="84"/>
      <c r="P1490" s="221">
        <f>O1490*H1490</f>
        <v>0</v>
      </c>
      <c r="Q1490" s="221">
        <v>0.00157</v>
      </c>
      <c r="R1490" s="221">
        <f>Q1490*H1490</f>
        <v>0.0047099999999999998</v>
      </c>
      <c r="S1490" s="221">
        <v>0</v>
      </c>
      <c r="T1490" s="222">
        <f>S1490*H1490</f>
        <v>0</v>
      </c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R1490" s="223" t="s">
        <v>1051</v>
      </c>
      <c r="AT1490" s="223" t="s">
        <v>248</v>
      </c>
      <c r="AU1490" s="223" t="s">
        <v>82</v>
      </c>
      <c r="AY1490" s="17" t="s">
        <v>202</v>
      </c>
      <c r="BE1490" s="224">
        <f>IF(N1490="základní",J1490,0)</f>
        <v>0</v>
      </c>
      <c r="BF1490" s="224">
        <f>IF(N1490="snížená",J1490,0)</f>
        <v>0</v>
      </c>
      <c r="BG1490" s="224">
        <f>IF(N1490="zákl. přenesená",J1490,0)</f>
        <v>0</v>
      </c>
      <c r="BH1490" s="224">
        <f>IF(N1490="sníž. přenesená",J1490,0)</f>
        <v>0</v>
      </c>
      <c r="BI1490" s="224">
        <f>IF(N1490="nulová",J1490,0)</f>
        <v>0</v>
      </c>
      <c r="BJ1490" s="17" t="s">
        <v>80</v>
      </c>
      <c r="BK1490" s="224">
        <f>ROUND(I1490*H1490,2)</f>
        <v>0</v>
      </c>
      <c r="BL1490" s="17" t="s">
        <v>233</v>
      </c>
      <c r="BM1490" s="223" t="s">
        <v>5170</v>
      </c>
    </row>
    <row r="1491" s="2" customFormat="1">
      <c r="A1491" s="38"/>
      <c r="B1491" s="39"/>
      <c r="C1491" s="40"/>
      <c r="D1491" s="225" t="s">
        <v>212</v>
      </c>
      <c r="E1491" s="40"/>
      <c r="F1491" s="226" t="s">
        <v>5169</v>
      </c>
      <c r="G1491" s="40"/>
      <c r="H1491" s="40"/>
      <c r="I1491" s="227"/>
      <c r="J1491" s="40"/>
      <c r="K1491" s="40"/>
      <c r="L1491" s="44"/>
      <c r="M1491" s="228"/>
      <c r="N1491" s="229"/>
      <c r="O1491" s="84"/>
      <c r="P1491" s="84"/>
      <c r="Q1491" s="84"/>
      <c r="R1491" s="84"/>
      <c r="S1491" s="84"/>
      <c r="T1491" s="85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T1491" s="17" t="s">
        <v>212</v>
      </c>
      <c r="AU1491" s="17" t="s">
        <v>82</v>
      </c>
    </row>
    <row r="1492" s="2" customFormat="1" ht="16.5" customHeight="1">
      <c r="A1492" s="38"/>
      <c r="B1492" s="39"/>
      <c r="C1492" s="212" t="s">
        <v>5171</v>
      </c>
      <c r="D1492" s="212" t="s">
        <v>205</v>
      </c>
      <c r="E1492" s="213" t="s">
        <v>1363</v>
      </c>
      <c r="F1492" s="214" t="s">
        <v>1364</v>
      </c>
      <c r="G1492" s="215" t="s">
        <v>289</v>
      </c>
      <c r="H1492" s="216">
        <v>60</v>
      </c>
      <c r="I1492" s="217"/>
      <c r="J1492" s="218">
        <f>ROUND(I1492*H1492,2)</f>
        <v>0</v>
      </c>
      <c r="K1492" s="214" t="s">
        <v>209</v>
      </c>
      <c r="L1492" s="44"/>
      <c r="M1492" s="219" t="s">
        <v>19</v>
      </c>
      <c r="N1492" s="220" t="s">
        <v>44</v>
      </c>
      <c r="O1492" s="84"/>
      <c r="P1492" s="221">
        <f>O1492*H1492</f>
        <v>0</v>
      </c>
      <c r="Q1492" s="221">
        <v>0.00085999999999999998</v>
      </c>
      <c r="R1492" s="221">
        <f>Q1492*H1492</f>
        <v>0.0516</v>
      </c>
      <c r="S1492" s="221">
        <v>0</v>
      </c>
      <c r="T1492" s="222">
        <f>S1492*H1492</f>
        <v>0</v>
      </c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R1492" s="223" t="s">
        <v>233</v>
      </c>
      <c r="AT1492" s="223" t="s">
        <v>205</v>
      </c>
      <c r="AU1492" s="223" t="s">
        <v>82</v>
      </c>
      <c r="AY1492" s="17" t="s">
        <v>202</v>
      </c>
      <c r="BE1492" s="224">
        <f>IF(N1492="základní",J1492,0)</f>
        <v>0</v>
      </c>
      <c r="BF1492" s="224">
        <f>IF(N1492="snížená",J1492,0)</f>
        <v>0</v>
      </c>
      <c r="BG1492" s="224">
        <f>IF(N1492="zákl. přenesená",J1492,0)</f>
        <v>0</v>
      </c>
      <c r="BH1492" s="224">
        <f>IF(N1492="sníž. přenesená",J1492,0)</f>
        <v>0</v>
      </c>
      <c r="BI1492" s="224">
        <f>IF(N1492="nulová",J1492,0)</f>
        <v>0</v>
      </c>
      <c r="BJ1492" s="17" t="s">
        <v>80</v>
      </c>
      <c r="BK1492" s="224">
        <f>ROUND(I1492*H1492,2)</f>
        <v>0</v>
      </c>
      <c r="BL1492" s="17" t="s">
        <v>233</v>
      </c>
      <c r="BM1492" s="223" t="s">
        <v>5172</v>
      </c>
    </row>
    <row r="1493" s="2" customFormat="1">
      <c r="A1493" s="38"/>
      <c r="B1493" s="39"/>
      <c r="C1493" s="40"/>
      <c r="D1493" s="225" t="s">
        <v>212</v>
      </c>
      <c r="E1493" s="40"/>
      <c r="F1493" s="226" t="s">
        <v>1366</v>
      </c>
      <c r="G1493" s="40"/>
      <c r="H1493" s="40"/>
      <c r="I1493" s="227"/>
      <c r="J1493" s="40"/>
      <c r="K1493" s="40"/>
      <c r="L1493" s="44"/>
      <c r="M1493" s="228"/>
      <c r="N1493" s="229"/>
      <c r="O1493" s="84"/>
      <c r="P1493" s="84"/>
      <c r="Q1493" s="84"/>
      <c r="R1493" s="84"/>
      <c r="S1493" s="84"/>
      <c r="T1493" s="85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T1493" s="17" t="s">
        <v>212</v>
      </c>
      <c r="AU1493" s="17" t="s">
        <v>82</v>
      </c>
    </row>
    <row r="1494" s="2" customFormat="1">
      <c r="A1494" s="38"/>
      <c r="B1494" s="39"/>
      <c r="C1494" s="40"/>
      <c r="D1494" s="230" t="s">
        <v>214</v>
      </c>
      <c r="E1494" s="40"/>
      <c r="F1494" s="231" t="s">
        <v>1367</v>
      </c>
      <c r="G1494" s="40"/>
      <c r="H1494" s="40"/>
      <c r="I1494" s="227"/>
      <c r="J1494" s="40"/>
      <c r="K1494" s="40"/>
      <c r="L1494" s="44"/>
      <c r="M1494" s="228"/>
      <c r="N1494" s="229"/>
      <c r="O1494" s="84"/>
      <c r="P1494" s="84"/>
      <c r="Q1494" s="84"/>
      <c r="R1494" s="84"/>
      <c r="S1494" s="84"/>
      <c r="T1494" s="85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T1494" s="17" t="s">
        <v>214</v>
      </c>
      <c r="AU1494" s="17" t="s">
        <v>82</v>
      </c>
    </row>
    <row r="1495" s="2" customFormat="1" ht="21.75" customHeight="1">
      <c r="A1495" s="38"/>
      <c r="B1495" s="39"/>
      <c r="C1495" s="243" t="s">
        <v>5173</v>
      </c>
      <c r="D1495" s="243" t="s">
        <v>248</v>
      </c>
      <c r="E1495" s="244" t="s">
        <v>5174</v>
      </c>
      <c r="F1495" s="245" t="s">
        <v>5175</v>
      </c>
      <c r="G1495" s="246" t="s">
        <v>289</v>
      </c>
      <c r="H1495" s="247">
        <v>0</v>
      </c>
      <c r="I1495" s="248"/>
      <c r="J1495" s="249">
        <f>ROUND(I1495*H1495,2)</f>
        <v>0</v>
      </c>
      <c r="K1495" s="245" t="s">
        <v>19</v>
      </c>
      <c r="L1495" s="250"/>
      <c r="M1495" s="251" t="s">
        <v>19</v>
      </c>
      <c r="N1495" s="252" t="s">
        <v>44</v>
      </c>
      <c r="O1495" s="84"/>
      <c r="P1495" s="221">
        <f>O1495*H1495</f>
        <v>0</v>
      </c>
      <c r="Q1495" s="221">
        <v>0.085999999999999993</v>
      </c>
      <c r="R1495" s="221">
        <f>Q1495*H1495</f>
        <v>0</v>
      </c>
      <c r="S1495" s="221">
        <v>0</v>
      </c>
      <c r="T1495" s="222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223" t="s">
        <v>251</v>
      </c>
      <c r="AT1495" s="223" t="s">
        <v>248</v>
      </c>
      <c r="AU1495" s="223" t="s">
        <v>82</v>
      </c>
      <c r="AY1495" s="17" t="s">
        <v>202</v>
      </c>
      <c r="BE1495" s="224">
        <f>IF(N1495="základní",J1495,0)</f>
        <v>0</v>
      </c>
      <c r="BF1495" s="224">
        <f>IF(N1495="snížená",J1495,0)</f>
        <v>0</v>
      </c>
      <c r="BG1495" s="224">
        <f>IF(N1495="zákl. přenesená",J1495,0)</f>
        <v>0</v>
      </c>
      <c r="BH1495" s="224">
        <f>IF(N1495="sníž. přenesená",J1495,0)</f>
        <v>0</v>
      </c>
      <c r="BI1495" s="224">
        <f>IF(N1495="nulová",J1495,0)</f>
        <v>0</v>
      </c>
      <c r="BJ1495" s="17" t="s">
        <v>80</v>
      </c>
      <c r="BK1495" s="224">
        <f>ROUND(I1495*H1495,2)</f>
        <v>0</v>
      </c>
      <c r="BL1495" s="17" t="s">
        <v>239</v>
      </c>
      <c r="BM1495" s="223" t="s">
        <v>5176</v>
      </c>
    </row>
    <row r="1496" s="2" customFormat="1">
      <c r="A1496" s="38"/>
      <c r="B1496" s="39"/>
      <c r="C1496" s="40"/>
      <c r="D1496" s="225" t="s">
        <v>212</v>
      </c>
      <c r="E1496" s="40"/>
      <c r="F1496" s="226" t="s">
        <v>5175</v>
      </c>
      <c r="G1496" s="40"/>
      <c r="H1496" s="40"/>
      <c r="I1496" s="227"/>
      <c r="J1496" s="40"/>
      <c r="K1496" s="40"/>
      <c r="L1496" s="44"/>
      <c r="M1496" s="228"/>
      <c r="N1496" s="229"/>
      <c r="O1496" s="84"/>
      <c r="P1496" s="84"/>
      <c r="Q1496" s="84"/>
      <c r="R1496" s="84"/>
      <c r="S1496" s="84"/>
      <c r="T1496" s="85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T1496" s="17" t="s">
        <v>212</v>
      </c>
      <c r="AU1496" s="17" t="s">
        <v>82</v>
      </c>
    </row>
    <row r="1497" s="2" customFormat="1">
      <c r="A1497" s="38"/>
      <c r="B1497" s="39"/>
      <c r="C1497" s="40"/>
      <c r="D1497" s="225" t="s">
        <v>525</v>
      </c>
      <c r="E1497" s="40"/>
      <c r="F1497" s="253" t="s">
        <v>526</v>
      </c>
      <c r="G1497" s="40"/>
      <c r="H1497" s="40"/>
      <c r="I1497" s="227"/>
      <c r="J1497" s="40"/>
      <c r="K1497" s="40"/>
      <c r="L1497" s="44"/>
      <c r="M1497" s="228"/>
      <c r="N1497" s="229"/>
      <c r="O1497" s="84"/>
      <c r="P1497" s="84"/>
      <c r="Q1497" s="84"/>
      <c r="R1497" s="84"/>
      <c r="S1497" s="84"/>
      <c r="T1497" s="85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T1497" s="17" t="s">
        <v>525</v>
      </c>
      <c r="AU1497" s="17" t="s">
        <v>82</v>
      </c>
    </row>
    <row r="1498" s="2" customFormat="1" ht="16.5" customHeight="1">
      <c r="A1498" s="38"/>
      <c r="B1498" s="39"/>
      <c r="C1498" s="243" t="s">
        <v>5177</v>
      </c>
      <c r="D1498" s="243" t="s">
        <v>248</v>
      </c>
      <c r="E1498" s="244" t="s">
        <v>5178</v>
      </c>
      <c r="F1498" s="245" t="s">
        <v>5179</v>
      </c>
      <c r="G1498" s="246" t="s">
        <v>289</v>
      </c>
      <c r="H1498" s="247">
        <v>0</v>
      </c>
      <c r="I1498" s="248"/>
      <c r="J1498" s="249">
        <f>ROUND(I1498*H1498,2)</f>
        <v>0</v>
      </c>
      <c r="K1498" s="245" t="s">
        <v>19</v>
      </c>
      <c r="L1498" s="250"/>
      <c r="M1498" s="251" t="s">
        <v>19</v>
      </c>
      <c r="N1498" s="252" t="s">
        <v>44</v>
      </c>
      <c r="O1498" s="84"/>
      <c r="P1498" s="221">
        <f>O1498*H1498</f>
        <v>0</v>
      </c>
      <c r="Q1498" s="221">
        <v>0</v>
      </c>
      <c r="R1498" s="221">
        <f>Q1498*H1498</f>
        <v>0</v>
      </c>
      <c r="S1498" s="221">
        <v>0</v>
      </c>
      <c r="T1498" s="222">
        <f>S1498*H1498</f>
        <v>0</v>
      </c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R1498" s="223" t="s">
        <v>251</v>
      </c>
      <c r="AT1498" s="223" t="s">
        <v>248</v>
      </c>
      <c r="AU1498" s="223" t="s">
        <v>82</v>
      </c>
      <c r="AY1498" s="17" t="s">
        <v>202</v>
      </c>
      <c r="BE1498" s="224">
        <f>IF(N1498="základní",J1498,0)</f>
        <v>0</v>
      </c>
      <c r="BF1498" s="224">
        <f>IF(N1498="snížená",J1498,0)</f>
        <v>0</v>
      </c>
      <c r="BG1498" s="224">
        <f>IF(N1498="zákl. přenesená",J1498,0)</f>
        <v>0</v>
      </c>
      <c r="BH1498" s="224">
        <f>IF(N1498="sníž. přenesená",J1498,0)</f>
        <v>0</v>
      </c>
      <c r="BI1498" s="224">
        <f>IF(N1498="nulová",J1498,0)</f>
        <v>0</v>
      </c>
      <c r="BJ1498" s="17" t="s">
        <v>80</v>
      </c>
      <c r="BK1498" s="224">
        <f>ROUND(I1498*H1498,2)</f>
        <v>0</v>
      </c>
      <c r="BL1498" s="17" t="s">
        <v>239</v>
      </c>
      <c r="BM1498" s="223" t="s">
        <v>5180</v>
      </c>
    </row>
    <row r="1499" s="2" customFormat="1">
      <c r="A1499" s="38"/>
      <c r="B1499" s="39"/>
      <c r="C1499" s="40"/>
      <c r="D1499" s="225" t="s">
        <v>212</v>
      </c>
      <c r="E1499" s="40"/>
      <c r="F1499" s="226" t="s">
        <v>5179</v>
      </c>
      <c r="G1499" s="40"/>
      <c r="H1499" s="40"/>
      <c r="I1499" s="227"/>
      <c r="J1499" s="40"/>
      <c r="K1499" s="40"/>
      <c r="L1499" s="44"/>
      <c r="M1499" s="228"/>
      <c r="N1499" s="229"/>
      <c r="O1499" s="84"/>
      <c r="P1499" s="84"/>
      <c r="Q1499" s="84"/>
      <c r="R1499" s="84"/>
      <c r="S1499" s="84"/>
      <c r="T1499" s="85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T1499" s="17" t="s">
        <v>212</v>
      </c>
      <c r="AU1499" s="17" t="s">
        <v>82</v>
      </c>
    </row>
    <row r="1500" s="2" customFormat="1" ht="16.5" customHeight="1">
      <c r="A1500" s="38"/>
      <c r="B1500" s="39"/>
      <c r="C1500" s="243" t="s">
        <v>5181</v>
      </c>
      <c r="D1500" s="243" t="s">
        <v>248</v>
      </c>
      <c r="E1500" s="244" t="s">
        <v>5182</v>
      </c>
      <c r="F1500" s="245" t="s">
        <v>5183</v>
      </c>
      <c r="G1500" s="246" t="s">
        <v>289</v>
      </c>
      <c r="H1500" s="247">
        <v>0</v>
      </c>
      <c r="I1500" s="248"/>
      <c r="J1500" s="249">
        <f>ROUND(I1500*H1500,2)</f>
        <v>0</v>
      </c>
      <c r="K1500" s="245" t="s">
        <v>19</v>
      </c>
      <c r="L1500" s="250"/>
      <c r="M1500" s="251" t="s">
        <v>19</v>
      </c>
      <c r="N1500" s="252" t="s">
        <v>44</v>
      </c>
      <c r="O1500" s="84"/>
      <c r="P1500" s="221">
        <f>O1500*H1500</f>
        <v>0</v>
      </c>
      <c r="Q1500" s="221">
        <v>0</v>
      </c>
      <c r="R1500" s="221">
        <f>Q1500*H1500</f>
        <v>0</v>
      </c>
      <c r="S1500" s="221">
        <v>0</v>
      </c>
      <c r="T1500" s="222">
        <f>S1500*H1500</f>
        <v>0</v>
      </c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R1500" s="223" t="s">
        <v>251</v>
      </c>
      <c r="AT1500" s="223" t="s">
        <v>248</v>
      </c>
      <c r="AU1500" s="223" t="s">
        <v>82</v>
      </c>
      <c r="AY1500" s="17" t="s">
        <v>202</v>
      </c>
      <c r="BE1500" s="224">
        <f>IF(N1500="základní",J1500,0)</f>
        <v>0</v>
      </c>
      <c r="BF1500" s="224">
        <f>IF(N1500="snížená",J1500,0)</f>
        <v>0</v>
      </c>
      <c r="BG1500" s="224">
        <f>IF(N1500="zákl. přenesená",J1500,0)</f>
        <v>0</v>
      </c>
      <c r="BH1500" s="224">
        <f>IF(N1500="sníž. přenesená",J1500,0)</f>
        <v>0</v>
      </c>
      <c r="BI1500" s="224">
        <f>IF(N1500="nulová",J1500,0)</f>
        <v>0</v>
      </c>
      <c r="BJ1500" s="17" t="s">
        <v>80</v>
      </c>
      <c r="BK1500" s="224">
        <f>ROUND(I1500*H1500,2)</f>
        <v>0</v>
      </c>
      <c r="BL1500" s="17" t="s">
        <v>239</v>
      </c>
      <c r="BM1500" s="223" t="s">
        <v>5184</v>
      </c>
    </row>
    <row r="1501" s="2" customFormat="1">
      <c r="A1501" s="38"/>
      <c r="B1501" s="39"/>
      <c r="C1501" s="40"/>
      <c r="D1501" s="225" t="s">
        <v>212</v>
      </c>
      <c r="E1501" s="40"/>
      <c r="F1501" s="226" t="s">
        <v>5183</v>
      </c>
      <c r="G1501" s="40"/>
      <c r="H1501" s="40"/>
      <c r="I1501" s="227"/>
      <c r="J1501" s="40"/>
      <c r="K1501" s="40"/>
      <c r="L1501" s="44"/>
      <c r="M1501" s="228"/>
      <c r="N1501" s="229"/>
      <c r="O1501" s="84"/>
      <c r="P1501" s="84"/>
      <c r="Q1501" s="84"/>
      <c r="R1501" s="84"/>
      <c r="S1501" s="84"/>
      <c r="T1501" s="85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T1501" s="17" t="s">
        <v>212</v>
      </c>
      <c r="AU1501" s="17" t="s">
        <v>82</v>
      </c>
    </row>
    <row r="1502" s="2" customFormat="1" ht="16.5" customHeight="1">
      <c r="A1502" s="38"/>
      <c r="B1502" s="39"/>
      <c r="C1502" s="243" t="s">
        <v>5185</v>
      </c>
      <c r="D1502" s="243" t="s">
        <v>248</v>
      </c>
      <c r="E1502" s="244" t="s">
        <v>5186</v>
      </c>
      <c r="F1502" s="245" t="s">
        <v>5187</v>
      </c>
      <c r="G1502" s="246" t="s">
        <v>289</v>
      </c>
      <c r="H1502" s="247">
        <v>18</v>
      </c>
      <c r="I1502" s="248"/>
      <c r="J1502" s="249">
        <f>ROUND(I1502*H1502,2)</f>
        <v>0</v>
      </c>
      <c r="K1502" s="245" t="s">
        <v>19</v>
      </c>
      <c r="L1502" s="250"/>
      <c r="M1502" s="251" t="s">
        <v>19</v>
      </c>
      <c r="N1502" s="252" t="s">
        <v>44</v>
      </c>
      <c r="O1502" s="84"/>
      <c r="P1502" s="221">
        <f>O1502*H1502</f>
        <v>0</v>
      </c>
      <c r="Q1502" s="221">
        <v>0</v>
      </c>
      <c r="R1502" s="221">
        <f>Q1502*H1502</f>
        <v>0</v>
      </c>
      <c r="S1502" s="221">
        <v>0</v>
      </c>
      <c r="T1502" s="222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223" t="s">
        <v>251</v>
      </c>
      <c r="AT1502" s="223" t="s">
        <v>248</v>
      </c>
      <c r="AU1502" s="223" t="s">
        <v>82</v>
      </c>
      <c r="AY1502" s="17" t="s">
        <v>202</v>
      </c>
      <c r="BE1502" s="224">
        <f>IF(N1502="základní",J1502,0)</f>
        <v>0</v>
      </c>
      <c r="BF1502" s="224">
        <f>IF(N1502="snížená",J1502,0)</f>
        <v>0</v>
      </c>
      <c r="BG1502" s="224">
        <f>IF(N1502="zákl. přenesená",J1502,0)</f>
        <v>0</v>
      </c>
      <c r="BH1502" s="224">
        <f>IF(N1502="sníž. přenesená",J1502,0)</f>
        <v>0</v>
      </c>
      <c r="BI1502" s="224">
        <f>IF(N1502="nulová",J1502,0)</f>
        <v>0</v>
      </c>
      <c r="BJ1502" s="17" t="s">
        <v>80</v>
      </c>
      <c r="BK1502" s="224">
        <f>ROUND(I1502*H1502,2)</f>
        <v>0</v>
      </c>
      <c r="BL1502" s="17" t="s">
        <v>239</v>
      </c>
      <c r="BM1502" s="223" t="s">
        <v>5188</v>
      </c>
    </row>
    <row r="1503" s="2" customFormat="1">
      <c r="A1503" s="38"/>
      <c r="B1503" s="39"/>
      <c r="C1503" s="40"/>
      <c r="D1503" s="225" t="s">
        <v>212</v>
      </c>
      <c r="E1503" s="40"/>
      <c r="F1503" s="226" t="s">
        <v>5187</v>
      </c>
      <c r="G1503" s="40"/>
      <c r="H1503" s="40"/>
      <c r="I1503" s="227"/>
      <c r="J1503" s="40"/>
      <c r="K1503" s="40"/>
      <c r="L1503" s="44"/>
      <c r="M1503" s="228"/>
      <c r="N1503" s="229"/>
      <c r="O1503" s="84"/>
      <c r="P1503" s="84"/>
      <c r="Q1503" s="84"/>
      <c r="R1503" s="84"/>
      <c r="S1503" s="84"/>
      <c r="T1503" s="85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T1503" s="17" t="s">
        <v>212</v>
      </c>
      <c r="AU1503" s="17" t="s">
        <v>82</v>
      </c>
    </row>
    <row r="1504" s="2" customFormat="1" ht="16.5" customHeight="1">
      <c r="A1504" s="38"/>
      <c r="B1504" s="39"/>
      <c r="C1504" s="243" t="s">
        <v>5189</v>
      </c>
      <c r="D1504" s="243" t="s">
        <v>248</v>
      </c>
      <c r="E1504" s="244" t="s">
        <v>5190</v>
      </c>
      <c r="F1504" s="245" t="s">
        <v>5191</v>
      </c>
      <c r="G1504" s="246" t="s">
        <v>289</v>
      </c>
      <c r="H1504" s="247">
        <v>30</v>
      </c>
      <c r="I1504" s="248"/>
      <c r="J1504" s="249">
        <f>ROUND(I1504*H1504,2)</f>
        <v>0</v>
      </c>
      <c r="K1504" s="245" t="s">
        <v>19</v>
      </c>
      <c r="L1504" s="250"/>
      <c r="M1504" s="251" t="s">
        <v>19</v>
      </c>
      <c r="N1504" s="252" t="s">
        <v>44</v>
      </c>
      <c r="O1504" s="84"/>
      <c r="P1504" s="221">
        <f>O1504*H1504</f>
        <v>0</v>
      </c>
      <c r="Q1504" s="221">
        <v>0.00016000000000000001</v>
      </c>
      <c r="R1504" s="221">
        <f>Q1504*H1504</f>
        <v>0.0048000000000000004</v>
      </c>
      <c r="S1504" s="221">
        <v>0</v>
      </c>
      <c r="T1504" s="222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223" t="s">
        <v>251</v>
      </c>
      <c r="AT1504" s="223" t="s">
        <v>248</v>
      </c>
      <c r="AU1504" s="223" t="s">
        <v>82</v>
      </c>
      <c r="AY1504" s="17" t="s">
        <v>202</v>
      </c>
      <c r="BE1504" s="224">
        <f>IF(N1504="základní",J1504,0)</f>
        <v>0</v>
      </c>
      <c r="BF1504" s="224">
        <f>IF(N1504="snížená",J1504,0)</f>
        <v>0</v>
      </c>
      <c r="BG1504" s="224">
        <f>IF(N1504="zákl. přenesená",J1504,0)</f>
        <v>0</v>
      </c>
      <c r="BH1504" s="224">
        <f>IF(N1504="sníž. přenesená",J1504,0)</f>
        <v>0</v>
      </c>
      <c r="BI1504" s="224">
        <f>IF(N1504="nulová",J1504,0)</f>
        <v>0</v>
      </c>
      <c r="BJ1504" s="17" t="s">
        <v>80</v>
      </c>
      <c r="BK1504" s="224">
        <f>ROUND(I1504*H1504,2)</f>
        <v>0</v>
      </c>
      <c r="BL1504" s="17" t="s">
        <v>239</v>
      </c>
      <c r="BM1504" s="223" t="s">
        <v>5192</v>
      </c>
    </row>
    <row r="1505" s="2" customFormat="1">
      <c r="A1505" s="38"/>
      <c r="B1505" s="39"/>
      <c r="C1505" s="40"/>
      <c r="D1505" s="225" t="s">
        <v>212</v>
      </c>
      <c r="E1505" s="40"/>
      <c r="F1505" s="226" t="s">
        <v>5191</v>
      </c>
      <c r="G1505" s="40"/>
      <c r="H1505" s="40"/>
      <c r="I1505" s="227"/>
      <c r="J1505" s="40"/>
      <c r="K1505" s="40"/>
      <c r="L1505" s="44"/>
      <c r="M1505" s="228"/>
      <c r="N1505" s="229"/>
      <c r="O1505" s="84"/>
      <c r="P1505" s="84"/>
      <c r="Q1505" s="84"/>
      <c r="R1505" s="84"/>
      <c r="S1505" s="84"/>
      <c r="T1505" s="85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T1505" s="17" t="s">
        <v>212</v>
      </c>
      <c r="AU1505" s="17" t="s">
        <v>82</v>
      </c>
    </row>
    <row r="1506" s="2" customFormat="1" ht="16.5" customHeight="1">
      <c r="A1506" s="38"/>
      <c r="B1506" s="39"/>
      <c r="C1506" s="243" t="s">
        <v>5193</v>
      </c>
      <c r="D1506" s="243" t="s">
        <v>248</v>
      </c>
      <c r="E1506" s="244" t="s">
        <v>5194</v>
      </c>
      <c r="F1506" s="245" t="s">
        <v>5195</v>
      </c>
      <c r="G1506" s="246" t="s">
        <v>289</v>
      </c>
      <c r="H1506" s="247">
        <v>0</v>
      </c>
      <c r="I1506" s="248"/>
      <c r="J1506" s="249">
        <f>ROUND(I1506*H1506,2)</f>
        <v>0</v>
      </c>
      <c r="K1506" s="245" t="s">
        <v>19</v>
      </c>
      <c r="L1506" s="250"/>
      <c r="M1506" s="251" t="s">
        <v>19</v>
      </c>
      <c r="N1506" s="252" t="s">
        <v>44</v>
      </c>
      <c r="O1506" s="84"/>
      <c r="P1506" s="221">
        <f>O1506*H1506</f>
        <v>0</v>
      </c>
      <c r="Q1506" s="221">
        <v>0.0048199999999999996</v>
      </c>
      <c r="R1506" s="221">
        <f>Q1506*H1506</f>
        <v>0</v>
      </c>
      <c r="S1506" s="221">
        <v>0</v>
      </c>
      <c r="T1506" s="222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223" t="s">
        <v>251</v>
      </c>
      <c r="AT1506" s="223" t="s">
        <v>248</v>
      </c>
      <c r="AU1506" s="223" t="s">
        <v>82</v>
      </c>
      <c r="AY1506" s="17" t="s">
        <v>202</v>
      </c>
      <c r="BE1506" s="224">
        <f>IF(N1506="základní",J1506,0)</f>
        <v>0</v>
      </c>
      <c r="BF1506" s="224">
        <f>IF(N1506="snížená",J1506,0)</f>
        <v>0</v>
      </c>
      <c r="BG1506" s="224">
        <f>IF(N1506="zákl. přenesená",J1506,0)</f>
        <v>0</v>
      </c>
      <c r="BH1506" s="224">
        <f>IF(N1506="sníž. přenesená",J1506,0)</f>
        <v>0</v>
      </c>
      <c r="BI1506" s="224">
        <f>IF(N1506="nulová",J1506,0)</f>
        <v>0</v>
      </c>
      <c r="BJ1506" s="17" t="s">
        <v>80</v>
      </c>
      <c r="BK1506" s="224">
        <f>ROUND(I1506*H1506,2)</f>
        <v>0</v>
      </c>
      <c r="BL1506" s="17" t="s">
        <v>239</v>
      </c>
      <c r="BM1506" s="223" t="s">
        <v>5196</v>
      </c>
    </row>
    <row r="1507" s="2" customFormat="1">
      <c r="A1507" s="38"/>
      <c r="B1507" s="39"/>
      <c r="C1507" s="40"/>
      <c r="D1507" s="225" t="s">
        <v>212</v>
      </c>
      <c r="E1507" s="40"/>
      <c r="F1507" s="226" t="s">
        <v>5195</v>
      </c>
      <c r="G1507" s="40"/>
      <c r="H1507" s="40"/>
      <c r="I1507" s="227"/>
      <c r="J1507" s="40"/>
      <c r="K1507" s="40"/>
      <c r="L1507" s="44"/>
      <c r="M1507" s="228"/>
      <c r="N1507" s="229"/>
      <c r="O1507" s="84"/>
      <c r="P1507" s="84"/>
      <c r="Q1507" s="84"/>
      <c r="R1507" s="84"/>
      <c r="S1507" s="84"/>
      <c r="T1507" s="85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T1507" s="17" t="s">
        <v>212</v>
      </c>
      <c r="AU1507" s="17" t="s">
        <v>82</v>
      </c>
    </row>
    <row r="1508" s="2" customFormat="1" ht="16.5" customHeight="1">
      <c r="A1508" s="38"/>
      <c r="B1508" s="39"/>
      <c r="C1508" s="243" t="s">
        <v>5197</v>
      </c>
      <c r="D1508" s="243" t="s">
        <v>248</v>
      </c>
      <c r="E1508" s="244" t="s">
        <v>5198</v>
      </c>
      <c r="F1508" s="245" t="s">
        <v>5199</v>
      </c>
      <c r="G1508" s="246" t="s">
        <v>289</v>
      </c>
      <c r="H1508" s="247">
        <v>2</v>
      </c>
      <c r="I1508" s="248"/>
      <c r="J1508" s="249">
        <f>ROUND(I1508*H1508,2)</f>
        <v>0</v>
      </c>
      <c r="K1508" s="245" t="s">
        <v>19</v>
      </c>
      <c r="L1508" s="250"/>
      <c r="M1508" s="251" t="s">
        <v>19</v>
      </c>
      <c r="N1508" s="252" t="s">
        <v>44</v>
      </c>
      <c r="O1508" s="84"/>
      <c r="P1508" s="221">
        <f>O1508*H1508</f>
        <v>0</v>
      </c>
      <c r="Q1508" s="221">
        <v>0.0048199999999999996</v>
      </c>
      <c r="R1508" s="221">
        <f>Q1508*H1508</f>
        <v>0.0096399999999999993</v>
      </c>
      <c r="S1508" s="221">
        <v>0</v>
      </c>
      <c r="T1508" s="222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223" t="s">
        <v>251</v>
      </c>
      <c r="AT1508" s="223" t="s">
        <v>248</v>
      </c>
      <c r="AU1508" s="223" t="s">
        <v>82</v>
      </c>
      <c r="AY1508" s="17" t="s">
        <v>202</v>
      </c>
      <c r="BE1508" s="224">
        <f>IF(N1508="základní",J1508,0)</f>
        <v>0</v>
      </c>
      <c r="BF1508" s="224">
        <f>IF(N1508="snížená",J1508,0)</f>
        <v>0</v>
      </c>
      <c r="BG1508" s="224">
        <f>IF(N1508="zákl. přenesená",J1508,0)</f>
        <v>0</v>
      </c>
      <c r="BH1508" s="224">
        <f>IF(N1508="sníž. přenesená",J1508,0)</f>
        <v>0</v>
      </c>
      <c r="BI1508" s="224">
        <f>IF(N1508="nulová",J1508,0)</f>
        <v>0</v>
      </c>
      <c r="BJ1508" s="17" t="s">
        <v>80</v>
      </c>
      <c r="BK1508" s="224">
        <f>ROUND(I1508*H1508,2)</f>
        <v>0</v>
      </c>
      <c r="BL1508" s="17" t="s">
        <v>239</v>
      </c>
      <c r="BM1508" s="223" t="s">
        <v>5200</v>
      </c>
    </row>
    <row r="1509" s="2" customFormat="1">
      <c r="A1509" s="38"/>
      <c r="B1509" s="39"/>
      <c r="C1509" s="40"/>
      <c r="D1509" s="225" t="s">
        <v>212</v>
      </c>
      <c r="E1509" s="40"/>
      <c r="F1509" s="226" t="s">
        <v>5199</v>
      </c>
      <c r="G1509" s="40"/>
      <c r="H1509" s="40"/>
      <c r="I1509" s="227"/>
      <c r="J1509" s="40"/>
      <c r="K1509" s="40"/>
      <c r="L1509" s="44"/>
      <c r="M1509" s="228"/>
      <c r="N1509" s="229"/>
      <c r="O1509" s="84"/>
      <c r="P1509" s="84"/>
      <c r="Q1509" s="84"/>
      <c r="R1509" s="84"/>
      <c r="S1509" s="84"/>
      <c r="T1509" s="85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T1509" s="17" t="s">
        <v>212</v>
      </c>
      <c r="AU1509" s="17" t="s">
        <v>82</v>
      </c>
    </row>
    <row r="1510" s="2" customFormat="1" ht="16.5" customHeight="1">
      <c r="A1510" s="38"/>
      <c r="B1510" s="39"/>
      <c r="C1510" s="243" t="s">
        <v>5201</v>
      </c>
      <c r="D1510" s="243" t="s">
        <v>248</v>
      </c>
      <c r="E1510" s="244" t="s">
        <v>5202</v>
      </c>
      <c r="F1510" s="245" t="s">
        <v>5203</v>
      </c>
      <c r="G1510" s="246" t="s">
        <v>289</v>
      </c>
      <c r="H1510" s="247">
        <v>4</v>
      </c>
      <c r="I1510" s="248"/>
      <c r="J1510" s="249">
        <f>ROUND(I1510*H1510,2)</f>
        <v>0</v>
      </c>
      <c r="K1510" s="245" t="s">
        <v>19</v>
      </c>
      <c r="L1510" s="250"/>
      <c r="M1510" s="251" t="s">
        <v>19</v>
      </c>
      <c r="N1510" s="252" t="s">
        <v>44</v>
      </c>
      <c r="O1510" s="84"/>
      <c r="P1510" s="221">
        <f>O1510*H1510</f>
        <v>0</v>
      </c>
      <c r="Q1510" s="221">
        <v>0.0048199999999999996</v>
      </c>
      <c r="R1510" s="221">
        <f>Q1510*H1510</f>
        <v>0.019279999999999999</v>
      </c>
      <c r="S1510" s="221">
        <v>0</v>
      </c>
      <c r="T1510" s="222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223" t="s">
        <v>251</v>
      </c>
      <c r="AT1510" s="223" t="s">
        <v>248</v>
      </c>
      <c r="AU1510" s="223" t="s">
        <v>82</v>
      </c>
      <c r="AY1510" s="17" t="s">
        <v>202</v>
      </c>
      <c r="BE1510" s="224">
        <f>IF(N1510="základní",J1510,0)</f>
        <v>0</v>
      </c>
      <c r="BF1510" s="224">
        <f>IF(N1510="snížená",J1510,0)</f>
        <v>0</v>
      </c>
      <c r="BG1510" s="224">
        <f>IF(N1510="zákl. přenesená",J1510,0)</f>
        <v>0</v>
      </c>
      <c r="BH1510" s="224">
        <f>IF(N1510="sníž. přenesená",J1510,0)</f>
        <v>0</v>
      </c>
      <c r="BI1510" s="224">
        <f>IF(N1510="nulová",J1510,0)</f>
        <v>0</v>
      </c>
      <c r="BJ1510" s="17" t="s">
        <v>80</v>
      </c>
      <c r="BK1510" s="224">
        <f>ROUND(I1510*H1510,2)</f>
        <v>0</v>
      </c>
      <c r="BL1510" s="17" t="s">
        <v>239</v>
      </c>
      <c r="BM1510" s="223" t="s">
        <v>5204</v>
      </c>
    </row>
    <row r="1511" s="2" customFormat="1">
      <c r="A1511" s="38"/>
      <c r="B1511" s="39"/>
      <c r="C1511" s="40"/>
      <c r="D1511" s="225" t="s">
        <v>212</v>
      </c>
      <c r="E1511" s="40"/>
      <c r="F1511" s="226" t="s">
        <v>5203</v>
      </c>
      <c r="G1511" s="40"/>
      <c r="H1511" s="40"/>
      <c r="I1511" s="227"/>
      <c r="J1511" s="40"/>
      <c r="K1511" s="40"/>
      <c r="L1511" s="44"/>
      <c r="M1511" s="228"/>
      <c r="N1511" s="229"/>
      <c r="O1511" s="84"/>
      <c r="P1511" s="84"/>
      <c r="Q1511" s="84"/>
      <c r="R1511" s="84"/>
      <c r="S1511" s="84"/>
      <c r="T1511" s="85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T1511" s="17" t="s">
        <v>212</v>
      </c>
      <c r="AU1511" s="17" t="s">
        <v>82</v>
      </c>
    </row>
    <row r="1512" s="2" customFormat="1" ht="16.5" customHeight="1">
      <c r="A1512" s="38"/>
      <c r="B1512" s="39"/>
      <c r="C1512" s="243" t="s">
        <v>5205</v>
      </c>
      <c r="D1512" s="243" t="s">
        <v>248</v>
      </c>
      <c r="E1512" s="244" t="s">
        <v>5206</v>
      </c>
      <c r="F1512" s="245" t="s">
        <v>5207</v>
      </c>
      <c r="G1512" s="246" t="s">
        <v>289</v>
      </c>
      <c r="H1512" s="247">
        <v>6</v>
      </c>
      <c r="I1512" s="248"/>
      <c r="J1512" s="249">
        <f>ROUND(I1512*H1512,2)</f>
        <v>0</v>
      </c>
      <c r="K1512" s="245" t="s">
        <v>209</v>
      </c>
      <c r="L1512" s="250"/>
      <c r="M1512" s="251" t="s">
        <v>19</v>
      </c>
      <c r="N1512" s="252" t="s">
        <v>44</v>
      </c>
      <c r="O1512" s="84"/>
      <c r="P1512" s="221">
        <f>O1512*H1512</f>
        <v>0</v>
      </c>
      <c r="Q1512" s="221">
        <v>0.0033500000000000001</v>
      </c>
      <c r="R1512" s="221">
        <f>Q1512*H1512</f>
        <v>0.0201</v>
      </c>
      <c r="S1512" s="221">
        <v>0</v>
      </c>
      <c r="T1512" s="222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223" t="s">
        <v>1051</v>
      </c>
      <c r="AT1512" s="223" t="s">
        <v>248</v>
      </c>
      <c r="AU1512" s="223" t="s">
        <v>82</v>
      </c>
      <c r="AY1512" s="17" t="s">
        <v>202</v>
      </c>
      <c r="BE1512" s="224">
        <f>IF(N1512="základní",J1512,0)</f>
        <v>0</v>
      </c>
      <c r="BF1512" s="224">
        <f>IF(N1512="snížená",J1512,0)</f>
        <v>0</v>
      </c>
      <c r="BG1512" s="224">
        <f>IF(N1512="zákl. přenesená",J1512,0)</f>
        <v>0</v>
      </c>
      <c r="BH1512" s="224">
        <f>IF(N1512="sníž. přenesená",J1512,0)</f>
        <v>0</v>
      </c>
      <c r="BI1512" s="224">
        <f>IF(N1512="nulová",J1512,0)</f>
        <v>0</v>
      </c>
      <c r="BJ1512" s="17" t="s">
        <v>80</v>
      </c>
      <c r="BK1512" s="224">
        <f>ROUND(I1512*H1512,2)</f>
        <v>0</v>
      </c>
      <c r="BL1512" s="17" t="s">
        <v>233</v>
      </c>
      <c r="BM1512" s="223" t="s">
        <v>5208</v>
      </c>
    </row>
    <row r="1513" s="2" customFormat="1">
      <c r="A1513" s="38"/>
      <c r="B1513" s="39"/>
      <c r="C1513" s="40"/>
      <c r="D1513" s="225" t="s">
        <v>212</v>
      </c>
      <c r="E1513" s="40"/>
      <c r="F1513" s="226" t="s">
        <v>5207</v>
      </c>
      <c r="G1513" s="40"/>
      <c r="H1513" s="40"/>
      <c r="I1513" s="227"/>
      <c r="J1513" s="40"/>
      <c r="K1513" s="40"/>
      <c r="L1513" s="44"/>
      <c r="M1513" s="228"/>
      <c r="N1513" s="229"/>
      <c r="O1513" s="84"/>
      <c r="P1513" s="84"/>
      <c r="Q1513" s="84"/>
      <c r="R1513" s="84"/>
      <c r="S1513" s="84"/>
      <c r="T1513" s="85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T1513" s="17" t="s">
        <v>212</v>
      </c>
      <c r="AU1513" s="17" t="s">
        <v>82</v>
      </c>
    </row>
    <row r="1514" s="2" customFormat="1" ht="16.5" customHeight="1">
      <c r="A1514" s="38"/>
      <c r="B1514" s="39"/>
      <c r="C1514" s="212" t="s">
        <v>5209</v>
      </c>
      <c r="D1514" s="212" t="s">
        <v>205</v>
      </c>
      <c r="E1514" s="213" t="s">
        <v>1417</v>
      </c>
      <c r="F1514" s="214" t="s">
        <v>1418</v>
      </c>
      <c r="G1514" s="215" t="s">
        <v>289</v>
      </c>
      <c r="H1514" s="216">
        <v>0</v>
      </c>
      <c r="I1514" s="217"/>
      <c r="J1514" s="218">
        <f>ROUND(I1514*H1514,2)</f>
        <v>0</v>
      </c>
      <c r="K1514" s="214" t="s">
        <v>209</v>
      </c>
      <c r="L1514" s="44"/>
      <c r="M1514" s="219" t="s">
        <v>19</v>
      </c>
      <c r="N1514" s="220" t="s">
        <v>44</v>
      </c>
      <c r="O1514" s="84"/>
      <c r="P1514" s="221">
        <f>O1514*H1514</f>
        <v>0</v>
      </c>
      <c r="Q1514" s="221">
        <v>0.00108</v>
      </c>
      <c r="R1514" s="221">
        <f>Q1514*H1514</f>
        <v>0</v>
      </c>
      <c r="S1514" s="221">
        <v>0</v>
      </c>
      <c r="T1514" s="222">
        <f>S1514*H1514</f>
        <v>0</v>
      </c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R1514" s="223" t="s">
        <v>233</v>
      </c>
      <c r="AT1514" s="223" t="s">
        <v>205</v>
      </c>
      <c r="AU1514" s="223" t="s">
        <v>82</v>
      </c>
      <c r="AY1514" s="17" t="s">
        <v>202</v>
      </c>
      <c r="BE1514" s="224">
        <f>IF(N1514="základní",J1514,0)</f>
        <v>0</v>
      </c>
      <c r="BF1514" s="224">
        <f>IF(N1514="snížená",J1514,0)</f>
        <v>0</v>
      </c>
      <c r="BG1514" s="224">
        <f>IF(N1514="zákl. přenesená",J1514,0)</f>
        <v>0</v>
      </c>
      <c r="BH1514" s="224">
        <f>IF(N1514="sníž. přenesená",J1514,0)</f>
        <v>0</v>
      </c>
      <c r="BI1514" s="224">
        <f>IF(N1514="nulová",J1514,0)</f>
        <v>0</v>
      </c>
      <c r="BJ1514" s="17" t="s">
        <v>80</v>
      </c>
      <c r="BK1514" s="224">
        <f>ROUND(I1514*H1514,2)</f>
        <v>0</v>
      </c>
      <c r="BL1514" s="17" t="s">
        <v>233</v>
      </c>
      <c r="BM1514" s="223" t="s">
        <v>5210</v>
      </c>
    </row>
    <row r="1515" s="2" customFormat="1">
      <c r="A1515" s="38"/>
      <c r="B1515" s="39"/>
      <c r="C1515" s="40"/>
      <c r="D1515" s="225" t="s">
        <v>212</v>
      </c>
      <c r="E1515" s="40"/>
      <c r="F1515" s="226" t="s">
        <v>1420</v>
      </c>
      <c r="G1515" s="40"/>
      <c r="H1515" s="40"/>
      <c r="I1515" s="227"/>
      <c r="J1515" s="40"/>
      <c r="K1515" s="40"/>
      <c r="L1515" s="44"/>
      <c r="M1515" s="228"/>
      <c r="N1515" s="229"/>
      <c r="O1515" s="84"/>
      <c r="P1515" s="84"/>
      <c r="Q1515" s="84"/>
      <c r="R1515" s="84"/>
      <c r="S1515" s="84"/>
      <c r="T1515" s="85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T1515" s="17" t="s">
        <v>212</v>
      </c>
      <c r="AU1515" s="17" t="s">
        <v>82</v>
      </c>
    </row>
    <row r="1516" s="2" customFormat="1">
      <c r="A1516" s="38"/>
      <c r="B1516" s="39"/>
      <c r="C1516" s="40"/>
      <c r="D1516" s="230" t="s">
        <v>214</v>
      </c>
      <c r="E1516" s="40"/>
      <c r="F1516" s="231" t="s">
        <v>1421</v>
      </c>
      <c r="G1516" s="40"/>
      <c r="H1516" s="40"/>
      <c r="I1516" s="227"/>
      <c r="J1516" s="40"/>
      <c r="K1516" s="40"/>
      <c r="L1516" s="44"/>
      <c r="M1516" s="228"/>
      <c r="N1516" s="229"/>
      <c r="O1516" s="84"/>
      <c r="P1516" s="84"/>
      <c r="Q1516" s="84"/>
      <c r="R1516" s="84"/>
      <c r="S1516" s="84"/>
      <c r="T1516" s="85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T1516" s="17" t="s">
        <v>214</v>
      </c>
      <c r="AU1516" s="17" t="s">
        <v>82</v>
      </c>
    </row>
    <row r="1517" s="2" customFormat="1" ht="16.5" customHeight="1">
      <c r="A1517" s="38"/>
      <c r="B1517" s="39"/>
      <c r="C1517" s="243" t="s">
        <v>5211</v>
      </c>
      <c r="D1517" s="243" t="s">
        <v>248</v>
      </c>
      <c r="E1517" s="244" t="s">
        <v>5212</v>
      </c>
      <c r="F1517" s="245" t="s">
        <v>5213</v>
      </c>
      <c r="G1517" s="246" t="s">
        <v>289</v>
      </c>
      <c r="H1517" s="247">
        <v>0</v>
      </c>
      <c r="I1517" s="248"/>
      <c r="J1517" s="249">
        <f>ROUND(I1517*H1517,2)</f>
        <v>0</v>
      </c>
      <c r="K1517" s="245" t="s">
        <v>19</v>
      </c>
      <c r="L1517" s="250"/>
      <c r="M1517" s="251" t="s">
        <v>19</v>
      </c>
      <c r="N1517" s="252" t="s">
        <v>44</v>
      </c>
      <c r="O1517" s="84"/>
      <c r="P1517" s="221">
        <f>O1517*H1517</f>
        <v>0</v>
      </c>
      <c r="Q1517" s="221">
        <v>0.00016000000000000001</v>
      </c>
      <c r="R1517" s="221">
        <f>Q1517*H1517</f>
        <v>0</v>
      </c>
      <c r="S1517" s="221">
        <v>0</v>
      </c>
      <c r="T1517" s="222">
        <f>S1517*H1517</f>
        <v>0</v>
      </c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R1517" s="223" t="s">
        <v>251</v>
      </c>
      <c r="AT1517" s="223" t="s">
        <v>248</v>
      </c>
      <c r="AU1517" s="223" t="s">
        <v>82</v>
      </c>
      <c r="AY1517" s="17" t="s">
        <v>202</v>
      </c>
      <c r="BE1517" s="224">
        <f>IF(N1517="základní",J1517,0)</f>
        <v>0</v>
      </c>
      <c r="BF1517" s="224">
        <f>IF(N1517="snížená",J1517,0)</f>
        <v>0</v>
      </c>
      <c r="BG1517" s="224">
        <f>IF(N1517="zákl. přenesená",J1517,0)</f>
        <v>0</v>
      </c>
      <c r="BH1517" s="224">
        <f>IF(N1517="sníž. přenesená",J1517,0)</f>
        <v>0</v>
      </c>
      <c r="BI1517" s="224">
        <f>IF(N1517="nulová",J1517,0)</f>
        <v>0</v>
      </c>
      <c r="BJ1517" s="17" t="s">
        <v>80</v>
      </c>
      <c r="BK1517" s="224">
        <f>ROUND(I1517*H1517,2)</f>
        <v>0</v>
      </c>
      <c r="BL1517" s="17" t="s">
        <v>239</v>
      </c>
      <c r="BM1517" s="223" t="s">
        <v>5214</v>
      </c>
    </row>
    <row r="1518" s="2" customFormat="1">
      <c r="A1518" s="38"/>
      <c r="B1518" s="39"/>
      <c r="C1518" s="40"/>
      <c r="D1518" s="225" t="s">
        <v>212</v>
      </c>
      <c r="E1518" s="40"/>
      <c r="F1518" s="226" t="s">
        <v>5213</v>
      </c>
      <c r="G1518" s="40"/>
      <c r="H1518" s="40"/>
      <c r="I1518" s="227"/>
      <c r="J1518" s="40"/>
      <c r="K1518" s="40"/>
      <c r="L1518" s="44"/>
      <c r="M1518" s="228"/>
      <c r="N1518" s="229"/>
      <c r="O1518" s="84"/>
      <c r="P1518" s="84"/>
      <c r="Q1518" s="84"/>
      <c r="R1518" s="84"/>
      <c r="S1518" s="84"/>
      <c r="T1518" s="85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T1518" s="17" t="s">
        <v>212</v>
      </c>
      <c r="AU1518" s="17" t="s">
        <v>82</v>
      </c>
    </row>
    <row r="1519" s="2" customFormat="1" ht="16.5" customHeight="1">
      <c r="A1519" s="38"/>
      <c r="B1519" s="39"/>
      <c r="C1519" s="243" t="s">
        <v>5215</v>
      </c>
      <c r="D1519" s="243" t="s">
        <v>248</v>
      </c>
      <c r="E1519" s="244" t="s">
        <v>5216</v>
      </c>
      <c r="F1519" s="245" t="s">
        <v>5217</v>
      </c>
      <c r="G1519" s="246" t="s">
        <v>289</v>
      </c>
      <c r="H1519" s="247">
        <v>0</v>
      </c>
      <c r="I1519" s="248"/>
      <c r="J1519" s="249">
        <f>ROUND(I1519*H1519,2)</f>
        <v>0</v>
      </c>
      <c r="K1519" s="245" t="s">
        <v>19</v>
      </c>
      <c r="L1519" s="250"/>
      <c r="M1519" s="251" t="s">
        <v>19</v>
      </c>
      <c r="N1519" s="252" t="s">
        <v>44</v>
      </c>
      <c r="O1519" s="84"/>
      <c r="P1519" s="221">
        <f>O1519*H1519</f>
        <v>0</v>
      </c>
      <c r="Q1519" s="221">
        <v>0</v>
      </c>
      <c r="R1519" s="221">
        <f>Q1519*H1519</f>
        <v>0</v>
      </c>
      <c r="S1519" s="221">
        <v>0</v>
      </c>
      <c r="T1519" s="222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223" t="s">
        <v>251</v>
      </c>
      <c r="AT1519" s="223" t="s">
        <v>248</v>
      </c>
      <c r="AU1519" s="223" t="s">
        <v>82</v>
      </c>
      <c r="AY1519" s="17" t="s">
        <v>202</v>
      </c>
      <c r="BE1519" s="224">
        <f>IF(N1519="základní",J1519,0)</f>
        <v>0</v>
      </c>
      <c r="BF1519" s="224">
        <f>IF(N1519="snížená",J1519,0)</f>
        <v>0</v>
      </c>
      <c r="BG1519" s="224">
        <f>IF(N1519="zákl. přenesená",J1519,0)</f>
        <v>0</v>
      </c>
      <c r="BH1519" s="224">
        <f>IF(N1519="sníž. přenesená",J1519,0)</f>
        <v>0</v>
      </c>
      <c r="BI1519" s="224">
        <f>IF(N1519="nulová",J1519,0)</f>
        <v>0</v>
      </c>
      <c r="BJ1519" s="17" t="s">
        <v>80</v>
      </c>
      <c r="BK1519" s="224">
        <f>ROUND(I1519*H1519,2)</f>
        <v>0</v>
      </c>
      <c r="BL1519" s="17" t="s">
        <v>239</v>
      </c>
      <c r="BM1519" s="223" t="s">
        <v>5218</v>
      </c>
    </row>
    <row r="1520" s="2" customFormat="1">
      <c r="A1520" s="38"/>
      <c r="B1520" s="39"/>
      <c r="C1520" s="40"/>
      <c r="D1520" s="225" t="s">
        <v>212</v>
      </c>
      <c r="E1520" s="40"/>
      <c r="F1520" s="226" t="s">
        <v>5219</v>
      </c>
      <c r="G1520" s="40"/>
      <c r="H1520" s="40"/>
      <c r="I1520" s="227"/>
      <c r="J1520" s="40"/>
      <c r="K1520" s="40"/>
      <c r="L1520" s="44"/>
      <c r="M1520" s="228"/>
      <c r="N1520" s="229"/>
      <c r="O1520" s="84"/>
      <c r="P1520" s="84"/>
      <c r="Q1520" s="84"/>
      <c r="R1520" s="84"/>
      <c r="S1520" s="84"/>
      <c r="T1520" s="85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T1520" s="17" t="s">
        <v>212</v>
      </c>
      <c r="AU1520" s="17" t="s">
        <v>82</v>
      </c>
    </row>
    <row r="1521" s="2" customFormat="1" ht="16.5" customHeight="1">
      <c r="A1521" s="38"/>
      <c r="B1521" s="39"/>
      <c r="C1521" s="212" t="s">
        <v>5220</v>
      </c>
      <c r="D1521" s="212" t="s">
        <v>205</v>
      </c>
      <c r="E1521" s="213" t="s">
        <v>2133</v>
      </c>
      <c r="F1521" s="214" t="s">
        <v>2134</v>
      </c>
      <c r="G1521" s="215" t="s">
        <v>704</v>
      </c>
      <c r="H1521" s="216">
        <v>860</v>
      </c>
      <c r="I1521" s="217"/>
      <c r="J1521" s="218">
        <f>ROUND(I1521*H1521,2)</f>
        <v>0</v>
      </c>
      <c r="K1521" s="214" t="s">
        <v>209</v>
      </c>
      <c r="L1521" s="44"/>
      <c r="M1521" s="219" t="s">
        <v>19</v>
      </c>
      <c r="N1521" s="220" t="s">
        <v>44</v>
      </c>
      <c r="O1521" s="84"/>
      <c r="P1521" s="221">
        <f>O1521*H1521</f>
        <v>0</v>
      </c>
      <c r="Q1521" s="221">
        <v>0</v>
      </c>
      <c r="R1521" s="221">
        <f>Q1521*H1521</f>
        <v>0</v>
      </c>
      <c r="S1521" s="221">
        <v>0</v>
      </c>
      <c r="T1521" s="222">
        <f>S1521*H1521</f>
        <v>0</v>
      </c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R1521" s="223" t="s">
        <v>233</v>
      </c>
      <c r="AT1521" s="223" t="s">
        <v>205</v>
      </c>
      <c r="AU1521" s="223" t="s">
        <v>82</v>
      </c>
      <c r="AY1521" s="17" t="s">
        <v>202</v>
      </c>
      <c r="BE1521" s="224">
        <f>IF(N1521="základní",J1521,0)</f>
        <v>0</v>
      </c>
      <c r="BF1521" s="224">
        <f>IF(N1521="snížená",J1521,0)</f>
        <v>0</v>
      </c>
      <c r="BG1521" s="224">
        <f>IF(N1521="zákl. přenesená",J1521,0)</f>
        <v>0</v>
      </c>
      <c r="BH1521" s="224">
        <f>IF(N1521="sníž. přenesená",J1521,0)</f>
        <v>0</v>
      </c>
      <c r="BI1521" s="224">
        <f>IF(N1521="nulová",J1521,0)</f>
        <v>0</v>
      </c>
      <c r="BJ1521" s="17" t="s">
        <v>80</v>
      </c>
      <c r="BK1521" s="224">
        <f>ROUND(I1521*H1521,2)</f>
        <v>0</v>
      </c>
      <c r="BL1521" s="17" t="s">
        <v>233</v>
      </c>
      <c r="BM1521" s="223" t="s">
        <v>5221</v>
      </c>
    </row>
    <row r="1522" s="2" customFormat="1">
      <c r="A1522" s="38"/>
      <c r="B1522" s="39"/>
      <c r="C1522" s="40"/>
      <c r="D1522" s="225" t="s">
        <v>212</v>
      </c>
      <c r="E1522" s="40"/>
      <c r="F1522" s="226" t="s">
        <v>2136</v>
      </c>
      <c r="G1522" s="40"/>
      <c r="H1522" s="40"/>
      <c r="I1522" s="227"/>
      <c r="J1522" s="40"/>
      <c r="K1522" s="40"/>
      <c r="L1522" s="44"/>
      <c r="M1522" s="228"/>
      <c r="N1522" s="229"/>
      <c r="O1522" s="84"/>
      <c r="P1522" s="84"/>
      <c r="Q1522" s="84"/>
      <c r="R1522" s="84"/>
      <c r="S1522" s="84"/>
      <c r="T1522" s="85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T1522" s="17" t="s">
        <v>212</v>
      </c>
      <c r="AU1522" s="17" t="s">
        <v>82</v>
      </c>
    </row>
    <row r="1523" s="2" customFormat="1">
      <c r="A1523" s="38"/>
      <c r="B1523" s="39"/>
      <c r="C1523" s="40"/>
      <c r="D1523" s="230" t="s">
        <v>214</v>
      </c>
      <c r="E1523" s="40"/>
      <c r="F1523" s="231" t="s">
        <v>2137</v>
      </c>
      <c r="G1523" s="40"/>
      <c r="H1523" s="40"/>
      <c r="I1523" s="227"/>
      <c r="J1523" s="40"/>
      <c r="K1523" s="40"/>
      <c r="L1523" s="44"/>
      <c r="M1523" s="228"/>
      <c r="N1523" s="229"/>
      <c r="O1523" s="84"/>
      <c r="P1523" s="84"/>
      <c r="Q1523" s="84"/>
      <c r="R1523" s="84"/>
      <c r="S1523" s="84"/>
      <c r="T1523" s="85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T1523" s="17" t="s">
        <v>214</v>
      </c>
      <c r="AU1523" s="17" t="s">
        <v>82</v>
      </c>
    </row>
    <row r="1524" s="2" customFormat="1" ht="16.5" customHeight="1">
      <c r="A1524" s="38"/>
      <c r="B1524" s="39"/>
      <c r="C1524" s="243" t="s">
        <v>5222</v>
      </c>
      <c r="D1524" s="243" t="s">
        <v>248</v>
      </c>
      <c r="E1524" s="244" t="s">
        <v>2139</v>
      </c>
      <c r="F1524" s="245" t="s">
        <v>2140</v>
      </c>
      <c r="G1524" s="246" t="s">
        <v>19</v>
      </c>
      <c r="H1524" s="247">
        <v>946</v>
      </c>
      <c r="I1524" s="248"/>
      <c r="J1524" s="249">
        <f>ROUND(I1524*H1524,2)</f>
        <v>0</v>
      </c>
      <c r="K1524" s="245" t="s">
        <v>19</v>
      </c>
      <c r="L1524" s="250"/>
      <c r="M1524" s="251" t="s">
        <v>19</v>
      </c>
      <c r="N1524" s="252" t="s">
        <v>44</v>
      </c>
      <c r="O1524" s="84"/>
      <c r="P1524" s="221">
        <f>O1524*H1524</f>
        <v>0</v>
      </c>
      <c r="Q1524" s="221">
        <v>0</v>
      </c>
      <c r="R1524" s="221">
        <f>Q1524*H1524</f>
        <v>0</v>
      </c>
      <c r="S1524" s="221">
        <v>0</v>
      </c>
      <c r="T1524" s="222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223" t="s">
        <v>741</v>
      </c>
      <c r="AT1524" s="223" t="s">
        <v>248</v>
      </c>
      <c r="AU1524" s="223" t="s">
        <v>82</v>
      </c>
      <c r="AY1524" s="17" t="s">
        <v>202</v>
      </c>
      <c r="BE1524" s="224">
        <f>IF(N1524="základní",J1524,0)</f>
        <v>0</v>
      </c>
      <c r="BF1524" s="224">
        <f>IF(N1524="snížená",J1524,0)</f>
        <v>0</v>
      </c>
      <c r="BG1524" s="224">
        <f>IF(N1524="zákl. přenesená",J1524,0)</f>
        <v>0</v>
      </c>
      <c r="BH1524" s="224">
        <f>IF(N1524="sníž. přenesená",J1524,0)</f>
        <v>0</v>
      </c>
      <c r="BI1524" s="224">
        <f>IF(N1524="nulová",J1524,0)</f>
        <v>0</v>
      </c>
      <c r="BJ1524" s="17" t="s">
        <v>80</v>
      </c>
      <c r="BK1524" s="224">
        <f>ROUND(I1524*H1524,2)</f>
        <v>0</v>
      </c>
      <c r="BL1524" s="17" t="s">
        <v>741</v>
      </c>
      <c r="BM1524" s="223" t="s">
        <v>5223</v>
      </c>
    </row>
    <row r="1525" s="2" customFormat="1">
      <c r="A1525" s="38"/>
      <c r="B1525" s="39"/>
      <c r="C1525" s="40"/>
      <c r="D1525" s="225" t="s">
        <v>212</v>
      </c>
      <c r="E1525" s="40"/>
      <c r="F1525" s="226" t="s">
        <v>2140</v>
      </c>
      <c r="G1525" s="40"/>
      <c r="H1525" s="40"/>
      <c r="I1525" s="227"/>
      <c r="J1525" s="40"/>
      <c r="K1525" s="40"/>
      <c r="L1525" s="44"/>
      <c r="M1525" s="228"/>
      <c r="N1525" s="229"/>
      <c r="O1525" s="84"/>
      <c r="P1525" s="84"/>
      <c r="Q1525" s="84"/>
      <c r="R1525" s="84"/>
      <c r="S1525" s="84"/>
      <c r="T1525" s="85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T1525" s="17" t="s">
        <v>212</v>
      </c>
      <c r="AU1525" s="17" t="s">
        <v>82</v>
      </c>
    </row>
    <row r="1526" s="13" customFormat="1">
      <c r="A1526" s="13"/>
      <c r="B1526" s="232"/>
      <c r="C1526" s="233"/>
      <c r="D1526" s="225" t="s">
        <v>224</v>
      </c>
      <c r="E1526" s="233"/>
      <c r="F1526" s="235" t="s">
        <v>5224</v>
      </c>
      <c r="G1526" s="233"/>
      <c r="H1526" s="236">
        <v>946</v>
      </c>
      <c r="I1526" s="237"/>
      <c r="J1526" s="233"/>
      <c r="K1526" s="233"/>
      <c r="L1526" s="238"/>
      <c r="M1526" s="239"/>
      <c r="N1526" s="240"/>
      <c r="O1526" s="240"/>
      <c r="P1526" s="240"/>
      <c r="Q1526" s="240"/>
      <c r="R1526" s="240"/>
      <c r="S1526" s="240"/>
      <c r="T1526" s="24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2" t="s">
        <v>224</v>
      </c>
      <c r="AU1526" s="242" t="s">
        <v>82</v>
      </c>
      <c r="AV1526" s="13" t="s">
        <v>82</v>
      </c>
      <c r="AW1526" s="13" t="s">
        <v>4</v>
      </c>
      <c r="AX1526" s="13" t="s">
        <v>80</v>
      </c>
      <c r="AY1526" s="242" t="s">
        <v>202</v>
      </c>
    </row>
    <row r="1527" s="2" customFormat="1" ht="16.5" customHeight="1">
      <c r="A1527" s="38"/>
      <c r="B1527" s="39"/>
      <c r="C1527" s="212" t="s">
        <v>5225</v>
      </c>
      <c r="D1527" s="212" t="s">
        <v>205</v>
      </c>
      <c r="E1527" s="213" t="s">
        <v>2004</v>
      </c>
      <c r="F1527" s="214" t="s">
        <v>2005</v>
      </c>
      <c r="G1527" s="215" t="s">
        <v>704</v>
      </c>
      <c r="H1527" s="216">
        <v>1030</v>
      </c>
      <c r="I1527" s="217"/>
      <c r="J1527" s="218">
        <f>ROUND(I1527*H1527,2)</f>
        <v>0</v>
      </c>
      <c r="K1527" s="214" t="s">
        <v>209</v>
      </c>
      <c r="L1527" s="44"/>
      <c r="M1527" s="219" t="s">
        <v>19</v>
      </c>
      <c r="N1527" s="220" t="s">
        <v>44</v>
      </c>
      <c r="O1527" s="84"/>
      <c r="P1527" s="221">
        <f>O1527*H1527</f>
        <v>0</v>
      </c>
      <c r="Q1527" s="221">
        <v>8.0000000000000007E-05</v>
      </c>
      <c r="R1527" s="221">
        <f>Q1527*H1527</f>
        <v>0.082400000000000001</v>
      </c>
      <c r="S1527" s="221">
        <v>0</v>
      </c>
      <c r="T1527" s="222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223" t="s">
        <v>233</v>
      </c>
      <c r="AT1527" s="223" t="s">
        <v>205</v>
      </c>
      <c r="AU1527" s="223" t="s">
        <v>82</v>
      </c>
      <c r="AY1527" s="17" t="s">
        <v>202</v>
      </c>
      <c r="BE1527" s="224">
        <f>IF(N1527="základní",J1527,0)</f>
        <v>0</v>
      </c>
      <c r="BF1527" s="224">
        <f>IF(N1527="snížená",J1527,0)</f>
        <v>0</v>
      </c>
      <c r="BG1527" s="224">
        <f>IF(N1527="zákl. přenesená",J1527,0)</f>
        <v>0</v>
      </c>
      <c r="BH1527" s="224">
        <f>IF(N1527="sníž. přenesená",J1527,0)</f>
        <v>0</v>
      </c>
      <c r="BI1527" s="224">
        <f>IF(N1527="nulová",J1527,0)</f>
        <v>0</v>
      </c>
      <c r="BJ1527" s="17" t="s">
        <v>80</v>
      </c>
      <c r="BK1527" s="224">
        <f>ROUND(I1527*H1527,2)</f>
        <v>0</v>
      </c>
      <c r="BL1527" s="17" t="s">
        <v>233</v>
      </c>
      <c r="BM1527" s="223" t="s">
        <v>5226</v>
      </c>
    </row>
    <row r="1528" s="2" customFormat="1">
      <c r="A1528" s="38"/>
      <c r="B1528" s="39"/>
      <c r="C1528" s="40"/>
      <c r="D1528" s="225" t="s">
        <v>212</v>
      </c>
      <c r="E1528" s="40"/>
      <c r="F1528" s="226" t="s">
        <v>2007</v>
      </c>
      <c r="G1528" s="40"/>
      <c r="H1528" s="40"/>
      <c r="I1528" s="227"/>
      <c r="J1528" s="40"/>
      <c r="K1528" s="40"/>
      <c r="L1528" s="44"/>
      <c r="M1528" s="228"/>
      <c r="N1528" s="229"/>
      <c r="O1528" s="84"/>
      <c r="P1528" s="84"/>
      <c r="Q1528" s="84"/>
      <c r="R1528" s="84"/>
      <c r="S1528" s="84"/>
      <c r="T1528" s="85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T1528" s="17" t="s">
        <v>212</v>
      </c>
      <c r="AU1528" s="17" t="s">
        <v>82</v>
      </c>
    </row>
    <row r="1529" s="2" customFormat="1">
      <c r="A1529" s="38"/>
      <c r="B1529" s="39"/>
      <c r="C1529" s="40"/>
      <c r="D1529" s="230" t="s">
        <v>214</v>
      </c>
      <c r="E1529" s="40"/>
      <c r="F1529" s="231" t="s">
        <v>2008</v>
      </c>
      <c r="G1529" s="40"/>
      <c r="H1529" s="40"/>
      <c r="I1529" s="227"/>
      <c r="J1529" s="40"/>
      <c r="K1529" s="40"/>
      <c r="L1529" s="44"/>
      <c r="M1529" s="228"/>
      <c r="N1529" s="229"/>
      <c r="O1529" s="84"/>
      <c r="P1529" s="84"/>
      <c r="Q1529" s="84"/>
      <c r="R1529" s="84"/>
      <c r="S1529" s="84"/>
      <c r="T1529" s="85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T1529" s="17" t="s">
        <v>214</v>
      </c>
      <c r="AU1529" s="17" t="s">
        <v>82</v>
      </c>
    </row>
    <row r="1530" s="2" customFormat="1" ht="16.5" customHeight="1">
      <c r="A1530" s="38"/>
      <c r="B1530" s="39"/>
      <c r="C1530" s="243" t="s">
        <v>5227</v>
      </c>
      <c r="D1530" s="243" t="s">
        <v>248</v>
      </c>
      <c r="E1530" s="244" t="s">
        <v>5228</v>
      </c>
      <c r="F1530" s="245" t="s">
        <v>5229</v>
      </c>
      <c r="G1530" s="246" t="s">
        <v>19</v>
      </c>
      <c r="H1530" s="247">
        <v>1133</v>
      </c>
      <c r="I1530" s="248"/>
      <c r="J1530" s="249">
        <f>ROUND(I1530*H1530,2)</f>
        <v>0</v>
      </c>
      <c r="K1530" s="245" t="s">
        <v>19</v>
      </c>
      <c r="L1530" s="250"/>
      <c r="M1530" s="251" t="s">
        <v>19</v>
      </c>
      <c r="N1530" s="252" t="s">
        <v>44</v>
      </c>
      <c r="O1530" s="84"/>
      <c r="P1530" s="221">
        <f>O1530*H1530</f>
        <v>0</v>
      </c>
      <c r="Q1530" s="221">
        <v>0</v>
      </c>
      <c r="R1530" s="221">
        <f>Q1530*H1530</f>
        <v>0</v>
      </c>
      <c r="S1530" s="221">
        <v>0</v>
      </c>
      <c r="T1530" s="222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223" t="s">
        <v>741</v>
      </c>
      <c r="AT1530" s="223" t="s">
        <v>248</v>
      </c>
      <c r="AU1530" s="223" t="s">
        <v>82</v>
      </c>
      <c r="AY1530" s="17" t="s">
        <v>202</v>
      </c>
      <c r="BE1530" s="224">
        <f>IF(N1530="základní",J1530,0)</f>
        <v>0</v>
      </c>
      <c r="BF1530" s="224">
        <f>IF(N1530="snížená",J1530,0)</f>
        <v>0</v>
      </c>
      <c r="BG1530" s="224">
        <f>IF(N1530="zákl. přenesená",J1530,0)</f>
        <v>0</v>
      </c>
      <c r="BH1530" s="224">
        <f>IF(N1530="sníž. přenesená",J1530,0)</f>
        <v>0</v>
      </c>
      <c r="BI1530" s="224">
        <f>IF(N1530="nulová",J1530,0)</f>
        <v>0</v>
      </c>
      <c r="BJ1530" s="17" t="s">
        <v>80</v>
      </c>
      <c r="BK1530" s="224">
        <f>ROUND(I1530*H1530,2)</f>
        <v>0</v>
      </c>
      <c r="BL1530" s="17" t="s">
        <v>741</v>
      </c>
      <c r="BM1530" s="223" t="s">
        <v>5230</v>
      </c>
    </row>
    <row r="1531" s="2" customFormat="1">
      <c r="A1531" s="38"/>
      <c r="B1531" s="39"/>
      <c r="C1531" s="40"/>
      <c r="D1531" s="225" t="s">
        <v>212</v>
      </c>
      <c r="E1531" s="40"/>
      <c r="F1531" s="226" t="s">
        <v>5229</v>
      </c>
      <c r="G1531" s="40"/>
      <c r="H1531" s="40"/>
      <c r="I1531" s="227"/>
      <c r="J1531" s="40"/>
      <c r="K1531" s="40"/>
      <c r="L1531" s="44"/>
      <c r="M1531" s="228"/>
      <c r="N1531" s="229"/>
      <c r="O1531" s="84"/>
      <c r="P1531" s="84"/>
      <c r="Q1531" s="84"/>
      <c r="R1531" s="84"/>
      <c r="S1531" s="84"/>
      <c r="T1531" s="85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T1531" s="17" t="s">
        <v>212</v>
      </c>
      <c r="AU1531" s="17" t="s">
        <v>82</v>
      </c>
    </row>
    <row r="1532" s="13" customFormat="1">
      <c r="A1532" s="13"/>
      <c r="B1532" s="232"/>
      <c r="C1532" s="233"/>
      <c r="D1532" s="225" t="s">
        <v>224</v>
      </c>
      <c r="E1532" s="233"/>
      <c r="F1532" s="235" t="s">
        <v>5231</v>
      </c>
      <c r="G1532" s="233"/>
      <c r="H1532" s="236">
        <v>1133</v>
      </c>
      <c r="I1532" s="237"/>
      <c r="J1532" s="233"/>
      <c r="K1532" s="233"/>
      <c r="L1532" s="238"/>
      <c r="M1532" s="239"/>
      <c r="N1532" s="240"/>
      <c r="O1532" s="240"/>
      <c r="P1532" s="240"/>
      <c r="Q1532" s="240"/>
      <c r="R1532" s="240"/>
      <c r="S1532" s="240"/>
      <c r="T1532" s="24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2" t="s">
        <v>224</v>
      </c>
      <c r="AU1532" s="242" t="s">
        <v>82</v>
      </c>
      <c r="AV1532" s="13" t="s">
        <v>82</v>
      </c>
      <c r="AW1532" s="13" t="s">
        <v>4</v>
      </c>
      <c r="AX1532" s="13" t="s">
        <v>80</v>
      </c>
      <c r="AY1532" s="242" t="s">
        <v>202</v>
      </c>
    </row>
    <row r="1533" s="2" customFormat="1" ht="16.5" customHeight="1">
      <c r="A1533" s="38"/>
      <c r="B1533" s="39"/>
      <c r="C1533" s="212" t="s">
        <v>5232</v>
      </c>
      <c r="D1533" s="212" t="s">
        <v>205</v>
      </c>
      <c r="E1533" s="213" t="s">
        <v>5233</v>
      </c>
      <c r="F1533" s="214" t="s">
        <v>5234</v>
      </c>
      <c r="G1533" s="215" t="s">
        <v>208</v>
      </c>
      <c r="H1533" s="216">
        <v>10</v>
      </c>
      <c r="I1533" s="217"/>
      <c r="J1533" s="218">
        <f>ROUND(I1533*H1533,2)</f>
        <v>0</v>
      </c>
      <c r="K1533" s="214" t="s">
        <v>209</v>
      </c>
      <c r="L1533" s="44"/>
      <c r="M1533" s="219" t="s">
        <v>19</v>
      </c>
      <c r="N1533" s="220" t="s">
        <v>44</v>
      </c>
      <c r="O1533" s="84"/>
      <c r="P1533" s="221">
        <f>O1533*H1533</f>
        <v>0</v>
      </c>
      <c r="Q1533" s="221">
        <v>0</v>
      </c>
      <c r="R1533" s="221">
        <f>Q1533*H1533</f>
        <v>0</v>
      </c>
      <c r="S1533" s="221">
        <v>0</v>
      </c>
      <c r="T1533" s="222">
        <f>S1533*H1533</f>
        <v>0</v>
      </c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R1533" s="223" t="s">
        <v>233</v>
      </c>
      <c r="AT1533" s="223" t="s">
        <v>205</v>
      </c>
      <c r="AU1533" s="223" t="s">
        <v>82</v>
      </c>
      <c r="AY1533" s="17" t="s">
        <v>202</v>
      </c>
      <c r="BE1533" s="224">
        <f>IF(N1533="základní",J1533,0)</f>
        <v>0</v>
      </c>
      <c r="BF1533" s="224">
        <f>IF(N1533="snížená",J1533,0)</f>
        <v>0</v>
      </c>
      <c r="BG1533" s="224">
        <f>IF(N1533="zákl. přenesená",J1533,0)</f>
        <v>0</v>
      </c>
      <c r="BH1533" s="224">
        <f>IF(N1533="sníž. přenesená",J1533,0)</f>
        <v>0</v>
      </c>
      <c r="BI1533" s="224">
        <f>IF(N1533="nulová",J1533,0)</f>
        <v>0</v>
      </c>
      <c r="BJ1533" s="17" t="s">
        <v>80</v>
      </c>
      <c r="BK1533" s="224">
        <f>ROUND(I1533*H1533,2)</f>
        <v>0</v>
      </c>
      <c r="BL1533" s="17" t="s">
        <v>233</v>
      </c>
      <c r="BM1533" s="223" t="s">
        <v>5235</v>
      </c>
    </row>
    <row r="1534" s="2" customFormat="1">
      <c r="A1534" s="38"/>
      <c r="B1534" s="39"/>
      <c r="C1534" s="40"/>
      <c r="D1534" s="225" t="s">
        <v>212</v>
      </c>
      <c r="E1534" s="40"/>
      <c r="F1534" s="226" t="s">
        <v>5236</v>
      </c>
      <c r="G1534" s="40"/>
      <c r="H1534" s="40"/>
      <c r="I1534" s="227"/>
      <c r="J1534" s="40"/>
      <c r="K1534" s="40"/>
      <c r="L1534" s="44"/>
      <c r="M1534" s="228"/>
      <c r="N1534" s="229"/>
      <c r="O1534" s="84"/>
      <c r="P1534" s="84"/>
      <c r="Q1534" s="84"/>
      <c r="R1534" s="84"/>
      <c r="S1534" s="84"/>
      <c r="T1534" s="85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T1534" s="17" t="s">
        <v>212</v>
      </c>
      <c r="AU1534" s="17" t="s">
        <v>82</v>
      </c>
    </row>
    <row r="1535" s="2" customFormat="1">
      <c r="A1535" s="38"/>
      <c r="B1535" s="39"/>
      <c r="C1535" s="40"/>
      <c r="D1535" s="230" t="s">
        <v>214</v>
      </c>
      <c r="E1535" s="40"/>
      <c r="F1535" s="231" t="s">
        <v>5237</v>
      </c>
      <c r="G1535" s="40"/>
      <c r="H1535" s="40"/>
      <c r="I1535" s="227"/>
      <c r="J1535" s="40"/>
      <c r="K1535" s="40"/>
      <c r="L1535" s="44"/>
      <c r="M1535" s="228"/>
      <c r="N1535" s="229"/>
      <c r="O1535" s="84"/>
      <c r="P1535" s="84"/>
      <c r="Q1535" s="84"/>
      <c r="R1535" s="84"/>
      <c r="S1535" s="84"/>
      <c r="T1535" s="85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T1535" s="17" t="s">
        <v>214</v>
      </c>
      <c r="AU1535" s="17" t="s">
        <v>82</v>
      </c>
    </row>
    <row r="1536" s="2" customFormat="1" ht="16.5" customHeight="1">
      <c r="A1536" s="38"/>
      <c r="B1536" s="39"/>
      <c r="C1536" s="212" t="s">
        <v>5238</v>
      </c>
      <c r="D1536" s="212" t="s">
        <v>205</v>
      </c>
      <c r="E1536" s="213" t="s">
        <v>5239</v>
      </c>
      <c r="F1536" s="214" t="s">
        <v>5240</v>
      </c>
      <c r="G1536" s="215" t="s">
        <v>208</v>
      </c>
      <c r="H1536" s="216">
        <v>9.1999999999999993</v>
      </c>
      <c r="I1536" s="217"/>
      <c r="J1536" s="218">
        <f>ROUND(I1536*H1536,2)</f>
        <v>0</v>
      </c>
      <c r="K1536" s="214" t="s">
        <v>209</v>
      </c>
      <c r="L1536" s="44"/>
      <c r="M1536" s="219" t="s">
        <v>19</v>
      </c>
      <c r="N1536" s="220" t="s">
        <v>44</v>
      </c>
      <c r="O1536" s="84"/>
      <c r="P1536" s="221">
        <f>O1536*H1536</f>
        <v>0</v>
      </c>
      <c r="Q1536" s="221">
        <v>0</v>
      </c>
      <c r="R1536" s="221">
        <f>Q1536*H1536</f>
        <v>0</v>
      </c>
      <c r="S1536" s="221">
        <v>0</v>
      </c>
      <c r="T1536" s="222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23" t="s">
        <v>233</v>
      </c>
      <c r="AT1536" s="223" t="s">
        <v>205</v>
      </c>
      <c r="AU1536" s="223" t="s">
        <v>82</v>
      </c>
      <c r="AY1536" s="17" t="s">
        <v>202</v>
      </c>
      <c r="BE1536" s="224">
        <f>IF(N1536="základní",J1536,0)</f>
        <v>0</v>
      </c>
      <c r="BF1536" s="224">
        <f>IF(N1536="snížená",J1536,0)</f>
        <v>0</v>
      </c>
      <c r="BG1536" s="224">
        <f>IF(N1536="zákl. přenesená",J1536,0)</f>
        <v>0</v>
      </c>
      <c r="BH1536" s="224">
        <f>IF(N1536="sníž. přenesená",J1536,0)</f>
        <v>0</v>
      </c>
      <c r="BI1536" s="224">
        <f>IF(N1536="nulová",J1536,0)</f>
        <v>0</v>
      </c>
      <c r="BJ1536" s="17" t="s">
        <v>80</v>
      </c>
      <c r="BK1536" s="224">
        <f>ROUND(I1536*H1536,2)</f>
        <v>0</v>
      </c>
      <c r="BL1536" s="17" t="s">
        <v>233</v>
      </c>
      <c r="BM1536" s="223" t="s">
        <v>5241</v>
      </c>
    </row>
    <row r="1537" s="2" customFormat="1">
      <c r="A1537" s="38"/>
      <c r="B1537" s="39"/>
      <c r="C1537" s="40"/>
      <c r="D1537" s="225" t="s">
        <v>212</v>
      </c>
      <c r="E1537" s="40"/>
      <c r="F1537" s="226" t="s">
        <v>5242</v>
      </c>
      <c r="G1537" s="40"/>
      <c r="H1537" s="40"/>
      <c r="I1537" s="227"/>
      <c r="J1537" s="40"/>
      <c r="K1537" s="40"/>
      <c r="L1537" s="44"/>
      <c r="M1537" s="228"/>
      <c r="N1537" s="229"/>
      <c r="O1537" s="84"/>
      <c r="P1537" s="84"/>
      <c r="Q1537" s="84"/>
      <c r="R1537" s="84"/>
      <c r="S1537" s="84"/>
      <c r="T1537" s="85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T1537" s="17" t="s">
        <v>212</v>
      </c>
      <c r="AU1537" s="17" t="s">
        <v>82</v>
      </c>
    </row>
    <row r="1538" s="2" customFormat="1">
      <c r="A1538" s="38"/>
      <c r="B1538" s="39"/>
      <c r="C1538" s="40"/>
      <c r="D1538" s="230" t="s">
        <v>214</v>
      </c>
      <c r="E1538" s="40"/>
      <c r="F1538" s="231" t="s">
        <v>5243</v>
      </c>
      <c r="G1538" s="40"/>
      <c r="H1538" s="40"/>
      <c r="I1538" s="227"/>
      <c r="J1538" s="40"/>
      <c r="K1538" s="40"/>
      <c r="L1538" s="44"/>
      <c r="M1538" s="228"/>
      <c r="N1538" s="229"/>
      <c r="O1538" s="84"/>
      <c r="P1538" s="84"/>
      <c r="Q1538" s="84"/>
      <c r="R1538" s="84"/>
      <c r="S1538" s="84"/>
      <c r="T1538" s="85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T1538" s="17" t="s">
        <v>214</v>
      </c>
      <c r="AU1538" s="17" t="s">
        <v>82</v>
      </c>
    </row>
    <row r="1539" s="2" customFormat="1" ht="16.5" customHeight="1">
      <c r="A1539" s="38"/>
      <c r="B1539" s="39"/>
      <c r="C1539" s="212" t="s">
        <v>5244</v>
      </c>
      <c r="D1539" s="212" t="s">
        <v>205</v>
      </c>
      <c r="E1539" s="213" t="s">
        <v>5245</v>
      </c>
      <c r="F1539" s="214" t="s">
        <v>5246</v>
      </c>
      <c r="G1539" s="215" t="s">
        <v>208</v>
      </c>
      <c r="H1539" s="216">
        <v>9.5</v>
      </c>
      <c r="I1539" s="217"/>
      <c r="J1539" s="218">
        <f>ROUND(I1539*H1539,2)</f>
        <v>0</v>
      </c>
      <c r="K1539" s="214" t="s">
        <v>209</v>
      </c>
      <c r="L1539" s="44"/>
      <c r="M1539" s="219" t="s">
        <v>19</v>
      </c>
      <c r="N1539" s="220" t="s">
        <v>44</v>
      </c>
      <c r="O1539" s="84"/>
      <c r="P1539" s="221">
        <f>O1539*H1539</f>
        <v>0</v>
      </c>
      <c r="Q1539" s="221">
        <v>0</v>
      </c>
      <c r="R1539" s="221">
        <f>Q1539*H1539</f>
        <v>0</v>
      </c>
      <c r="S1539" s="221">
        <v>0</v>
      </c>
      <c r="T1539" s="222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223" t="s">
        <v>233</v>
      </c>
      <c r="AT1539" s="223" t="s">
        <v>205</v>
      </c>
      <c r="AU1539" s="223" t="s">
        <v>82</v>
      </c>
      <c r="AY1539" s="17" t="s">
        <v>202</v>
      </c>
      <c r="BE1539" s="224">
        <f>IF(N1539="základní",J1539,0)</f>
        <v>0</v>
      </c>
      <c r="BF1539" s="224">
        <f>IF(N1539="snížená",J1539,0)</f>
        <v>0</v>
      </c>
      <c r="BG1539" s="224">
        <f>IF(N1539="zákl. přenesená",J1539,0)</f>
        <v>0</v>
      </c>
      <c r="BH1539" s="224">
        <f>IF(N1539="sníž. přenesená",J1539,0)</f>
        <v>0</v>
      </c>
      <c r="BI1539" s="224">
        <f>IF(N1539="nulová",J1539,0)</f>
        <v>0</v>
      </c>
      <c r="BJ1539" s="17" t="s">
        <v>80</v>
      </c>
      <c r="BK1539" s="224">
        <f>ROUND(I1539*H1539,2)</f>
        <v>0</v>
      </c>
      <c r="BL1539" s="17" t="s">
        <v>233</v>
      </c>
      <c r="BM1539" s="223" t="s">
        <v>5247</v>
      </c>
    </row>
    <row r="1540" s="2" customFormat="1">
      <c r="A1540" s="38"/>
      <c r="B1540" s="39"/>
      <c r="C1540" s="40"/>
      <c r="D1540" s="225" t="s">
        <v>212</v>
      </c>
      <c r="E1540" s="40"/>
      <c r="F1540" s="226" t="s">
        <v>5248</v>
      </c>
      <c r="G1540" s="40"/>
      <c r="H1540" s="40"/>
      <c r="I1540" s="227"/>
      <c r="J1540" s="40"/>
      <c r="K1540" s="40"/>
      <c r="L1540" s="44"/>
      <c r="M1540" s="228"/>
      <c r="N1540" s="229"/>
      <c r="O1540" s="84"/>
      <c r="P1540" s="84"/>
      <c r="Q1540" s="84"/>
      <c r="R1540" s="84"/>
      <c r="S1540" s="84"/>
      <c r="T1540" s="85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T1540" s="17" t="s">
        <v>212</v>
      </c>
      <c r="AU1540" s="17" t="s">
        <v>82</v>
      </c>
    </row>
    <row r="1541" s="2" customFormat="1">
      <c r="A1541" s="38"/>
      <c r="B1541" s="39"/>
      <c r="C1541" s="40"/>
      <c r="D1541" s="230" t="s">
        <v>214</v>
      </c>
      <c r="E1541" s="40"/>
      <c r="F1541" s="231" t="s">
        <v>5249</v>
      </c>
      <c r="G1541" s="40"/>
      <c r="H1541" s="40"/>
      <c r="I1541" s="227"/>
      <c r="J1541" s="40"/>
      <c r="K1541" s="40"/>
      <c r="L1541" s="44"/>
      <c r="M1541" s="228"/>
      <c r="N1541" s="229"/>
      <c r="O1541" s="84"/>
      <c r="P1541" s="84"/>
      <c r="Q1541" s="84"/>
      <c r="R1541" s="84"/>
      <c r="S1541" s="84"/>
      <c r="T1541" s="85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T1541" s="17" t="s">
        <v>214</v>
      </c>
      <c r="AU1541" s="17" t="s">
        <v>82</v>
      </c>
    </row>
    <row r="1542" s="2" customFormat="1" ht="16.5" customHeight="1">
      <c r="A1542" s="38"/>
      <c r="B1542" s="39"/>
      <c r="C1542" s="212" t="s">
        <v>5250</v>
      </c>
      <c r="D1542" s="212" t="s">
        <v>205</v>
      </c>
      <c r="E1542" s="213" t="s">
        <v>5251</v>
      </c>
      <c r="F1542" s="214" t="s">
        <v>5252</v>
      </c>
      <c r="G1542" s="215" t="s">
        <v>208</v>
      </c>
      <c r="H1542" s="216">
        <v>3</v>
      </c>
      <c r="I1542" s="217"/>
      <c r="J1542" s="218">
        <f>ROUND(I1542*H1542,2)</f>
        <v>0</v>
      </c>
      <c r="K1542" s="214" t="s">
        <v>209</v>
      </c>
      <c r="L1542" s="44"/>
      <c r="M1542" s="219" t="s">
        <v>19</v>
      </c>
      <c r="N1542" s="220" t="s">
        <v>44</v>
      </c>
      <c r="O1542" s="84"/>
      <c r="P1542" s="221">
        <f>O1542*H1542</f>
        <v>0</v>
      </c>
      <c r="Q1542" s="221">
        <v>0</v>
      </c>
      <c r="R1542" s="221">
        <f>Q1542*H1542</f>
        <v>0</v>
      </c>
      <c r="S1542" s="221">
        <v>0</v>
      </c>
      <c r="T1542" s="222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223" t="s">
        <v>233</v>
      </c>
      <c r="AT1542" s="223" t="s">
        <v>205</v>
      </c>
      <c r="AU1542" s="223" t="s">
        <v>82</v>
      </c>
      <c r="AY1542" s="17" t="s">
        <v>202</v>
      </c>
      <c r="BE1542" s="224">
        <f>IF(N1542="základní",J1542,0)</f>
        <v>0</v>
      </c>
      <c r="BF1542" s="224">
        <f>IF(N1542="snížená",J1542,0)</f>
        <v>0</v>
      </c>
      <c r="BG1542" s="224">
        <f>IF(N1542="zákl. přenesená",J1542,0)</f>
        <v>0</v>
      </c>
      <c r="BH1542" s="224">
        <f>IF(N1542="sníž. přenesená",J1542,0)</f>
        <v>0</v>
      </c>
      <c r="BI1542" s="224">
        <f>IF(N1542="nulová",J1542,0)</f>
        <v>0</v>
      </c>
      <c r="BJ1542" s="17" t="s">
        <v>80</v>
      </c>
      <c r="BK1542" s="224">
        <f>ROUND(I1542*H1542,2)</f>
        <v>0</v>
      </c>
      <c r="BL1542" s="17" t="s">
        <v>233</v>
      </c>
      <c r="BM1542" s="223" t="s">
        <v>5253</v>
      </c>
    </row>
    <row r="1543" s="2" customFormat="1">
      <c r="A1543" s="38"/>
      <c r="B1543" s="39"/>
      <c r="C1543" s="40"/>
      <c r="D1543" s="225" t="s">
        <v>212</v>
      </c>
      <c r="E1543" s="40"/>
      <c r="F1543" s="226" t="s">
        <v>5254</v>
      </c>
      <c r="G1543" s="40"/>
      <c r="H1543" s="40"/>
      <c r="I1543" s="227"/>
      <c r="J1543" s="40"/>
      <c r="K1543" s="40"/>
      <c r="L1543" s="44"/>
      <c r="M1543" s="228"/>
      <c r="N1543" s="229"/>
      <c r="O1543" s="84"/>
      <c r="P1543" s="84"/>
      <c r="Q1543" s="84"/>
      <c r="R1543" s="84"/>
      <c r="S1543" s="84"/>
      <c r="T1543" s="85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T1543" s="17" t="s">
        <v>212</v>
      </c>
      <c r="AU1543" s="17" t="s">
        <v>82</v>
      </c>
    </row>
    <row r="1544" s="2" customFormat="1">
      <c r="A1544" s="38"/>
      <c r="B1544" s="39"/>
      <c r="C1544" s="40"/>
      <c r="D1544" s="230" t="s">
        <v>214</v>
      </c>
      <c r="E1544" s="40"/>
      <c r="F1544" s="231" t="s">
        <v>5255</v>
      </c>
      <c r="G1544" s="40"/>
      <c r="H1544" s="40"/>
      <c r="I1544" s="227"/>
      <c r="J1544" s="40"/>
      <c r="K1544" s="40"/>
      <c r="L1544" s="44"/>
      <c r="M1544" s="228"/>
      <c r="N1544" s="229"/>
      <c r="O1544" s="84"/>
      <c r="P1544" s="84"/>
      <c r="Q1544" s="84"/>
      <c r="R1544" s="84"/>
      <c r="S1544" s="84"/>
      <c r="T1544" s="85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T1544" s="17" t="s">
        <v>214</v>
      </c>
      <c r="AU1544" s="17" t="s">
        <v>82</v>
      </c>
    </row>
    <row r="1545" s="2" customFormat="1" ht="16.5" customHeight="1">
      <c r="A1545" s="38"/>
      <c r="B1545" s="39"/>
      <c r="C1545" s="212" t="s">
        <v>5256</v>
      </c>
      <c r="D1545" s="212" t="s">
        <v>205</v>
      </c>
      <c r="E1545" s="213" t="s">
        <v>5257</v>
      </c>
      <c r="F1545" s="214" t="s">
        <v>5258</v>
      </c>
      <c r="G1545" s="215" t="s">
        <v>208</v>
      </c>
      <c r="H1545" s="216">
        <v>15.5</v>
      </c>
      <c r="I1545" s="217"/>
      <c r="J1545" s="218">
        <f>ROUND(I1545*H1545,2)</f>
        <v>0</v>
      </c>
      <c r="K1545" s="214" t="s">
        <v>209</v>
      </c>
      <c r="L1545" s="44"/>
      <c r="M1545" s="219" t="s">
        <v>19</v>
      </c>
      <c r="N1545" s="220" t="s">
        <v>44</v>
      </c>
      <c r="O1545" s="84"/>
      <c r="P1545" s="221">
        <f>O1545*H1545</f>
        <v>0</v>
      </c>
      <c r="Q1545" s="221">
        <v>0</v>
      </c>
      <c r="R1545" s="221">
        <f>Q1545*H1545</f>
        <v>0</v>
      </c>
      <c r="S1545" s="221">
        <v>0</v>
      </c>
      <c r="T1545" s="222">
        <f>S1545*H1545</f>
        <v>0</v>
      </c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R1545" s="223" t="s">
        <v>233</v>
      </c>
      <c r="AT1545" s="223" t="s">
        <v>205</v>
      </c>
      <c r="AU1545" s="223" t="s">
        <v>82</v>
      </c>
      <c r="AY1545" s="17" t="s">
        <v>202</v>
      </c>
      <c r="BE1545" s="224">
        <f>IF(N1545="základní",J1545,0)</f>
        <v>0</v>
      </c>
      <c r="BF1545" s="224">
        <f>IF(N1545="snížená",J1545,0)</f>
        <v>0</v>
      </c>
      <c r="BG1545" s="224">
        <f>IF(N1545="zákl. přenesená",J1545,0)</f>
        <v>0</v>
      </c>
      <c r="BH1545" s="224">
        <f>IF(N1545="sníž. přenesená",J1545,0)</f>
        <v>0</v>
      </c>
      <c r="BI1545" s="224">
        <f>IF(N1545="nulová",J1545,0)</f>
        <v>0</v>
      </c>
      <c r="BJ1545" s="17" t="s">
        <v>80</v>
      </c>
      <c r="BK1545" s="224">
        <f>ROUND(I1545*H1545,2)</f>
        <v>0</v>
      </c>
      <c r="BL1545" s="17" t="s">
        <v>233</v>
      </c>
      <c r="BM1545" s="223" t="s">
        <v>5259</v>
      </c>
    </row>
    <row r="1546" s="2" customFormat="1">
      <c r="A1546" s="38"/>
      <c r="B1546" s="39"/>
      <c r="C1546" s="40"/>
      <c r="D1546" s="225" t="s">
        <v>212</v>
      </c>
      <c r="E1546" s="40"/>
      <c r="F1546" s="226" t="s">
        <v>5260</v>
      </c>
      <c r="G1546" s="40"/>
      <c r="H1546" s="40"/>
      <c r="I1546" s="227"/>
      <c r="J1546" s="40"/>
      <c r="K1546" s="40"/>
      <c r="L1546" s="44"/>
      <c r="M1546" s="228"/>
      <c r="N1546" s="229"/>
      <c r="O1546" s="84"/>
      <c r="P1546" s="84"/>
      <c r="Q1546" s="84"/>
      <c r="R1546" s="84"/>
      <c r="S1546" s="84"/>
      <c r="T1546" s="85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T1546" s="17" t="s">
        <v>212</v>
      </c>
      <c r="AU1546" s="17" t="s">
        <v>82</v>
      </c>
    </row>
    <row r="1547" s="2" customFormat="1">
      <c r="A1547" s="38"/>
      <c r="B1547" s="39"/>
      <c r="C1547" s="40"/>
      <c r="D1547" s="230" t="s">
        <v>214</v>
      </c>
      <c r="E1547" s="40"/>
      <c r="F1547" s="231" t="s">
        <v>5261</v>
      </c>
      <c r="G1547" s="40"/>
      <c r="H1547" s="40"/>
      <c r="I1547" s="227"/>
      <c r="J1547" s="40"/>
      <c r="K1547" s="40"/>
      <c r="L1547" s="44"/>
      <c r="M1547" s="228"/>
      <c r="N1547" s="229"/>
      <c r="O1547" s="84"/>
      <c r="P1547" s="84"/>
      <c r="Q1547" s="84"/>
      <c r="R1547" s="84"/>
      <c r="S1547" s="84"/>
      <c r="T1547" s="85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T1547" s="17" t="s">
        <v>214</v>
      </c>
      <c r="AU1547" s="17" t="s">
        <v>82</v>
      </c>
    </row>
    <row r="1548" s="2" customFormat="1" ht="16.5" customHeight="1">
      <c r="A1548" s="38"/>
      <c r="B1548" s="39"/>
      <c r="C1548" s="212" t="s">
        <v>5262</v>
      </c>
      <c r="D1548" s="212" t="s">
        <v>205</v>
      </c>
      <c r="E1548" s="213" t="s">
        <v>5263</v>
      </c>
      <c r="F1548" s="214" t="s">
        <v>5264</v>
      </c>
      <c r="G1548" s="215" t="s">
        <v>208</v>
      </c>
      <c r="H1548" s="216">
        <v>13.5</v>
      </c>
      <c r="I1548" s="217"/>
      <c r="J1548" s="218">
        <f>ROUND(I1548*H1548,2)</f>
        <v>0</v>
      </c>
      <c r="K1548" s="214" t="s">
        <v>209</v>
      </c>
      <c r="L1548" s="44"/>
      <c r="M1548" s="219" t="s">
        <v>19</v>
      </c>
      <c r="N1548" s="220" t="s">
        <v>44</v>
      </c>
      <c r="O1548" s="84"/>
      <c r="P1548" s="221">
        <f>O1548*H1548</f>
        <v>0</v>
      </c>
      <c r="Q1548" s="221">
        <v>0</v>
      </c>
      <c r="R1548" s="221">
        <f>Q1548*H1548</f>
        <v>0</v>
      </c>
      <c r="S1548" s="221">
        <v>0</v>
      </c>
      <c r="T1548" s="222">
        <f>S1548*H1548</f>
        <v>0</v>
      </c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R1548" s="223" t="s">
        <v>233</v>
      </c>
      <c r="AT1548" s="223" t="s">
        <v>205</v>
      </c>
      <c r="AU1548" s="223" t="s">
        <v>82</v>
      </c>
      <c r="AY1548" s="17" t="s">
        <v>202</v>
      </c>
      <c r="BE1548" s="224">
        <f>IF(N1548="základní",J1548,0)</f>
        <v>0</v>
      </c>
      <c r="BF1548" s="224">
        <f>IF(N1548="snížená",J1548,0)</f>
        <v>0</v>
      </c>
      <c r="BG1548" s="224">
        <f>IF(N1548="zákl. přenesená",J1548,0)</f>
        <v>0</v>
      </c>
      <c r="BH1548" s="224">
        <f>IF(N1548="sníž. přenesená",J1548,0)</f>
        <v>0</v>
      </c>
      <c r="BI1548" s="224">
        <f>IF(N1548="nulová",J1548,0)</f>
        <v>0</v>
      </c>
      <c r="BJ1548" s="17" t="s">
        <v>80</v>
      </c>
      <c r="BK1548" s="224">
        <f>ROUND(I1548*H1548,2)</f>
        <v>0</v>
      </c>
      <c r="BL1548" s="17" t="s">
        <v>233</v>
      </c>
      <c r="BM1548" s="223" t="s">
        <v>5265</v>
      </c>
    </row>
    <row r="1549" s="2" customFormat="1">
      <c r="A1549" s="38"/>
      <c r="B1549" s="39"/>
      <c r="C1549" s="40"/>
      <c r="D1549" s="225" t="s">
        <v>212</v>
      </c>
      <c r="E1549" s="40"/>
      <c r="F1549" s="226" t="s">
        <v>5266</v>
      </c>
      <c r="G1549" s="40"/>
      <c r="H1549" s="40"/>
      <c r="I1549" s="227"/>
      <c r="J1549" s="40"/>
      <c r="K1549" s="40"/>
      <c r="L1549" s="44"/>
      <c r="M1549" s="228"/>
      <c r="N1549" s="229"/>
      <c r="O1549" s="84"/>
      <c r="P1549" s="84"/>
      <c r="Q1549" s="84"/>
      <c r="R1549" s="84"/>
      <c r="S1549" s="84"/>
      <c r="T1549" s="85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T1549" s="17" t="s">
        <v>212</v>
      </c>
      <c r="AU1549" s="17" t="s">
        <v>82</v>
      </c>
    </row>
    <row r="1550" s="2" customFormat="1">
      <c r="A1550" s="38"/>
      <c r="B1550" s="39"/>
      <c r="C1550" s="40"/>
      <c r="D1550" s="230" t="s">
        <v>214</v>
      </c>
      <c r="E1550" s="40"/>
      <c r="F1550" s="231" t="s">
        <v>5267</v>
      </c>
      <c r="G1550" s="40"/>
      <c r="H1550" s="40"/>
      <c r="I1550" s="227"/>
      <c r="J1550" s="40"/>
      <c r="K1550" s="40"/>
      <c r="L1550" s="44"/>
      <c r="M1550" s="228"/>
      <c r="N1550" s="229"/>
      <c r="O1550" s="84"/>
      <c r="P1550" s="84"/>
      <c r="Q1550" s="84"/>
      <c r="R1550" s="84"/>
      <c r="S1550" s="84"/>
      <c r="T1550" s="85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T1550" s="17" t="s">
        <v>214</v>
      </c>
      <c r="AU1550" s="17" t="s">
        <v>82</v>
      </c>
    </row>
    <row r="1551" s="2" customFormat="1" ht="16.5" customHeight="1">
      <c r="A1551" s="38"/>
      <c r="B1551" s="39"/>
      <c r="C1551" s="212" t="s">
        <v>5268</v>
      </c>
      <c r="D1551" s="212" t="s">
        <v>205</v>
      </c>
      <c r="E1551" s="213" t="s">
        <v>5269</v>
      </c>
      <c r="F1551" s="214" t="s">
        <v>5270</v>
      </c>
      <c r="G1551" s="215" t="s">
        <v>208</v>
      </c>
      <c r="H1551" s="216">
        <v>22.300000000000001</v>
      </c>
      <c r="I1551" s="217"/>
      <c r="J1551" s="218">
        <f>ROUND(I1551*H1551,2)</f>
        <v>0</v>
      </c>
      <c r="K1551" s="214" t="s">
        <v>209</v>
      </c>
      <c r="L1551" s="44"/>
      <c r="M1551" s="219" t="s">
        <v>19</v>
      </c>
      <c r="N1551" s="220" t="s">
        <v>44</v>
      </c>
      <c r="O1551" s="84"/>
      <c r="P1551" s="221">
        <f>O1551*H1551</f>
        <v>0</v>
      </c>
      <c r="Q1551" s="221">
        <v>0</v>
      </c>
      <c r="R1551" s="221">
        <f>Q1551*H1551</f>
        <v>0</v>
      </c>
      <c r="S1551" s="221">
        <v>0</v>
      </c>
      <c r="T1551" s="222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223" t="s">
        <v>233</v>
      </c>
      <c r="AT1551" s="223" t="s">
        <v>205</v>
      </c>
      <c r="AU1551" s="223" t="s">
        <v>82</v>
      </c>
      <c r="AY1551" s="17" t="s">
        <v>202</v>
      </c>
      <c r="BE1551" s="224">
        <f>IF(N1551="základní",J1551,0)</f>
        <v>0</v>
      </c>
      <c r="BF1551" s="224">
        <f>IF(N1551="snížená",J1551,0)</f>
        <v>0</v>
      </c>
      <c r="BG1551" s="224">
        <f>IF(N1551="zákl. přenesená",J1551,0)</f>
        <v>0</v>
      </c>
      <c r="BH1551" s="224">
        <f>IF(N1551="sníž. přenesená",J1551,0)</f>
        <v>0</v>
      </c>
      <c r="BI1551" s="224">
        <f>IF(N1551="nulová",J1551,0)</f>
        <v>0</v>
      </c>
      <c r="BJ1551" s="17" t="s">
        <v>80</v>
      </c>
      <c r="BK1551" s="224">
        <f>ROUND(I1551*H1551,2)</f>
        <v>0</v>
      </c>
      <c r="BL1551" s="17" t="s">
        <v>233</v>
      </c>
      <c r="BM1551" s="223" t="s">
        <v>5271</v>
      </c>
    </row>
    <row r="1552" s="2" customFormat="1">
      <c r="A1552" s="38"/>
      <c r="B1552" s="39"/>
      <c r="C1552" s="40"/>
      <c r="D1552" s="225" t="s">
        <v>212</v>
      </c>
      <c r="E1552" s="40"/>
      <c r="F1552" s="226" t="s">
        <v>5272</v>
      </c>
      <c r="G1552" s="40"/>
      <c r="H1552" s="40"/>
      <c r="I1552" s="227"/>
      <c r="J1552" s="40"/>
      <c r="K1552" s="40"/>
      <c r="L1552" s="44"/>
      <c r="M1552" s="228"/>
      <c r="N1552" s="229"/>
      <c r="O1552" s="84"/>
      <c r="P1552" s="84"/>
      <c r="Q1552" s="84"/>
      <c r="R1552" s="84"/>
      <c r="S1552" s="84"/>
      <c r="T1552" s="85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T1552" s="17" t="s">
        <v>212</v>
      </c>
      <c r="AU1552" s="17" t="s">
        <v>82</v>
      </c>
    </row>
    <row r="1553" s="2" customFormat="1">
      <c r="A1553" s="38"/>
      <c r="B1553" s="39"/>
      <c r="C1553" s="40"/>
      <c r="D1553" s="230" t="s">
        <v>214</v>
      </c>
      <c r="E1553" s="40"/>
      <c r="F1553" s="231" t="s">
        <v>5273</v>
      </c>
      <c r="G1553" s="40"/>
      <c r="H1553" s="40"/>
      <c r="I1553" s="227"/>
      <c r="J1553" s="40"/>
      <c r="K1553" s="40"/>
      <c r="L1553" s="44"/>
      <c r="M1553" s="228"/>
      <c r="N1553" s="229"/>
      <c r="O1553" s="84"/>
      <c r="P1553" s="84"/>
      <c r="Q1553" s="84"/>
      <c r="R1553" s="84"/>
      <c r="S1553" s="84"/>
      <c r="T1553" s="85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T1553" s="17" t="s">
        <v>214</v>
      </c>
      <c r="AU1553" s="17" t="s">
        <v>82</v>
      </c>
    </row>
    <row r="1554" s="2" customFormat="1" ht="16.5" customHeight="1">
      <c r="A1554" s="38"/>
      <c r="B1554" s="39"/>
      <c r="C1554" s="212" t="s">
        <v>5274</v>
      </c>
      <c r="D1554" s="212" t="s">
        <v>205</v>
      </c>
      <c r="E1554" s="213" t="s">
        <v>5275</v>
      </c>
      <c r="F1554" s="214" t="s">
        <v>5276</v>
      </c>
      <c r="G1554" s="215" t="s">
        <v>208</v>
      </c>
      <c r="H1554" s="216">
        <v>43</v>
      </c>
      <c r="I1554" s="217"/>
      <c r="J1554" s="218">
        <f>ROUND(I1554*H1554,2)</f>
        <v>0</v>
      </c>
      <c r="K1554" s="214" t="s">
        <v>209</v>
      </c>
      <c r="L1554" s="44"/>
      <c r="M1554" s="219" t="s">
        <v>19</v>
      </c>
      <c r="N1554" s="220" t="s">
        <v>44</v>
      </c>
      <c r="O1554" s="84"/>
      <c r="P1554" s="221">
        <f>O1554*H1554</f>
        <v>0</v>
      </c>
      <c r="Q1554" s="221">
        <v>0</v>
      </c>
      <c r="R1554" s="221">
        <f>Q1554*H1554</f>
        <v>0</v>
      </c>
      <c r="S1554" s="221">
        <v>0</v>
      </c>
      <c r="T1554" s="222">
        <f>S1554*H1554</f>
        <v>0</v>
      </c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R1554" s="223" t="s">
        <v>233</v>
      </c>
      <c r="AT1554" s="223" t="s">
        <v>205</v>
      </c>
      <c r="AU1554" s="223" t="s">
        <v>82</v>
      </c>
      <c r="AY1554" s="17" t="s">
        <v>202</v>
      </c>
      <c r="BE1554" s="224">
        <f>IF(N1554="základní",J1554,0)</f>
        <v>0</v>
      </c>
      <c r="BF1554" s="224">
        <f>IF(N1554="snížená",J1554,0)</f>
        <v>0</v>
      </c>
      <c r="BG1554" s="224">
        <f>IF(N1554="zákl. přenesená",J1554,0)</f>
        <v>0</v>
      </c>
      <c r="BH1554" s="224">
        <f>IF(N1554="sníž. přenesená",J1554,0)</f>
        <v>0</v>
      </c>
      <c r="BI1554" s="224">
        <f>IF(N1554="nulová",J1554,0)</f>
        <v>0</v>
      </c>
      <c r="BJ1554" s="17" t="s">
        <v>80</v>
      </c>
      <c r="BK1554" s="224">
        <f>ROUND(I1554*H1554,2)</f>
        <v>0</v>
      </c>
      <c r="BL1554" s="17" t="s">
        <v>233</v>
      </c>
      <c r="BM1554" s="223" t="s">
        <v>5277</v>
      </c>
    </row>
    <row r="1555" s="2" customFormat="1">
      <c r="A1555" s="38"/>
      <c r="B1555" s="39"/>
      <c r="C1555" s="40"/>
      <c r="D1555" s="225" t="s">
        <v>212</v>
      </c>
      <c r="E1555" s="40"/>
      <c r="F1555" s="226" t="s">
        <v>5278</v>
      </c>
      <c r="G1555" s="40"/>
      <c r="H1555" s="40"/>
      <c r="I1555" s="227"/>
      <c r="J1555" s="40"/>
      <c r="K1555" s="40"/>
      <c r="L1555" s="44"/>
      <c r="M1555" s="228"/>
      <c r="N1555" s="229"/>
      <c r="O1555" s="84"/>
      <c r="P1555" s="84"/>
      <c r="Q1555" s="84"/>
      <c r="R1555" s="84"/>
      <c r="S1555" s="84"/>
      <c r="T1555" s="85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T1555" s="17" t="s">
        <v>212</v>
      </c>
      <c r="AU1555" s="17" t="s">
        <v>82</v>
      </c>
    </row>
    <row r="1556" s="2" customFormat="1">
      <c r="A1556" s="38"/>
      <c r="B1556" s="39"/>
      <c r="C1556" s="40"/>
      <c r="D1556" s="230" t="s">
        <v>214</v>
      </c>
      <c r="E1556" s="40"/>
      <c r="F1556" s="231" t="s">
        <v>5279</v>
      </c>
      <c r="G1556" s="40"/>
      <c r="H1556" s="40"/>
      <c r="I1556" s="227"/>
      <c r="J1556" s="40"/>
      <c r="K1556" s="40"/>
      <c r="L1556" s="44"/>
      <c r="M1556" s="228"/>
      <c r="N1556" s="229"/>
      <c r="O1556" s="84"/>
      <c r="P1556" s="84"/>
      <c r="Q1556" s="84"/>
      <c r="R1556" s="84"/>
      <c r="S1556" s="84"/>
      <c r="T1556" s="85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T1556" s="17" t="s">
        <v>214</v>
      </c>
      <c r="AU1556" s="17" t="s">
        <v>82</v>
      </c>
    </row>
    <row r="1557" s="2" customFormat="1" ht="16.5" customHeight="1">
      <c r="A1557" s="38"/>
      <c r="B1557" s="39"/>
      <c r="C1557" s="212" t="s">
        <v>5280</v>
      </c>
      <c r="D1557" s="212" t="s">
        <v>205</v>
      </c>
      <c r="E1557" s="213" t="s">
        <v>5281</v>
      </c>
      <c r="F1557" s="214" t="s">
        <v>5282</v>
      </c>
      <c r="G1557" s="215" t="s">
        <v>208</v>
      </c>
      <c r="H1557" s="216">
        <v>44</v>
      </c>
      <c r="I1557" s="217"/>
      <c r="J1557" s="218">
        <f>ROUND(I1557*H1557,2)</f>
        <v>0</v>
      </c>
      <c r="K1557" s="214" t="s">
        <v>209</v>
      </c>
      <c r="L1557" s="44"/>
      <c r="M1557" s="219" t="s">
        <v>19</v>
      </c>
      <c r="N1557" s="220" t="s">
        <v>44</v>
      </c>
      <c r="O1557" s="84"/>
      <c r="P1557" s="221">
        <f>O1557*H1557</f>
        <v>0</v>
      </c>
      <c r="Q1557" s="221">
        <v>0</v>
      </c>
      <c r="R1557" s="221">
        <f>Q1557*H1557</f>
        <v>0</v>
      </c>
      <c r="S1557" s="221">
        <v>0</v>
      </c>
      <c r="T1557" s="222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223" t="s">
        <v>233</v>
      </c>
      <c r="AT1557" s="223" t="s">
        <v>205</v>
      </c>
      <c r="AU1557" s="223" t="s">
        <v>82</v>
      </c>
      <c r="AY1557" s="17" t="s">
        <v>202</v>
      </c>
      <c r="BE1557" s="224">
        <f>IF(N1557="základní",J1557,0)</f>
        <v>0</v>
      </c>
      <c r="BF1557" s="224">
        <f>IF(N1557="snížená",J1557,0)</f>
        <v>0</v>
      </c>
      <c r="BG1557" s="224">
        <f>IF(N1557="zákl. přenesená",J1557,0)</f>
        <v>0</v>
      </c>
      <c r="BH1557" s="224">
        <f>IF(N1557="sníž. přenesená",J1557,0)</f>
        <v>0</v>
      </c>
      <c r="BI1557" s="224">
        <f>IF(N1557="nulová",J1557,0)</f>
        <v>0</v>
      </c>
      <c r="BJ1557" s="17" t="s">
        <v>80</v>
      </c>
      <c r="BK1557" s="224">
        <f>ROUND(I1557*H1557,2)</f>
        <v>0</v>
      </c>
      <c r="BL1557" s="17" t="s">
        <v>233</v>
      </c>
      <c r="BM1557" s="223" t="s">
        <v>5283</v>
      </c>
    </row>
    <row r="1558" s="2" customFormat="1">
      <c r="A1558" s="38"/>
      <c r="B1558" s="39"/>
      <c r="C1558" s="40"/>
      <c r="D1558" s="225" t="s">
        <v>212</v>
      </c>
      <c r="E1558" s="40"/>
      <c r="F1558" s="226" t="s">
        <v>5284</v>
      </c>
      <c r="G1558" s="40"/>
      <c r="H1558" s="40"/>
      <c r="I1558" s="227"/>
      <c r="J1558" s="40"/>
      <c r="K1558" s="40"/>
      <c r="L1558" s="44"/>
      <c r="M1558" s="228"/>
      <c r="N1558" s="229"/>
      <c r="O1558" s="84"/>
      <c r="P1558" s="84"/>
      <c r="Q1558" s="84"/>
      <c r="R1558" s="84"/>
      <c r="S1558" s="84"/>
      <c r="T1558" s="85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T1558" s="17" t="s">
        <v>212</v>
      </c>
      <c r="AU1558" s="17" t="s">
        <v>82</v>
      </c>
    </row>
    <row r="1559" s="2" customFormat="1">
      <c r="A1559" s="38"/>
      <c r="B1559" s="39"/>
      <c r="C1559" s="40"/>
      <c r="D1559" s="230" t="s">
        <v>214</v>
      </c>
      <c r="E1559" s="40"/>
      <c r="F1559" s="231" t="s">
        <v>5285</v>
      </c>
      <c r="G1559" s="40"/>
      <c r="H1559" s="40"/>
      <c r="I1559" s="227"/>
      <c r="J1559" s="40"/>
      <c r="K1559" s="40"/>
      <c r="L1559" s="44"/>
      <c r="M1559" s="228"/>
      <c r="N1559" s="229"/>
      <c r="O1559" s="84"/>
      <c r="P1559" s="84"/>
      <c r="Q1559" s="84"/>
      <c r="R1559" s="84"/>
      <c r="S1559" s="84"/>
      <c r="T1559" s="85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T1559" s="17" t="s">
        <v>214</v>
      </c>
      <c r="AU1559" s="17" t="s">
        <v>82</v>
      </c>
    </row>
    <row r="1560" s="2" customFormat="1" ht="16.5" customHeight="1">
      <c r="A1560" s="38"/>
      <c r="B1560" s="39"/>
      <c r="C1560" s="243" t="s">
        <v>5286</v>
      </c>
      <c r="D1560" s="243" t="s">
        <v>248</v>
      </c>
      <c r="E1560" s="244" t="s">
        <v>5287</v>
      </c>
      <c r="F1560" s="245" t="s">
        <v>5288</v>
      </c>
      <c r="G1560" s="246" t="s">
        <v>208</v>
      </c>
      <c r="H1560" s="247">
        <v>44</v>
      </c>
      <c r="I1560" s="248"/>
      <c r="J1560" s="249">
        <f>ROUND(I1560*H1560,2)</f>
        <v>0</v>
      </c>
      <c r="K1560" s="245" t="s">
        <v>19</v>
      </c>
      <c r="L1560" s="250"/>
      <c r="M1560" s="251" t="s">
        <v>19</v>
      </c>
      <c r="N1560" s="252" t="s">
        <v>44</v>
      </c>
      <c r="O1560" s="84"/>
      <c r="P1560" s="221">
        <f>O1560*H1560</f>
        <v>0</v>
      </c>
      <c r="Q1560" s="221">
        <v>0</v>
      </c>
      <c r="R1560" s="221">
        <f>Q1560*H1560</f>
        <v>0</v>
      </c>
      <c r="S1560" s="221">
        <v>0</v>
      </c>
      <c r="T1560" s="222">
        <f>S1560*H1560</f>
        <v>0</v>
      </c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R1560" s="223" t="s">
        <v>1051</v>
      </c>
      <c r="AT1560" s="223" t="s">
        <v>248</v>
      </c>
      <c r="AU1560" s="223" t="s">
        <v>82</v>
      </c>
      <c r="AY1560" s="17" t="s">
        <v>202</v>
      </c>
      <c r="BE1560" s="224">
        <f>IF(N1560="základní",J1560,0)</f>
        <v>0</v>
      </c>
      <c r="BF1560" s="224">
        <f>IF(N1560="snížená",J1560,0)</f>
        <v>0</v>
      </c>
      <c r="BG1560" s="224">
        <f>IF(N1560="zákl. přenesená",J1560,0)</f>
        <v>0</v>
      </c>
      <c r="BH1560" s="224">
        <f>IF(N1560="sníž. přenesená",J1560,0)</f>
        <v>0</v>
      </c>
      <c r="BI1560" s="224">
        <f>IF(N1560="nulová",J1560,0)</f>
        <v>0</v>
      </c>
      <c r="BJ1560" s="17" t="s">
        <v>80</v>
      </c>
      <c r="BK1560" s="224">
        <f>ROUND(I1560*H1560,2)</f>
        <v>0</v>
      </c>
      <c r="BL1560" s="17" t="s">
        <v>233</v>
      </c>
      <c r="BM1560" s="223" t="s">
        <v>5289</v>
      </c>
    </row>
    <row r="1561" s="2" customFormat="1">
      <c r="A1561" s="38"/>
      <c r="B1561" s="39"/>
      <c r="C1561" s="40"/>
      <c r="D1561" s="225" t="s">
        <v>212</v>
      </c>
      <c r="E1561" s="40"/>
      <c r="F1561" s="226" t="s">
        <v>5290</v>
      </c>
      <c r="G1561" s="40"/>
      <c r="H1561" s="40"/>
      <c r="I1561" s="227"/>
      <c r="J1561" s="40"/>
      <c r="K1561" s="40"/>
      <c r="L1561" s="44"/>
      <c r="M1561" s="228"/>
      <c r="N1561" s="229"/>
      <c r="O1561" s="84"/>
      <c r="P1561" s="84"/>
      <c r="Q1561" s="84"/>
      <c r="R1561" s="84"/>
      <c r="S1561" s="84"/>
      <c r="T1561" s="85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T1561" s="17" t="s">
        <v>212</v>
      </c>
      <c r="AU1561" s="17" t="s">
        <v>82</v>
      </c>
    </row>
    <row r="1562" s="2" customFormat="1" ht="16.5" customHeight="1">
      <c r="A1562" s="38"/>
      <c r="B1562" s="39"/>
      <c r="C1562" s="243" t="s">
        <v>5291</v>
      </c>
      <c r="D1562" s="243" t="s">
        <v>248</v>
      </c>
      <c r="E1562" s="244" t="s">
        <v>5292</v>
      </c>
      <c r="F1562" s="245" t="s">
        <v>5290</v>
      </c>
      <c r="G1562" s="246" t="s">
        <v>208</v>
      </c>
      <c r="H1562" s="247">
        <v>43</v>
      </c>
      <c r="I1562" s="248"/>
      <c r="J1562" s="249">
        <f>ROUND(I1562*H1562,2)</f>
        <v>0</v>
      </c>
      <c r="K1562" s="245" t="s">
        <v>19</v>
      </c>
      <c r="L1562" s="250"/>
      <c r="M1562" s="251" t="s">
        <v>19</v>
      </c>
      <c r="N1562" s="252" t="s">
        <v>44</v>
      </c>
      <c r="O1562" s="84"/>
      <c r="P1562" s="221">
        <f>O1562*H1562</f>
        <v>0</v>
      </c>
      <c r="Q1562" s="221">
        <v>0</v>
      </c>
      <c r="R1562" s="221">
        <f>Q1562*H1562</f>
        <v>0</v>
      </c>
      <c r="S1562" s="221">
        <v>0</v>
      </c>
      <c r="T1562" s="222">
        <f>S1562*H1562</f>
        <v>0</v>
      </c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R1562" s="223" t="s">
        <v>1051</v>
      </c>
      <c r="AT1562" s="223" t="s">
        <v>248</v>
      </c>
      <c r="AU1562" s="223" t="s">
        <v>82</v>
      </c>
      <c r="AY1562" s="17" t="s">
        <v>202</v>
      </c>
      <c r="BE1562" s="224">
        <f>IF(N1562="základní",J1562,0)</f>
        <v>0</v>
      </c>
      <c r="BF1562" s="224">
        <f>IF(N1562="snížená",J1562,0)</f>
        <v>0</v>
      </c>
      <c r="BG1562" s="224">
        <f>IF(N1562="zákl. přenesená",J1562,0)</f>
        <v>0</v>
      </c>
      <c r="BH1562" s="224">
        <f>IF(N1562="sníž. přenesená",J1562,0)</f>
        <v>0</v>
      </c>
      <c r="BI1562" s="224">
        <f>IF(N1562="nulová",J1562,0)</f>
        <v>0</v>
      </c>
      <c r="BJ1562" s="17" t="s">
        <v>80</v>
      </c>
      <c r="BK1562" s="224">
        <f>ROUND(I1562*H1562,2)</f>
        <v>0</v>
      </c>
      <c r="BL1562" s="17" t="s">
        <v>233</v>
      </c>
      <c r="BM1562" s="223" t="s">
        <v>5293</v>
      </c>
    </row>
    <row r="1563" s="2" customFormat="1">
      <c r="A1563" s="38"/>
      <c r="B1563" s="39"/>
      <c r="C1563" s="40"/>
      <c r="D1563" s="225" t="s">
        <v>212</v>
      </c>
      <c r="E1563" s="40"/>
      <c r="F1563" s="226" t="s">
        <v>5290</v>
      </c>
      <c r="G1563" s="40"/>
      <c r="H1563" s="40"/>
      <c r="I1563" s="227"/>
      <c r="J1563" s="40"/>
      <c r="K1563" s="40"/>
      <c r="L1563" s="44"/>
      <c r="M1563" s="228"/>
      <c r="N1563" s="229"/>
      <c r="O1563" s="84"/>
      <c r="P1563" s="84"/>
      <c r="Q1563" s="84"/>
      <c r="R1563" s="84"/>
      <c r="S1563" s="84"/>
      <c r="T1563" s="85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T1563" s="17" t="s">
        <v>212</v>
      </c>
      <c r="AU1563" s="17" t="s">
        <v>82</v>
      </c>
    </row>
    <row r="1564" s="2" customFormat="1" ht="16.5" customHeight="1">
      <c r="A1564" s="38"/>
      <c r="B1564" s="39"/>
      <c r="C1564" s="243" t="s">
        <v>5294</v>
      </c>
      <c r="D1564" s="243" t="s">
        <v>248</v>
      </c>
      <c r="E1564" s="244" t="s">
        <v>5295</v>
      </c>
      <c r="F1564" s="245" t="s">
        <v>5296</v>
      </c>
      <c r="G1564" s="246" t="s">
        <v>208</v>
      </c>
      <c r="H1564" s="247">
        <v>22.300000000000001</v>
      </c>
      <c r="I1564" s="248"/>
      <c r="J1564" s="249">
        <f>ROUND(I1564*H1564,2)</f>
        <v>0</v>
      </c>
      <c r="K1564" s="245" t="s">
        <v>19</v>
      </c>
      <c r="L1564" s="250"/>
      <c r="M1564" s="251" t="s">
        <v>19</v>
      </c>
      <c r="N1564" s="252" t="s">
        <v>44</v>
      </c>
      <c r="O1564" s="84"/>
      <c r="P1564" s="221">
        <f>O1564*H1564</f>
        <v>0</v>
      </c>
      <c r="Q1564" s="221">
        <v>0</v>
      </c>
      <c r="R1564" s="221">
        <f>Q1564*H1564</f>
        <v>0</v>
      </c>
      <c r="S1564" s="221">
        <v>0</v>
      </c>
      <c r="T1564" s="222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223" t="s">
        <v>1051</v>
      </c>
      <c r="AT1564" s="223" t="s">
        <v>248</v>
      </c>
      <c r="AU1564" s="223" t="s">
        <v>82</v>
      </c>
      <c r="AY1564" s="17" t="s">
        <v>202</v>
      </c>
      <c r="BE1564" s="224">
        <f>IF(N1564="základní",J1564,0)</f>
        <v>0</v>
      </c>
      <c r="BF1564" s="224">
        <f>IF(N1564="snížená",J1564,0)</f>
        <v>0</v>
      </c>
      <c r="BG1564" s="224">
        <f>IF(N1564="zákl. přenesená",J1564,0)</f>
        <v>0</v>
      </c>
      <c r="BH1564" s="224">
        <f>IF(N1564="sníž. přenesená",J1564,0)</f>
        <v>0</v>
      </c>
      <c r="BI1564" s="224">
        <f>IF(N1564="nulová",J1564,0)</f>
        <v>0</v>
      </c>
      <c r="BJ1564" s="17" t="s">
        <v>80</v>
      </c>
      <c r="BK1564" s="224">
        <f>ROUND(I1564*H1564,2)</f>
        <v>0</v>
      </c>
      <c r="BL1564" s="17" t="s">
        <v>233</v>
      </c>
      <c r="BM1564" s="223" t="s">
        <v>5297</v>
      </c>
    </row>
    <row r="1565" s="2" customFormat="1">
      <c r="A1565" s="38"/>
      <c r="B1565" s="39"/>
      <c r="C1565" s="40"/>
      <c r="D1565" s="225" t="s">
        <v>212</v>
      </c>
      <c r="E1565" s="40"/>
      <c r="F1565" s="226" t="s">
        <v>5296</v>
      </c>
      <c r="G1565" s="40"/>
      <c r="H1565" s="40"/>
      <c r="I1565" s="227"/>
      <c r="J1565" s="40"/>
      <c r="K1565" s="40"/>
      <c r="L1565" s="44"/>
      <c r="M1565" s="228"/>
      <c r="N1565" s="229"/>
      <c r="O1565" s="84"/>
      <c r="P1565" s="84"/>
      <c r="Q1565" s="84"/>
      <c r="R1565" s="84"/>
      <c r="S1565" s="84"/>
      <c r="T1565" s="85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T1565" s="17" t="s">
        <v>212</v>
      </c>
      <c r="AU1565" s="17" t="s">
        <v>82</v>
      </c>
    </row>
    <row r="1566" s="2" customFormat="1" ht="16.5" customHeight="1">
      <c r="A1566" s="38"/>
      <c r="B1566" s="39"/>
      <c r="C1566" s="243" t="s">
        <v>5298</v>
      </c>
      <c r="D1566" s="243" t="s">
        <v>248</v>
      </c>
      <c r="E1566" s="244" t="s">
        <v>5299</v>
      </c>
      <c r="F1566" s="245" t="s">
        <v>5300</v>
      </c>
      <c r="G1566" s="246" t="s">
        <v>208</v>
      </c>
      <c r="H1566" s="247">
        <v>13.5</v>
      </c>
      <c r="I1566" s="248"/>
      <c r="J1566" s="249">
        <f>ROUND(I1566*H1566,2)</f>
        <v>0</v>
      </c>
      <c r="K1566" s="245" t="s">
        <v>19</v>
      </c>
      <c r="L1566" s="250"/>
      <c r="M1566" s="251" t="s">
        <v>19</v>
      </c>
      <c r="N1566" s="252" t="s">
        <v>44</v>
      </c>
      <c r="O1566" s="84"/>
      <c r="P1566" s="221">
        <f>O1566*H1566</f>
        <v>0</v>
      </c>
      <c r="Q1566" s="221">
        <v>0</v>
      </c>
      <c r="R1566" s="221">
        <f>Q1566*H1566</f>
        <v>0</v>
      </c>
      <c r="S1566" s="221">
        <v>0</v>
      </c>
      <c r="T1566" s="222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223" t="s">
        <v>1051</v>
      </c>
      <c r="AT1566" s="223" t="s">
        <v>248</v>
      </c>
      <c r="AU1566" s="223" t="s">
        <v>82</v>
      </c>
      <c r="AY1566" s="17" t="s">
        <v>202</v>
      </c>
      <c r="BE1566" s="224">
        <f>IF(N1566="základní",J1566,0)</f>
        <v>0</v>
      </c>
      <c r="BF1566" s="224">
        <f>IF(N1566="snížená",J1566,0)</f>
        <v>0</v>
      </c>
      <c r="BG1566" s="224">
        <f>IF(N1566="zákl. přenesená",J1566,0)</f>
        <v>0</v>
      </c>
      <c r="BH1566" s="224">
        <f>IF(N1566="sníž. přenesená",J1566,0)</f>
        <v>0</v>
      </c>
      <c r="BI1566" s="224">
        <f>IF(N1566="nulová",J1566,0)</f>
        <v>0</v>
      </c>
      <c r="BJ1566" s="17" t="s">
        <v>80</v>
      </c>
      <c r="BK1566" s="224">
        <f>ROUND(I1566*H1566,2)</f>
        <v>0</v>
      </c>
      <c r="BL1566" s="17" t="s">
        <v>233</v>
      </c>
      <c r="BM1566" s="223" t="s">
        <v>5301</v>
      </c>
    </row>
    <row r="1567" s="2" customFormat="1">
      <c r="A1567" s="38"/>
      <c r="B1567" s="39"/>
      <c r="C1567" s="40"/>
      <c r="D1567" s="225" t="s">
        <v>212</v>
      </c>
      <c r="E1567" s="40"/>
      <c r="F1567" s="226" t="s">
        <v>5300</v>
      </c>
      <c r="G1567" s="40"/>
      <c r="H1567" s="40"/>
      <c r="I1567" s="227"/>
      <c r="J1567" s="40"/>
      <c r="K1567" s="40"/>
      <c r="L1567" s="44"/>
      <c r="M1567" s="228"/>
      <c r="N1567" s="229"/>
      <c r="O1567" s="84"/>
      <c r="P1567" s="84"/>
      <c r="Q1567" s="84"/>
      <c r="R1567" s="84"/>
      <c r="S1567" s="84"/>
      <c r="T1567" s="85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T1567" s="17" t="s">
        <v>212</v>
      </c>
      <c r="AU1567" s="17" t="s">
        <v>82</v>
      </c>
    </row>
    <row r="1568" s="2" customFormat="1" ht="16.5" customHeight="1">
      <c r="A1568" s="38"/>
      <c r="B1568" s="39"/>
      <c r="C1568" s="243" t="s">
        <v>5302</v>
      </c>
      <c r="D1568" s="243" t="s">
        <v>248</v>
      </c>
      <c r="E1568" s="244" t="s">
        <v>5303</v>
      </c>
      <c r="F1568" s="245" t="s">
        <v>5304</v>
      </c>
      <c r="G1568" s="246" t="s">
        <v>208</v>
      </c>
      <c r="H1568" s="247">
        <v>15.5</v>
      </c>
      <c r="I1568" s="248"/>
      <c r="J1568" s="249">
        <f>ROUND(I1568*H1568,2)</f>
        <v>0</v>
      </c>
      <c r="K1568" s="245" t="s">
        <v>19</v>
      </c>
      <c r="L1568" s="250"/>
      <c r="M1568" s="251" t="s">
        <v>19</v>
      </c>
      <c r="N1568" s="252" t="s">
        <v>44</v>
      </c>
      <c r="O1568" s="84"/>
      <c r="P1568" s="221">
        <f>O1568*H1568</f>
        <v>0</v>
      </c>
      <c r="Q1568" s="221">
        <v>0</v>
      </c>
      <c r="R1568" s="221">
        <f>Q1568*H1568</f>
        <v>0</v>
      </c>
      <c r="S1568" s="221">
        <v>0</v>
      </c>
      <c r="T1568" s="222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223" t="s">
        <v>1051</v>
      </c>
      <c r="AT1568" s="223" t="s">
        <v>248</v>
      </c>
      <c r="AU1568" s="223" t="s">
        <v>82</v>
      </c>
      <c r="AY1568" s="17" t="s">
        <v>202</v>
      </c>
      <c r="BE1568" s="224">
        <f>IF(N1568="základní",J1568,0)</f>
        <v>0</v>
      </c>
      <c r="BF1568" s="224">
        <f>IF(N1568="snížená",J1568,0)</f>
        <v>0</v>
      </c>
      <c r="BG1568" s="224">
        <f>IF(N1568="zákl. přenesená",J1568,0)</f>
        <v>0</v>
      </c>
      <c r="BH1568" s="224">
        <f>IF(N1568="sníž. přenesená",J1568,0)</f>
        <v>0</v>
      </c>
      <c r="BI1568" s="224">
        <f>IF(N1568="nulová",J1568,0)</f>
        <v>0</v>
      </c>
      <c r="BJ1568" s="17" t="s">
        <v>80</v>
      </c>
      <c r="BK1568" s="224">
        <f>ROUND(I1568*H1568,2)</f>
        <v>0</v>
      </c>
      <c r="BL1568" s="17" t="s">
        <v>233</v>
      </c>
      <c r="BM1568" s="223" t="s">
        <v>5305</v>
      </c>
    </row>
    <row r="1569" s="2" customFormat="1">
      <c r="A1569" s="38"/>
      <c r="B1569" s="39"/>
      <c r="C1569" s="40"/>
      <c r="D1569" s="225" t="s">
        <v>212</v>
      </c>
      <c r="E1569" s="40"/>
      <c r="F1569" s="226" t="s">
        <v>5306</v>
      </c>
      <c r="G1569" s="40"/>
      <c r="H1569" s="40"/>
      <c r="I1569" s="227"/>
      <c r="J1569" s="40"/>
      <c r="K1569" s="40"/>
      <c r="L1569" s="44"/>
      <c r="M1569" s="228"/>
      <c r="N1569" s="229"/>
      <c r="O1569" s="84"/>
      <c r="P1569" s="84"/>
      <c r="Q1569" s="84"/>
      <c r="R1569" s="84"/>
      <c r="S1569" s="84"/>
      <c r="T1569" s="85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T1569" s="17" t="s">
        <v>212</v>
      </c>
      <c r="AU1569" s="17" t="s">
        <v>82</v>
      </c>
    </row>
    <row r="1570" s="2" customFormat="1" ht="16.5" customHeight="1">
      <c r="A1570" s="38"/>
      <c r="B1570" s="39"/>
      <c r="C1570" s="243" t="s">
        <v>5307</v>
      </c>
      <c r="D1570" s="243" t="s">
        <v>248</v>
      </c>
      <c r="E1570" s="244" t="s">
        <v>5308</v>
      </c>
      <c r="F1570" s="245" t="s">
        <v>5309</v>
      </c>
      <c r="G1570" s="246" t="s">
        <v>208</v>
      </c>
      <c r="H1570" s="247">
        <v>3</v>
      </c>
      <c r="I1570" s="248"/>
      <c r="J1570" s="249">
        <f>ROUND(I1570*H1570,2)</f>
        <v>0</v>
      </c>
      <c r="K1570" s="245" t="s">
        <v>19</v>
      </c>
      <c r="L1570" s="250"/>
      <c r="M1570" s="251" t="s">
        <v>19</v>
      </c>
      <c r="N1570" s="252" t="s">
        <v>44</v>
      </c>
      <c r="O1570" s="84"/>
      <c r="P1570" s="221">
        <f>O1570*H1570</f>
        <v>0</v>
      </c>
      <c r="Q1570" s="221">
        <v>0</v>
      </c>
      <c r="R1570" s="221">
        <f>Q1570*H1570</f>
        <v>0</v>
      </c>
      <c r="S1570" s="221">
        <v>0</v>
      </c>
      <c r="T1570" s="222">
        <f>S1570*H1570</f>
        <v>0</v>
      </c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R1570" s="223" t="s">
        <v>1051</v>
      </c>
      <c r="AT1570" s="223" t="s">
        <v>248</v>
      </c>
      <c r="AU1570" s="223" t="s">
        <v>82</v>
      </c>
      <c r="AY1570" s="17" t="s">
        <v>202</v>
      </c>
      <c r="BE1570" s="224">
        <f>IF(N1570="základní",J1570,0)</f>
        <v>0</v>
      </c>
      <c r="BF1570" s="224">
        <f>IF(N1570="snížená",J1570,0)</f>
        <v>0</v>
      </c>
      <c r="BG1570" s="224">
        <f>IF(N1570="zákl. přenesená",J1570,0)</f>
        <v>0</v>
      </c>
      <c r="BH1570" s="224">
        <f>IF(N1570="sníž. přenesená",J1570,0)</f>
        <v>0</v>
      </c>
      <c r="BI1570" s="224">
        <f>IF(N1570="nulová",J1570,0)</f>
        <v>0</v>
      </c>
      <c r="BJ1570" s="17" t="s">
        <v>80</v>
      </c>
      <c r="BK1570" s="224">
        <f>ROUND(I1570*H1570,2)</f>
        <v>0</v>
      </c>
      <c r="BL1570" s="17" t="s">
        <v>233</v>
      </c>
      <c r="BM1570" s="223" t="s">
        <v>5310</v>
      </c>
    </row>
    <row r="1571" s="2" customFormat="1">
      <c r="A1571" s="38"/>
      <c r="B1571" s="39"/>
      <c r="C1571" s="40"/>
      <c r="D1571" s="225" t="s">
        <v>212</v>
      </c>
      <c r="E1571" s="40"/>
      <c r="F1571" s="226" t="s">
        <v>5309</v>
      </c>
      <c r="G1571" s="40"/>
      <c r="H1571" s="40"/>
      <c r="I1571" s="227"/>
      <c r="J1571" s="40"/>
      <c r="K1571" s="40"/>
      <c r="L1571" s="44"/>
      <c r="M1571" s="228"/>
      <c r="N1571" s="229"/>
      <c r="O1571" s="84"/>
      <c r="P1571" s="84"/>
      <c r="Q1571" s="84"/>
      <c r="R1571" s="84"/>
      <c r="S1571" s="84"/>
      <c r="T1571" s="85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T1571" s="17" t="s">
        <v>212</v>
      </c>
      <c r="AU1571" s="17" t="s">
        <v>82</v>
      </c>
    </row>
    <row r="1572" s="2" customFormat="1" ht="16.5" customHeight="1">
      <c r="A1572" s="38"/>
      <c r="B1572" s="39"/>
      <c r="C1572" s="243" t="s">
        <v>5311</v>
      </c>
      <c r="D1572" s="243" t="s">
        <v>248</v>
      </c>
      <c r="E1572" s="244" t="s">
        <v>5312</v>
      </c>
      <c r="F1572" s="245" t="s">
        <v>5313</v>
      </c>
      <c r="G1572" s="246" t="s">
        <v>208</v>
      </c>
      <c r="H1572" s="247">
        <v>9.5</v>
      </c>
      <c r="I1572" s="248"/>
      <c r="J1572" s="249">
        <f>ROUND(I1572*H1572,2)</f>
        <v>0</v>
      </c>
      <c r="K1572" s="245" t="s">
        <v>19</v>
      </c>
      <c r="L1572" s="250"/>
      <c r="M1572" s="251" t="s">
        <v>19</v>
      </c>
      <c r="N1572" s="252" t="s">
        <v>44</v>
      </c>
      <c r="O1572" s="84"/>
      <c r="P1572" s="221">
        <f>O1572*H1572</f>
        <v>0</v>
      </c>
      <c r="Q1572" s="221">
        <v>0</v>
      </c>
      <c r="R1572" s="221">
        <f>Q1572*H1572</f>
        <v>0</v>
      </c>
      <c r="S1572" s="221">
        <v>0</v>
      </c>
      <c r="T1572" s="222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223" t="s">
        <v>1051</v>
      </c>
      <c r="AT1572" s="223" t="s">
        <v>248</v>
      </c>
      <c r="AU1572" s="223" t="s">
        <v>82</v>
      </c>
      <c r="AY1572" s="17" t="s">
        <v>202</v>
      </c>
      <c r="BE1572" s="224">
        <f>IF(N1572="základní",J1572,0)</f>
        <v>0</v>
      </c>
      <c r="BF1572" s="224">
        <f>IF(N1572="snížená",J1572,0)</f>
        <v>0</v>
      </c>
      <c r="BG1572" s="224">
        <f>IF(N1572="zákl. přenesená",J1572,0)</f>
        <v>0</v>
      </c>
      <c r="BH1572" s="224">
        <f>IF(N1572="sníž. přenesená",J1572,0)</f>
        <v>0</v>
      </c>
      <c r="BI1572" s="224">
        <f>IF(N1572="nulová",J1572,0)</f>
        <v>0</v>
      </c>
      <c r="BJ1572" s="17" t="s">
        <v>80</v>
      </c>
      <c r="BK1572" s="224">
        <f>ROUND(I1572*H1572,2)</f>
        <v>0</v>
      </c>
      <c r="BL1572" s="17" t="s">
        <v>233</v>
      </c>
      <c r="BM1572" s="223" t="s">
        <v>5314</v>
      </c>
    </row>
    <row r="1573" s="2" customFormat="1">
      <c r="A1573" s="38"/>
      <c r="B1573" s="39"/>
      <c r="C1573" s="40"/>
      <c r="D1573" s="225" t="s">
        <v>212</v>
      </c>
      <c r="E1573" s="40"/>
      <c r="F1573" s="226" t="s">
        <v>5313</v>
      </c>
      <c r="G1573" s="40"/>
      <c r="H1573" s="40"/>
      <c r="I1573" s="227"/>
      <c r="J1573" s="40"/>
      <c r="K1573" s="40"/>
      <c r="L1573" s="44"/>
      <c r="M1573" s="228"/>
      <c r="N1573" s="229"/>
      <c r="O1573" s="84"/>
      <c r="P1573" s="84"/>
      <c r="Q1573" s="84"/>
      <c r="R1573" s="84"/>
      <c r="S1573" s="84"/>
      <c r="T1573" s="85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T1573" s="17" t="s">
        <v>212</v>
      </c>
      <c r="AU1573" s="17" t="s">
        <v>82</v>
      </c>
    </row>
    <row r="1574" s="2" customFormat="1" ht="16.5" customHeight="1">
      <c r="A1574" s="38"/>
      <c r="B1574" s="39"/>
      <c r="C1574" s="243" t="s">
        <v>5315</v>
      </c>
      <c r="D1574" s="243" t="s">
        <v>248</v>
      </c>
      <c r="E1574" s="244" t="s">
        <v>5316</v>
      </c>
      <c r="F1574" s="245" t="s">
        <v>5317</v>
      </c>
      <c r="G1574" s="246" t="s">
        <v>208</v>
      </c>
      <c r="H1574" s="247">
        <v>9.1999999999999993</v>
      </c>
      <c r="I1574" s="248"/>
      <c r="J1574" s="249">
        <f>ROUND(I1574*H1574,2)</f>
        <v>0</v>
      </c>
      <c r="K1574" s="245" t="s">
        <v>19</v>
      </c>
      <c r="L1574" s="250"/>
      <c r="M1574" s="251" t="s">
        <v>19</v>
      </c>
      <c r="N1574" s="252" t="s">
        <v>44</v>
      </c>
      <c r="O1574" s="84"/>
      <c r="P1574" s="221">
        <f>O1574*H1574</f>
        <v>0</v>
      </c>
      <c r="Q1574" s="221">
        <v>0</v>
      </c>
      <c r="R1574" s="221">
        <f>Q1574*H1574</f>
        <v>0</v>
      </c>
      <c r="S1574" s="221">
        <v>0</v>
      </c>
      <c r="T1574" s="222">
        <f>S1574*H1574</f>
        <v>0</v>
      </c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R1574" s="223" t="s">
        <v>1051</v>
      </c>
      <c r="AT1574" s="223" t="s">
        <v>248</v>
      </c>
      <c r="AU1574" s="223" t="s">
        <v>82</v>
      </c>
      <c r="AY1574" s="17" t="s">
        <v>202</v>
      </c>
      <c r="BE1574" s="224">
        <f>IF(N1574="základní",J1574,0)</f>
        <v>0</v>
      </c>
      <c r="BF1574" s="224">
        <f>IF(N1574="snížená",J1574,0)</f>
        <v>0</v>
      </c>
      <c r="BG1574" s="224">
        <f>IF(N1574="zákl. přenesená",J1574,0)</f>
        <v>0</v>
      </c>
      <c r="BH1574" s="224">
        <f>IF(N1574="sníž. přenesená",J1574,0)</f>
        <v>0</v>
      </c>
      <c r="BI1574" s="224">
        <f>IF(N1574="nulová",J1574,0)</f>
        <v>0</v>
      </c>
      <c r="BJ1574" s="17" t="s">
        <v>80</v>
      </c>
      <c r="BK1574" s="224">
        <f>ROUND(I1574*H1574,2)</f>
        <v>0</v>
      </c>
      <c r="BL1574" s="17" t="s">
        <v>233</v>
      </c>
      <c r="BM1574" s="223" t="s">
        <v>5318</v>
      </c>
    </row>
    <row r="1575" s="2" customFormat="1">
      <c r="A1575" s="38"/>
      <c r="B1575" s="39"/>
      <c r="C1575" s="40"/>
      <c r="D1575" s="225" t="s">
        <v>212</v>
      </c>
      <c r="E1575" s="40"/>
      <c r="F1575" s="226" t="s">
        <v>5317</v>
      </c>
      <c r="G1575" s="40"/>
      <c r="H1575" s="40"/>
      <c r="I1575" s="227"/>
      <c r="J1575" s="40"/>
      <c r="K1575" s="40"/>
      <c r="L1575" s="44"/>
      <c r="M1575" s="228"/>
      <c r="N1575" s="229"/>
      <c r="O1575" s="84"/>
      <c r="P1575" s="84"/>
      <c r="Q1575" s="84"/>
      <c r="R1575" s="84"/>
      <c r="S1575" s="84"/>
      <c r="T1575" s="85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T1575" s="17" t="s">
        <v>212</v>
      </c>
      <c r="AU1575" s="17" t="s">
        <v>82</v>
      </c>
    </row>
    <row r="1576" s="2" customFormat="1" ht="16.5" customHeight="1">
      <c r="A1576" s="38"/>
      <c r="B1576" s="39"/>
      <c r="C1576" s="243" t="s">
        <v>5319</v>
      </c>
      <c r="D1576" s="243" t="s">
        <v>248</v>
      </c>
      <c r="E1576" s="244" t="s">
        <v>5320</v>
      </c>
      <c r="F1576" s="245" t="s">
        <v>5321</v>
      </c>
      <c r="G1576" s="246" t="s">
        <v>208</v>
      </c>
      <c r="H1576" s="247">
        <v>10</v>
      </c>
      <c r="I1576" s="248"/>
      <c r="J1576" s="249">
        <f>ROUND(I1576*H1576,2)</f>
        <v>0</v>
      </c>
      <c r="K1576" s="245" t="s">
        <v>19</v>
      </c>
      <c r="L1576" s="250"/>
      <c r="M1576" s="251" t="s">
        <v>19</v>
      </c>
      <c r="N1576" s="252" t="s">
        <v>44</v>
      </c>
      <c r="O1576" s="84"/>
      <c r="P1576" s="221">
        <f>O1576*H1576</f>
        <v>0</v>
      </c>
      <c r="Q1576" s="221">
        <v>0</v>
      </c>
      <c r="R1576" s="221">
        <f>Q1576*H1576</f>
        <v>0</v>
      </c>
      <c r="S1576" s="221">
        <v>0</v>
      </c>
      <c r="T1576" s="222">
        <f>S1576*H1576</f>
        <v>0</v>
      </c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R1576" s="223" t="s">
        <v>1051</v>
      </c>
      <c r="AT1576" s="223" t="s">
        <v>248</v>
      </c>
      <c r="AU1576" s="223" t="s">
        <v>82</v>
      </c>
      <c r="AY1576" s="17" t="s">
        <v>202</v>
      </c>
      <c r="BE1576" s="224">
        <f>IF(N1576="základní",J1576,0)</f>
        <v>0</v>
      </c>
      <c r="BF1576" s="224">
        <f>IF(N1576="snížená",J1576,0)</f>
        <v>0</v>
      </c>
      <c r="BG1576" s="224">
        <f>IF(N1576="zákl. přenesená",J1576,0)</f>
        <v>0</v>
      </c>
      <c r="BH1576" s="224">
        <f>IF(N1576="sníž. přenesená",J1576,0)</f>
        <v>0</v>
      </c>
      <c r="BI1576" s="224">
        <f>IF(N1576="nulová",J1576,0)</f>
        <v>0</v>
      </c>
      <c r="BJ1576" s="17" t="s">
        <v>80</v>
      </c>
      <c r="BK1576" s="224">
        <f>ROUND(I1576*H1576,2)</f>
        <v>0</v>
      </c>
      <c r="BL1576" s="17" t="s">
        <v>233</v>
      </c>
      <c r="BM1576" s="223" t="s">
        <v>5322</v>
      </c>
    </row>
    <row r="1577" s="2" customFormat="1">
      <c r="A1577" s="38"/>
      <c r="B1577" s="39"/>
      <c r="C1577" s="40"/>
      <c r="D1577" s="225" t="s">
        <v>212</v>
      </c>
      <c r="E1577" s="40"/>
      <c r="F1577" s="226" t="s">
        <v>5323</v>
      </c>
      <c r="G1577" s="40"/>
      <c r="H1577" s="40"/>
      <c r="I1577" s="227"/>
      <c r="J1577" s="40"/>
      <c r="K1577" s="40"/>
      <c r="L1577" s="44"/>
      <c r="M1577" s="228"/>
      <c r="N1577" s="229"/>
      <c r="O1577" s="84"/>
      <c r="P1577" s="84"/>
      <c r="Q1577" s="84"/>
      <c r="R1577" s="84"/>
      <c r="S1577" s="84"/>
      <c r="T1577" s="85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T1577" s="17" t="s">
        <v>212</v>
      </c>
      <c r="AU1577" s="17" t="s">
        <v>82</v>
      </c>
    </row>
    <row r="1578" s="12" customFormat="1" ht="25.92" customHeight="1">
      <c r="A1578" s="12"/>
      <c r="B1578" s="196"/>
      <c r="C1578" s="197"/>
      <c r="D1578" s="198" t="s">
        <v>72</v>
      </c>
      <c r="E1578" s="199" t="s">
        <v>2196</v>
      </c>
      <c r="F1578" s="199" t="s">
        <v>2197</v>
      </c>
      <c r="G1578" s="197"/>
      <c r="H1578" s="197"/>
      <c r="I1578" s="200"/>
      <c r="J1578" s="201">
        <f>BK1578</f>
        <v>0</v>
      </c>
      <c r="K1578" s="197"/>
      <c r="L1578" s="202"/>
      <c r="M1578" s="203"/>
      <c r="N1578" s="204"/>
      <c r="O1578" s="204"/>
      <c r="P1578" s="205">
        <f>SUM(P1579:P1582)</f>
        <v>0</v>
      </c>
      <c r="Q1578" s="204"/>
      <c r="R1578" s="205">
        <f>SUM(R1579:R1582)</f>
        <v>0</v>
      </c>
      <c r="S1578" s="204"/>
      <c r="T1578" s="206">
        <f>SUM(T1579:T1582)</f>
        <v>0</v>
      </c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R1578" s="207" t="s">
        <v>210</v>
      </c>
      <c r="AT1578" s="208" t="s">
        <v>72</v>
      </c>
      <c r="AU1578" s="208" t="s">
        <v>73</v>
      </c>
      <c r="AY1578" s="207" t="s">
        <v>202</v>
      </c>
      <c r="BK1578" s="209">
        <f>SUM(BK1579:BK1582)</f>
        <v>0</v>
      </c>
    </row>
    <row r="1579" s="2" customFormat="1" ht="16.5" customHeight="1">
      <c r="A1579" s="38"/>
      <c r="B1579" s="39"/>
      <c r="C1579" s="212" t="s">
        <v>5324</v>
      </c>
      <c r="D1579" s="212" t="s">
        <v>205</v>
      </c>
      <c r="E1579" s="213" t="s">
        <v>2215</v>
      </c>
      <c r="F1579" s="214" t="s">
        <v>2216</v>
      </c>
      <c r="G1579" s="215" t="s">
        <v>2201</v>
      </c>
      <c r="H1579" s="216">
        <v>36</v>
      </c>
      <c r="I1579" s="217"/>
      <c r="J1579" s="218">
        <f>ROUND(I1579*H1579,2)</f>
        <v>0</v>
      </c>
      <c r="K1579" s="214" t="s">
        <v>209</v>
      </c>
      <c r="L1579" s="44"/>
      <c r="M1579" s="219" t="s">
        <v>19</v>
      </c>
      <c r="N1579" s="220" t="s">
        <v>44</v>
      </c>
      <c r="O1579" s="84"/>
      <c r="P1579" s="221">
        <f>O1579*H1579</f>
        <v>0</v>
      </c>
      <c r="Q1579" s="221">
        <v>0</v>
      </c>
      <c r="R1579" s="221">
        <f>Q1579*H1579</f>
        <v>0</v>
      </c>
      <c r="S1579" s="221">
        <v>0</v>
      </c>
      <c r="T1579" s="222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223" t="s">
        <v>2202</v>
      </c>
      <c r="AT1579" s="223" t="s">
        <v>205</v>
      </c>
      <c r="AU1579" s="223" t="s">
        <v>80</v>
      </c>
      <c r="AY1579" s="17" t="s">
        <v>202</v>
      </c>
      <c r="BE1579" s="224">
        <f>IF(N1579="základní",J1579,0)</f>
        <v>0</v>
      </c>
      <c r="BF1579" s="224">
        <f>IF(N1579="snížená",J1579,0)</f>
        <v>0</v>
      </c>
      <c r="BG1579" s="224">
        <f>IF(N1579="zákl. přenesená",J1579,0)</f>
        <v>0</v>
      </c>
      <c r="BH1579" s="224">
        <f>IF(N1579="sníž. přenesená",J1579,0)</f>
        <v>0</v>
      </c>
      <c r="BI1579" s="224">
        <f>IF(N1579="nulová",J1579,0)</f>
        <v>0</v>
      </c>
      <c r="BJ1579" s="17" t="s">
        <v>80</v>
      </c>
      <c r="BK1579" s="224">
        <f>ROUND(I1579*H1579,2)</f>
        <v>0</v>
      </c>
      <c r="BL1579" s="17" t="s">
        <v>2202</v>
      </c>
      <c r="BM1579" s="223" t="s">
        <v>5325</v>
      </c>
    </row>
    <row r="1580" s="2" customFormat="1">
      <c r="A1580" s="38"/>
      <c r="B1580" s="39"/>
      <c r="C1580" s="40"/>
      <c r="D1580" s="225" t="s">
        <v>212</v>
      </c>
      <c r="E1580" s="40"/>
      <c r="F1580" s="226" t="s">
        <v>2218</v>
      </c>
      <c r="G1580" s="40"/>
      <c r="H1580" s="40"/>
      <c r="I1580" s="227"/>
      <c r="J1580" s="40"/>
      <c r="K1580" s="40"/>
      <c r="L1580" s="44"/>
      <c r="M1580" s="228"/>
      <c r="N1580" s="229"/>
      <c r="O1580" s="84"/>
      <c r="P1580" s="84"/>
      <c r="Q1580" s="84"/>
      <c r="R1580" s="84"/>
      <c r="S1580" s="84"/>
      <c r="T1580" s="85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T1580" s="17" t="s">
        <v>212</v>
      </c>
      <c r="AU1580" s="17" t="s">
        <v>80</v>
      </c>
    </row>
    <row r="1581" s="2" customFormat="1">
      <c r="A1581" s="38"/>
      <c r="B1581" s="39"/>
      <c r="C1581" s="40"/>
      <c r="D1581" s="230" t="s">
        <v>214</v>
      </c>
      <c r="E1581" s="40"/>
      <c r="F1581" s="231" t="s">
        <v>2219</v>
      </c>
      <c r="G1581" s="40"/>
      <c r="H1581" s="40"/>
      <c r="I1581" s="227"/>
      <c r="J1581" s="40"/>
      <c r="K1581" s="40"/>
      <c r="L1581" s="44"/>
      <c r="M1581" s="228"/>
      <c r="N1581" s="229"/>
      <c r="O1581" s="84"/>
      <c r="P1581" s="84"/>
      <c r="Q1581" s="84"/>
      <c r="R1581" s="84"/>
      <c r="S1581" s="84"/>
      <c r="T1581" s="85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T1581" s="17" t="s">
        <v>214</v>
      </c>
      <c r="AU1581" s="17" t="s">
        <v>80</v>
      </c>
    </row>
    <row r="1582" s="2" customFormat="1">
      <c r="A1582" s="38"/>
      <c r="B1582" s="39"/>
      <c r="C1582" s="40"/>
      <c r="D1582" s="225" t="s">
        <v>525</v>
      </c>
      <c r="E1582" s="40"/>
      <c r="F1582" s="253" t="s">
        <v>5326</v>
      </c>
      <c r="G1582" s="40"/>
      <c r="H1582" s="40"/>
      <c r="I1582" s="227"/>
      <c r="J1582" s="40"/>
      <c r="K1582" s="40"/>
      <c r="L1582" s="44"/>
      <c r="M1582" s="228"/>
      <c r="N1582" s="229"/>
      <c r="O1582" s="84"/>
      <c r="P1582" s="84"/>
      <c r="Q1582" s="84"/>
      <c r="R1582" s="84"/>
      <c r="S1582" s="84"/>
      <c r="T1582" s="85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T1582" s="17" t="s">
        <v>525</v>
      </c>
      <c r="AU1582" s="17" t="s">
        <v>80</v>
      </c>
    </row>
    <row r="1583" s="12" customFormat="1" ht="25.92" customHeight="1">
      <c r="A1583" s="12"/>
      <c r="B1583" s="196"/>
      <c r="C1583" s="197"/>
      <c r="D1583" s="198" t="s">
        <v>72</v>
      </c>
      <c r="E1583" s="199" t="s">
        <v>159</v>
      </c>
      <c r="F1583" s="199" t="s">
        <v>160</v>
      </c>
      <c r="G1583" s="197"/>
      <c r="H1583" s="197"/>
      <c r="I1583" s="200"/>
      <c r="J1583" s="201">
        <f>BK1583</f>
        <v>0</v>
      </c>
      <c r="K1583" s="197"/>
      <c r="L1583" s="202"/>
      <c r="M1583" s="203"/>
      <c r="N1583" s="204"/>
      <c r="O1583" s="204"/>
      <c r="P1583" s="205">
        <f>P1584</f>
        <v>0</v>
      </c>
      <c r="Q1583" s="204"/>
      <c r="R1583" s="205">
        <f>R1584</f>
        <v>0</v>
      </c>
      <c r="S1583" s="204"/>
      <c r="T1583" s="206">
        <f>T1584</f>
        <v>0</v>
      </c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R1583" s="207" t="s">
        <v>243</v>
      </c>
      <c r="AT1583" s="208" t="s">
        <v>72</v>
      </c>
      <c r="AU1583" s="208" t="s">
        <v>73</v>
      </c>
      <c r="AY1583" s="207" t="s">
        <v>202</v>
      </c>
      <c r="BK1583" s="209">
        <f>BK1584</f>
        <v>0</v>
      </c>
    </row>
    <row r="1584" s="12" customFormat="1" ht="22.8" customHeight="1">
      <c r="A1584" s="12"/>
      <c r="B1584" s="196"/>
      <c r="C1584" s="197"/>
      <c r="D1584" s="198" t="s">
        <v>72</v>
      </c>
      <c r="E1584" s="210" t="s">
        <v>5327</v>
      </c>
      <c r="F1584" s="210" t="s">
        <v>5328</v>
      </c>
      <c r="G1584" s="197"/>
      <c r="H1584" s="197"/>
      <c r="I1584" s="200"/>
      <c r="J1584" s="211">
        <f>BK1584</f>
        <v>0</v>
      </c>
      <c r="K1584" s="197"/>
      <c r="L1584" s="202"/>
      <c r="M1584" s="203"/>
      <c r="N1584" s="204"/>
      <c r="O1584" s="204"/>
      <c r="P1584" s="205">
        <f>SUM(P1585:P1597)</f>
        <v>0</v>
      </c>
      <c r="Q1584" s="204"/>
      <c r="R1584" s="205">
        <f>SUM(R1585:R1597)</f>
        <v>0</v>
      </c>
      <c r="S1584" s="204"/>
      <c r="T1584" s="206">
        <f>SUM(T1585:T1597)</f>
        <v>0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07" t="s">
        <v>243</v>
      </c>
      <c r="AT1584" s="208" t="s">
        <v>72</v>
      </c>
      <c r="AU1584" s="208" t="s">
        <v>80</v>
      </c>
      <c r="AY1584" s="207" t="s">
        <v>202</v>
      </c>
      <c r="BK1584" s="209">
        <f>SUM(BK1585:BK1597)</f>
        <v>0</v>
      </c>
    </row>
    <row r="1585" s="2" customFormat="1" ht="16.5" customHeight="1">
      <c r="A1585" s="38"/>
      <c r="B1585" s="39"/>
      <c r="C1585" s="212" t="s">
        <v>5329</v>
      </c>
      <c r="D1585" s="212" t="s">
        <v>205</v>
      </c>
      <c r="E1585" s="213" t="s">
        <v>5330</v>
      </c>
      <c r="F1585" s="214" t="s">
        <v>5331</v>
      </c>
      <c r="G1585" s="215" t="s">
        <v>2201</v>
      </c>
      <c r="H1585" s="216">
        <v>16</v>
      </c>
      <c r="I1585" s="217"/>
      <c r="J1585" s="218">
        <f>ROUND(I1585*H1585,2)</f>
        <v>0</v>
      </c>
      <c r="K1585" s="214" t="s">
        <v>209</v>
      </c>
      <c r="L1585" s="44"/>
      <c r="M1585" s="219" t="s">
        <v>19</v>
      </c>
      <c r="N1585" s="220" t="s">
        <v>44</v>
      </c>
      <c r="O1585" s="84"/>
      <c r="P1585" s="221">
        <f>O1585*H1585</f>
        <v>0</v>
      </c>
      <c r="Q1585" s="221">
        <v>0</v>
      </c>
      <c r="R1585" s="221">
        <f>Q1585*H1585</f>
        <v>0</v>
      </c>
      <c r="S1585" s="221">
        <v>0</v>
      </c>
      <c r="T1585" s="222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223" t="s">
        <v>5332</v>
      </c>
      <c r="AT1585" s="223" t="s">
        <v>205</v>
      </c>
      <c r="AU1585" s="223" t="s">
        <v>82</v>
      </c>
      <c r="AY1585" s="17" t="s">
        <v>202</v>
      </c>
      <c r="BE1585" s="224">
        <f>IF(N1585="základní",J1585,0)</f>
        <v>0</v>
      </c>
      <c r="BF1585" s="224">
        <f>IF(N1585="snížená",J1585,0)</f>
        <v>0</v>
      </c>
      <c r="BG1585" s="224">
        <f>IF(N1585="zákl. přenesená",J1585,0)</f>
        <v>0</v>
      </c>
      <c r="BH1585" s="224">
        <f>IF(N1585="sníž. přenesená",J1585,0)</f>
        <v>0</v>
      </c>
      <c r="BI1585" s="224">
        <f>IF(N1585="nulová",J1585,0)</f>
        <v>0</v>
      </c>
      <c r="BJ1585" s="17" t="s">
        <v>80</v>
      </c>
      <c r="BK1585" s="224">
        <f>ROUND(I1585*H1585,2)</f>
        <v>0</v>
      </c>
      <c r="BL1585" s="17" t="s">
        <v>5332</v>
      </c>
      <c r="BM1585" s="223" t="s">
        <v>5333</v>
      </c>
    </row>
    <row r="1586" s="2" customFormat="1">
      <c r="A1586" s="38"/>
      <c r="B1586" s="39"/>
      <c r="C1586" s="40"/>
      <c r="D1586" s="225" t="s">
        <v>212</v>
      </c>
      <c r="E1586" s="40"/>
      <c r="F1586" s="226" t="s">
        <v>5331</v>
      </c>
      <c r="G1586" s="40"/>
      <c r="H1586" s="40"/>
      <c r="I1586" s="227"/>
      <c r="J1586" s="40"/>
      <c r="K1586" s="40"/>
      <c r="L1586" s="44"/>
      <c r="M1586" s="228"/>
      <c r="N1586" s="229"/>
      <c r="O1586" s="84"/>
      <c r="P1586" s="84"/>
      <c r="Q1586" s="84"/>
      <c r="R1586" s="84"/>
      <c r="S1586" s="84"/>
      <c r="T1586" s="85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T1586" s="17" t="s">
        <v>212</v>
      </c>
      <c r="AU1586" s="17" t="s">
        <v>82</v>
      </c>
    </row>
    <row r="1587" s="2" customFormat="1">
      <c r="A1587" s="38"/>
      <c r="B1587" s="39"/>
      <c r="C1587" s="40"/>
      <c r="D1587" s="230" t="s">
        <v>214</v>
      </c>
      <c r="E1587" s="40"/>
      <c r="F1587" s="231" t="s">
        <v>5334</v>
      </c>
      <c r="G1587" s="40"/>
      <c r="H1587" s="40"/>
      <c r="I1587" s="227"/>
      <c r="J1587" s="40"/>
      <c r="K1587" s="40"/>
      <c r="L1587" s="44"/>
      <c r="M1587" s="228"/>
      <c r="N1587" s="229"/>
      <c r="O1587" s="84"/>
      <c r="P1587" s="84"/>
      <c r="Q1587" s="84"/>
      <c r="R1587" s="84"/>
      <c r="S1587" s="84"/>
      <c r="T1587" s="85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T1587" s="17" t="s">
        <v>214</v>
      </c>
      <c r="AU1587" s="17" t="s">
        <v>82</v>
      </c>
    </row>
    <row r="1588" s="2" customFormat="1" ht="16.5" customHeight="1">
      <c r="A1588" s="38"/>
      <c r="B1588" s="39"/>
      <c r="C1588" s="212" t="s">
        <v>5335</v>
      </c>
      <c r="D1588" s="212" t="s">
        <v>205</v>
      </c>
      <c r="E1588" s="213" t="s">
        <v>5336</v>
      </c>
      <c r="F1588" s="214" t="s">
        <v>5337</v>
      </c>
      <c r="G1588" s="215" t="s">
        <v>4446</v>
      </c>
      <c r="H1588" s="216">
        <v>120</v>
      </c>
      <c r="I1588" s="217"/>
      <c r="J1588" s="218">
        <f>ROUND(I1588*H1588,2)</f>
        <v>0</v>
      </c>
      <c r="K1588" s="214" t="s">
        <v>209</v>
      </c>
      <c r="L1588" s="44"/>
      <c r="M1588" s="219" t="s">
        <v>19</v>
      </c>
      <c r="N1588" s="220" t="s">
        <v>44</v>
      </c>
      <c r="O1588" s="84"/>
      <c r="P1588" s="221">
        <f>O1588*H1588</f>
        <v>0</v>
      </c>
      <c r="Q1588" s="221">
        <v>0</v>
      </c>
      <c r="R1588" s="221">
        <f>Q1588*H1588</f>
        <v>0</v>
      </c>
      <c r="S1588" s="221">
        <v>0</v>
      </c>
      <c r="T1588" s="222">
        <f>S1588*H1588</f>
        <v>0</v>
      </c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R1588" s="223" t="s">
        <v>5332</v>
      </c>
      <c r="AT1588" s="223" t="s">
        <v>205</v>
      </c>
      <c r="AU1588" s="223" t="s">
        <v>82</v>
      </c>
      <c r="AY1588" s="17" t="s">
        <v>202</v>
      </c>
      <c r="BE1588" s="224">
        <f>IF(N1588="základní",J1588,0)</f>
        <v>0</v>
      </c>
      <c r="BF1588" s="224">
        <f>IF(N1588="snížená",J1588,0)</f>
        <v>0</v>
      </c>
      <c r="BG1588" s="224">
        <f>IF(N1588="zákl. přenesená",J1588,0)</f>
        <v>0</v>
      </c>
      <c r="BH1588" s="224">
        <f>IF(N1588="sníž. přenesená",J1588,0)</f>
        <v>0</v>
      </c>
      <c r="BI1588" s="224">
        <f>IF(N1588="nulová",J1588,0)</f>
        <v>0</v>
      </c>
      <c r="BJ1588" s="17" t="s">
        <v>80</v>
      </c>
      <c r="BK1588" s="224">
        <f>ROUND(I1588*H1588,2)</f>
        <v>0</v>
      </c>
      <c r="BL1588" s="17" t="s">
        <v>5332</v>
      </c>
      <c r="BM1588" s="223" t="s">
        <v>5338</v>
      </c>
    </row>
    <row r="1589" s="2" customFormat="1">
      <c r="A1589" s="38"/>
      <c r="B1589" s="39"/>
      <c r="C1589" s="40"/>
      <c r="D1589" s="225" t="s">
        <v>212</v>
      </c>
      <c r="E1589" s="40"/>
      <c r="F1589" s="226" t="s">
        <v>5337</v>
      </c>
      <c r="G1589" s="40"/>
      <c r="H1589" s="40"/>
      <c r="I1589" s="227"/>
      <c r="J1589" s="40"/>
      <c r="K1589" s="40"/>
      <c r="L1589" s="44"/>
      <c r="M1589" s="228"/>
      <c r="N1589" s="229"/>
      <c r="O1589" s="84"/>
      <c r="P1589" s="84"/>
      <c r="Q1589" s="84"/>
      <c r="R1589" s="84"/>
      <c r="S1589" s="84"/>
      <c r="T1589" s="85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T1589" s="17" t="s">
        <v>212</v>
      </c>
      <c r="AU1589" s="17" t="s">
        <v>82</v>
      </c>
    </row>
    <row r="1590" s="2" customFormat="1">
      <c r="A1590" s="38"/>
      <c r="B1590" s="39"/>
      <c r="C1590" s="40"/>
      <c r="D1590" s="230" t="s">
        <v>214</v>
      </c>
      <c r="E1590" s="40"/>
      <c r="F1590" s="231" t="s">
        <v>5339</v>
      </c>
      <c r="G1590" s="40"/>
      <c r="H1590" s="40"/>
      <c r="I1590" s="227"/>
      <c r="J1590" s="40"/>
      <c r="K1590" s="40"/>
      <c r="L1590" s="44"/>
      <c r="M1590" s="228"/>
      <c r="N1590" s="229"/>
      <c r="O1590" s="84"/>
      <c r="P1590" s="84"/>
      <c r="Q1590" s="84"/>
      <c r="R1590" s="84"/>
      <c r="S1590" s="84"/>
      <c r="T1590" s="85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T1590" s="17" t="s">
        <v>214</v>
      </c>
      <c r="AU1590" s="17" t="s">
        <v>82</v>
      </c>
    </row>
    <row r="1591" s="2" customFormat="1" ht="16.5" customHeight="1">
      <c r="A1591" s="38"/>
      <c r="B1591" s="39"/>
      <c r="C1591" s="212" t="s">
        <v>5340</v>
      </c>
      <c r="D1591" s="212" t="s">
        <v>205</v>
      </c>
      <c r="E1591" s="213" t="s">
        <v>5341</v>
      </c>
      <c r="F1591" s="214" t="s">
        <v>5342</v>
      </c>
      <c r="G1591" s="215" t="s">
        <v>2201</v>
      </c>
      <c r="H1591" s="216">
        <v>16</v>
      </c>
      <c r="I1591" s="217"/>
      <c r="J1591" s="218">
        <f>ROUND(I1591*H1591,2)</f>
        <v>0</v>
      </c>
      <c r="K1591" s="214" t="s">
        <v>209</v>
      </c>
      <c r="L1591" s="44"/>
      <c r="M1591" s="219" t="s">
        <v>19</v>
      </c>
      <c r="N1591" s="220" t="s">
        <v>44</v>
      </c>
      <c r="O1591" s="84"/>
      <c r="P1591" s="221">
        <f>O1591*H1591</f>
        <v>0</v>
      </c>
      <c r="Q1591" s="221">
        <v>0</v>
      </c>
      <c r="R1591" s="221">
        <f>Q1591*H1591</f>
        <v>0</v>
      </c>
      <c r="S1591" s="221">
        <v>0</v>
      </c>
      <c r="T1591" s="222">
        <f>S1591*H1591</f>
        <v>0</v>
      </c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R1591" s="223" t="s">
        <v>5332</v>
      </c>
      <c r="AT1591" s="223" t="s">
        <v>205</v>
      </c>
      <c r="AU1591" s="223" t="s">
        <v>82</v>
      </c>
      <c r="AY1591" s="17" t="s">
        <v>202</v>
      </c>
      <c r="BE1591" s="224">
        <f>IF(N1591="základní",J1591,0)</f>
        <v>0</v>
      </c>
      <c r="BF1591" s="224">
        <f>IF(N1591="snížená",J1591,0)</f>
        <v>0</v>
      </c>
      <c r="BG1591" s="224">
        <f>IF(N1591="zákl. přenesená",J1591,0)</f>
        <v>0</v>
      </c>
      <c r="BH1591" s="224">
        <f>IF(N1591="sníž. přenesená",J1591,0)</f>
        <v>0</v>
      </c>
      <c r="BI1591" s="224">
        <f>IF(N1591="nulová",J1591,0)</f>
        <v>0</v>
      </c>
      <c r="BJ1591" s="17" t="s">
        <v>80</v>
      </c>
      <c r="BK1591" s="224">
        <f>ROUND(I1591*H1591,2)</f>
        <v>0</v>
      </c>
      <c r="BL1591" s="17" t="s">
        <v>5332</v>
      </c>
      <c r="BM1591" s="223" t="s">
        <v>5343</v>
      </c>
    </row>
    <row r="1592" s="2" customFormat="1">
      <c r="A1592" s="38"/>
      <c r="B1592" s="39"/>
      <c r="C1592" s="40"/>
      <c r="D1592" s="225" t="s">
        <v>212</v>
      </c>
      <c r="E1592" s="40"/>
      <c r="F1592" s="226" t="s">
        <v>5342</v>
      </c>
      <c r="G1592" s="40"/>
      <c r="H1592" s="40"/>
      <c r="I1592" s="227"/>
      <c r="J1592" s="40"/>
      <c r="K1592" s="40"/>
      <c r="L1592" s="44"/>
      <c r="M1592" s="228"/>
      <c r="N1592" s="229"/>
      <c r="O1592" s="84"/>
      <c r="P1592" s="84"/>
      <c r="Q1592" s="84"/>
      <c r="R1592" s="84"/>
      <c r="S1592" s="84"/>
      <c r="T1592" s="85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T1592" s="17" t="s">
        <v>212</v>
      </c>
      <c r="AU1592" s="17" t="s">
        <v>82</v>
      </c>
    </row>
    <row r="1593" s="2" customFormat="1">
      <c r="A1593" s="38"/>
      <c r="B1593" s="39"/>
      <c r="C1593" s="40"/>
      <c r="D1593" s="230" t="s">
        <v>214</v>
      </c>
      <c r="E1593" s="40"/>
      <c r="F1593" s="231" t="s">
        <v>5344</v>
      </c>
      <c r="G1593" s="40"/>
      <c r="H1593" s="40"/>
      <c r="I1593" s="227"/>
      <c r="J1593" s="40"/>
      <c r="K1593" s="40"/>
      <c r="L1593" s="44"/>
      <c r="M1593" s="228"/>
      <c r="N1593" s="229"/>
      <c r="O1593" s="84"/>
      <c r="P1593" s="84"/>
      <c r="Q1593" s="84"/>
      <c r="R1593" s="84"/>
      <c r="S1593" s="84"/>
      <c r="T1593" s="85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T1593" s="17" t="s">
        <v>214</v>
      </c>
      <c r="AU1593" s="17" t="s">
        <v>82</v>
      </c>
    </row>
    <row r="1594" s="2" customFormat="1">
      <c r="A1594" s="38"/>
      <c r="B1594" s="39"/>
      <c r="C1594" s="40"/>
      <c r="D1594" s="225" t="s">
        <v>525</v>
      </c>
      <c r="E1594" s="40"/>
      <c r="F1594" s="253" t="s">
        <v>5345</v>
      </c>
      <c r="G1594" s="40"/>
      <c r="H1594" s="40"/>
      <c r="I1594" s="227"/>
      <c r="J1594" s="40"/>
      <c r="K1594" s="40"/>
      <c r="L1594" s="44"/>
      <c r="M1594" s="228"/>
      <c r="N1594" s="229"/>
      <c r="O1594" s="84"/>
      <c r="P1594" s="84"/>
      <c r="Q1594" s="84"/>
      <c r="R1594" s="84"/>
      <c r="S1594" s="84"/>
      <c r="T1594" s="85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T1594" s="17" t="s">
        <v>525</v>
      </c>
      <c r="AU1594" s="17" t="s">
        <v>82</v>
      </c>
    </row>
    <row r="1595" s="2" customFormat="1" ht="16.5" customHeight="1">
      <c r="A1595" s="38"/>
      <c r="B1595" s="39"/>
      <c r="C1595" s="212" t="s">
        <v>5346</v>
      </c>
      <c r="D1595" s="212" t="s">
        <v>205</v>
      </c>
      <c r="E1595" s="213" t="s">
        <v>5347</v>
      </c>
      <c r="F1595" s="214" t="s">
        <v>5348</v>
      </c>
      <c r="G1595" s="215" t="s">
        <v>2201</v>
      </c>
      <c r="H1595" s="216">
        <v>10</v>
      </c>
      <c r="I1595" s="217"/>
      <c r="J1595" s="218">
        <f>ROUND(I1595*H1595,2)</f>
        <v>0</v>
      </c>
      <c r="K1595" s="214" t="s">
        <v>19</v>
      </c>
      <c r="L1595" s="44"/>
      <c r="M1595" s="219" t="s">
        <v>19</v>
      </c>
      <c r="N1595" s="220" t="s">
        <v>44</v>
      </c>
      <c r="O1595" s="84"/>
      <c r="P1595" s="221">
        <f>O1595*H1595</f>
        <v>0</v>
      </c>
      <c r="Q1595" s="221">
        <v>0</v>
      </c>
      <c r="R1595" s="221">
        <f>Q1595*H1595</f>
        <v>0</v>
      </c>
      <c r="S1595" s="221">
        <v>0</v>
      </c>
      <c r="T1595" s="222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223" t="s">
        <v>5332</v>
      </c>
      <c r="AT1595" s="223" t="s">
        <v>205</v>
      </c>
      <c r="AU1595" s="223" t="s">
        <v>82</v>
      </c>
      <c r="AY1595" s="17" t="s">
        <v>202</v>
      </c>
      <c r="BE1595" s="224">
        <f>IF(N1595="základní",J1595,0)</f>
        <v>0</v>
      </c>
      <c r="BF1595" s="224">
        <f>IF(N1595="snížená",J1595,0)</f>
        <v>0</v>
      </c>
      <c r="BG1595" s="224">
        <f>IF(N1595="zákl. přenesená",J1595,0)</f>
        <v>0</v>
      </c>
      <c r="BH1595" s="224">
        <f>IF(N1595="sníž. přenesená",J1595,0)</f>
        <v>0</v>
      </c>
      <c r="BI1595" s="224">
        <f>IF(N1595="nulová",J1595,0)</f>
        <v>0</v>
      </c>
      <c r="BJ1595" s="17" t="s">
        <v>80</v>
      </c>
      <c r="BK1595" s="224">
        <f>ROUND(I1595*H1595,2)</f>
        <v>0</v>
      </c>
      <c r="BL1595" s="17" t="s">
        <v>5332</v>
      </c>
      <c r="BM1595" s="223" t="s">
        <v>5349</v>
      </c>
    </row>
    <row r="1596" s="2" customFormat="1">
      <c r="A1596" s="38"/>
      <c r="B1596" s="39"/>
      <c r="C1596" s="40"/>
      <c r="D1596" s="225" t="s">
        <v>212</v>
      </c>
      <c r="E1596" s="40"/>
      <c r="F1596" s="226" t="s">
        <v>5348</v>
      </c>
      <c r="G1596" s="40"/>
      <c r="H1596" s="40"/>
      <c r="I1596" s="227"/>
      <c r="J1596" s="40"/>
      <c r="K1596" s="40"/>
      <c r="L1596" s="44"/>
      <c r="M1596" s="228"/>
      <c r="N1596" s="229"/>
      <c r="O1596" s="84"/>
      <c r="P1596" s="84"/>
      <c r="Q1596" s="84"/>
      <c r="R1596" s="84"/>
      <c r="S1596" s="84"/>
      <c r="T1596" s="85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T1596" s="17" t="s">
        <v>212</v>
      </c>
      <c r="AU1596" s="17" t="s">
        <v>82</v>
      </c>
    </row>
    <row r="1597" s="2" customFormat="1">
      <c r="A1597" s="38"/>
      <c r="B1597" s="39"/>
      <c r="C1597" s="40"/>
      <c r="D1597" s="225" t="s">
        <v>525</v>
      </c>
      <c r="E1597" s="40"/>
      <c r="F1597" s="253" t="s">
        <v>5345</v>
      </c>
      <c r="G1597" s="40"/>
      <c r="H1597" s="40"/>
      <c r="I1597" s="227"/>
      <c r="J1597" s="40"/>
      <c r="K1597" s="40"/>
      <c r="L1597" s="44"/>
      <c r="M1597" s="254"/>
      <c r="N1597" s="255"/>
      <c r="O1597" s="256"/>
      <c r="P1597" s="256"/>
      <c r="Q1597" s="256"/>
      <c r="R1597" s="256"/>
      <c r="S1597" s="256"/>
      <c r="T1597" s="257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T1597" s="17" t="s">
        <v>525</v>
      </c>
      <c r="AU1597" s="17" t="s">
        <v>82</v>
      </c>
    </row>
    <row r="1598" s="2" customFormat="1" ht="6.96" customHeight="1">
      <c r="A1598" s="38"/>
      <c r="B1598" s="59"/>
      <c r="C1598" s="60"/>
      <c r="D1598" s="60"/>
      <c r="E1598" s="60"/>
      <c r="F1598" s="60"/>
      <c r="G1598" s="60"/>
      <c r="H1598" s="60"/>
      <c r="I1598" s="60"/>
      <c r="J1598" s="60"/>
      <c r="K1598" s="60"/>
      <c r="L1598" s="44"/>
      <c r="M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</row>
  </sheetData>
  <sheetProtection sheet="1" autoFilter="0" formatColumns="0" formatRows="0" objects="1" scenarios="1" spinCount="100000" saltValue="XkXMDXw6RnAkNkmVjoUVfOnGlr82Dy4Tk4pUu3ccfjQhW8uqvwKJIy8EI5dTpPjcLwYORd/aNHPsw8vZEhSdag==" hashValue="XxltU2sfKiJxviFnPRTEp03Ry/41Vbc25Tb94zgrXFQGdHIBoL9Cjxvuj1knUgra4CRZQvLHz1QMZ/Imrcc81w==" algorithmName="SHA-512" password="CC35"/>
  <autoFilter ref="C108:K15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4" r:id="rId1" display="https://podminky.urs.cz/item/CS_URS_2024_01/278381135"/>
    <hyperlink ref="F118" r:id="rId2" display="https://podminky.urs.cz/item/CS_URS_2024_01/611325402"/>
    <hyperlink ref="F121" r:id="rId3" display="https://podminky.urs.cz/item/CS_URS_2024_01/619995001"/>
    <hyperlink ref="F124" r:id="rId4" display="https://podminky.urs.cz/item/CS_URS_2024_01/632452411"/>
    <hyperlink ref="F130" r:id="rId5" display="https://podminky.urs.cz/item/CS_URS_2024_01/961044111"/>
    <hyperlink ref="F133" r:id="rId6" display="https://podminky.urs.cz/item/CS_URS_2024_01/971042241"/>
    <hyperlink ref="F136" r:id="rId7" display="https://podminky.urs.cz/item/CS_URS_2024_01/971042331"/>
    <hyperlink ref="F139" r:id="rId8" display="https://podminky.urs.cz/item/CS_URS_2024_01/971042341"/>
    <hyperlink ref="F143" r:id="rId9" display="https://podminky.urs.cz/item/CS_URS_2024_01/997013112"/>
    <hyperlink ref="F146" r:id="rId10" display="https://podminky.urs.cz/item/CS_URS_2024_01/997013501"/>
    <hyperlink ref="F149" r:id="rId11" display="https://podminky.urs.cz/item/CS_URS_2024_01/997013509"/>
    <hyperlink ref="F152" r:id="rId12" display="https://podminky.urs.cz/item/CS_URS_2024_01/997013814"/>
    <hyperlink ref="F155" r:id="rId13" display="https://podminky.urs.cz/item/CS_URS_2024_01/997013861"/>
    <hyperlink ref="F159" r:id="rId14" display="https://podminky.urs.cz/item/CS_URS_2024_01/998011002"/>
    <hyperlink ref="F164" r:id="rId15" display="https://podminky.urs.cz/item/CS_URS_2024_01/712333305"/>
    <hyperlink ref="F170" r:id="rId16" display="https://podminky.urs.cz/item/CS_URS_2024_01/712340832"/>
    <hyperlink ref="F173" r:id="rId17" display="https://podminky.urs.cz/item/CS_URS_2024_01/998712102"/>
    <hyperlink ref="F177" r:id="rId18" display="https://podminky.urs.cz/item/CS_URS_2024_01/713140863"/>
    <hyperlink ref="F180" r:id="rId19" display="https://podminky.urs.cz/item/CS_URS_2024_01/713141135"/>
    <hyperlink ref="F186" r:id="rId20" display="https://podminky.urs.cz/item/CS_URS_2024_01/713300813"/>
    <hyperlink ref="F189" r:id="rId21" display="https://podminky.urs.cz/item/CS_URS_2024_01/713300822"/>
    <hyperlink ref="F193" r:id="rId22" display="https://podminky.urs.cz/item/CS_URS_2024_01/713420813"/>
    <hyperlink ref="F196" r:id="rId23" display="https://podminky.urs.cz/item/CS_URS_2024_01/713471212"/>
    <hyperlink ref="F292" r:id="rId24" display="https://podminky.urs.cz/item/CS_URS_2024_01/998713101"/>
    <hyperlink ref="F295" r:id="rId25" display="https://podminky.urs.cz/item/CS_URS_2024_01/998713102"/>
    <hyperlink ref="F298" r:id="rId26" display="https://podminky.urs.cz/item/CS_URS_2024_01/998713102"/>
    <hyperlink ref="F301" r:id="rId27" display="https://podminky.urs.cz/item/CS_URS_2024_01/998713194"/>
    <hyperlink ref="F304" r:id="rId28" display="https://podminky.urs.cz/item/CS_URS_2024_01/998713199"/>
    <hyperlink ref="F360" r:id="rId29" display="https://podminky.urs.cz/item/CS_URS_2024_01/722176113"/>
    <hyperlink ref="F366" r:id="rId30" display="https://podminky.urs.cz/item/CS_URS_2024_01/722176114"/>
    <hyperlink ref="F372" r:id="rId31" display="https://podminky.urs.cz/item/CS_URS_2024_01/722176115"/>
    <hyperlink ref="F378" r:id="rId32" display="https://podminky.urs.cz/item/CS_URS_2024_01/722176117"/>
    <hyperlink ref="F384" r:id="rId33" display="https://podminky.urs.cz/item/CS_URS_2024_01/722176118"/>
    <hyperlink ref="F390" r:id="rId34" display="https://podminky.urs.cz/item/CS_URS_2024_01/722182012"/>
    <hyperlink ref="F393" r:id="rId35" display="https://podminky.urs.cz/item/CS_URS_2024_01/722182013"/>
    <hyperlink ref="F396" r:id="rId36" display="https://podminky.urs.cz/item/CS_URS_2024_01/722182014"/>
    <hyperlink ref="F399" r:id="rId37" display="https://podminky.urs.cz/item/CS_URS_2024_01/722182016"/>
    <hyperlink ref="F402" r:id="rId38" display="https://podminky.urs.cz/item/CS_URS_2024_01/722182017"/>
    <hyperlink ref="F405" r:id="rId39" display="https://podminky.urs.cz/item/CS_URS_2024_01/722181221"/>
    <hyperlink ref="F408" r:id="rId40" display="https://podminky.urs.cz/item/CS_URS_2024_01/722181242"/>
    <hyperlink ref="F411" r:id="rId41" display="https://podminky.urs.cz/item/CS_URS_2024_01/722181243"/>
    <hyperlink ref="F414" r:id="rId42" display="https://podminky.urs.cz/item/CS_URS_2024_01/722181251"/>
    <hyperlink ref="F417" r:id="rId43" display="https://podminky.urs.cz/item/CS_URS_2024_01/722181253"/>
    <hyperlink ref="F420" r:id="rId44" display="https://podminky.urs.cz/item/CS_URS_2024_01/722181255"/>
    <hyperlink ref="F423" r:id="rId45" display="https://podminky.urs.cz/item/CS_URS_2024_01/722181256"/>
    <hyperlink ref="F426" r:id="rId46" display="https://podminky.urs.cz/item/CS_URS_2024_01/722219102"/>
    <hyperlink ref="F434" r:id="rId47" display="https://podminky.urs.cz/item/CS_URS_2024_01/722220231"/>
    <hyperlink ref="F437" r:id="rId48" display="https://podminky.urs.cz/item/CS_URS_2024_01/722220232"/>
    <hyperlink ref="F440" r:id="rId49" display="https://podminky.urs.cz/item/CS_URS_2024_01/722220233"/>
    <hyperlink ref="F443" r:id="rId50" display="https://podminky.urs.cz/item/CS_URS_2024_01/722220234"/>
    <hyperlink ref="F446" r:id="rId51" display="https://podminky.urs.cz/item/CS_URS_2024_01/722220235"/>
    <hyperlink ref="F449" r:id="rId52" display="https://podminky.urs.cz/item/CS_URS_2024_01/722220236"/>
    <hyperlink ref="F452" r:id="rId53" display="https://podminky.urs.cz/item/CS_URS_2024_01/722220237"/>
    <hyperlink ref="F455" r:id="rId54" display="https://podminky.urs.cz/item/CS_URS_2024_01/722231073"/>
    <hyperlink ref="F458" r:id="rId55" display="https://podminky.urs.cz/item/CS_URS_2024_01/722231074"/>
    <hyperlink ref="F461" r:id="rId56" display="https://podminky.urs.cz/item/CS_URS_2024_01/722231075"/>
    <hyperlink ref="F464" r:id="rId57" display="https://podminky.urs.cz/item/CS_URS_2024_01/722231076"/>
    <hyperlink ref="F467" r:id="rId58" display="https://podminky.urs.cz/item/CS_URS_2024_01/722231077"/>
    <hyperlink ref="F470" r:id="rId59" display="https://podminky.urs.cz/item/CS_URS_2024_01/722231078"/>
    <hyperlink ref="F473" r:id="rId60" display="https://podminky.urs.cz/item/CS_URS_2024_01/722231080"/>
    <hyperlink ref="F476" r:id="rId61" display="https://podminky.urs.cz/item/CS_URS_2024_01/722231141"/>
    <hyperlink ref="F479" r:id="rId62" display="https://podminky.urs.cz/item/CS_URS_2024_01/722231144"/>
    <hyperlink ref="F484" r:id="rId63" display="https://podminky.urs.cz/item/CS_URS_2024_01/722232044"/>
    <hyperlink ref="F488" r:id="rId64" display="https://podminky.urs.cz/item/CS_URS_2024_01/722232045"/>
    <hyperlink ref="F492" r:id="rId65" display="https://podminky.urs.cz/item/CS_URS_2024_01/722232046"/>
    <hyperlink ref="F496" r:id="rId66" display="https://podminky.urs.cz/item/CS_URS_2024_01/722232047"/>
    <hyperlink ref="F500" r:id="rId67" display="https://podminky.urs.cz/item/CS_URS_2024_01/722232048"/>
    <hyperlink ref="F504" r:id="rId68" display="https://podminky.urs.cz/item/CS_URS_2024_01/722232049"/>
    <hyperlink ref="F508" r:id="rId69" display="https://podminky.urs.cz/item/CS_URS_2024_01/722232050"/>
    <hyperlink ref="F512" r:id="rId70" display="https://podminky.urs.cz/item/CS_URS_2024_01/722232051"/>
    <hyperlink ref="F516" r:id="rId71" display="https://podminky.urs.cz/item/CS_URS_2024_01/722234264"/>
    <hyperlink ref="F519" r:id="rId72" display="https://podminky.urs.cz/item/CS_URS_2024_01/722234266"/>
    <hyperlink ref="F526" r:id="rId73" display="https://podminky.urs.cz/item/CS_URS_2024_01/722234271"/>
    <hyperlink ref="F529" r:id="rId74" display="https://podminky.urs.cz/item/CS_URS_2024_01/722262227"/>
    <hyperlink ref="F532" r:id="rId75" display="https://podminky.urs.cz/item/CS_URS_2024_01/722263210"/>
    <hyperlink ref="F535" r:id="rId76" display="https://podminky.urs.cz/item/CS_URS_2024_01/722263215"/>
    <hyperlink ref="F572" r:id="rId77" display="https://podminky.urs.cz/item/CS_URS_2024_01/722213115"/>
    <hyperlink ref="F575" r:id="rId78" display="https://podminky.urs.cz/item/CS_URS_2024_01/722213116"/>
    <hyperlink ref="F578" r:id="rId79" display="https://podminky.urs.cz/item/CS_URS_2024_01/998722101"/>
    <hyperlink ref="F586" r:id="rId80" display="https://podminky.urs.cz/item/CS_URS_2024_01/724246012"/>
    <hyperlink ref="F590" r:id="rId81" display="https://podminky.urs.cz/item/CS_URS_2024_01/732219348"/>
    <hyperlink ref="F593" r:id="rId82" display="https://podminky.urs.cz/item/CS_URS_2024_01/732219351"/>
    <hyperlink ref="F596" r:id="rId83" display="https://podminky.urs.cz/item/CS_URS_2024_01/732221813"/>
    <hyperlink ref="F599" r:id="rId84" display="https://podminky.urs.cz/item/CS_URS_2024_01/732231003"/>
    <hyperlink ref="F602" r:id="rId85" display="https://podminky.urs.cz/item/CS_URS_2024_01/732320814"/>
    <hyperlink ref="F605" r:id="rId86" display="https://podminky.urs.cz/item/CS_URS_2024_01/732320815"/>
    <hyperlink ref="F608" r:id="rId87" display="https://podminky.urs.cz/item/CS_URS_2024_01/732320817"/>
    <hyperlink ref="F611" r:id="rId88" display="https://podminky.urs.cz/item/CS_URS_2024_01/732320818"/>
    <hyperlink ref="F614" r:id="rId89" display="https://podminky.urs.cz/item/CS_URS_2024_01/732320819"/>
    <hyperlink ref="F617" r:id="rId90" display="https://podminky.urs.cz/item/CS_URS_2024_01/732320821"/>
    <hyperlink ref="F620" r:id="rId91" display="https://podminky.urs.cz/item/CS_URS_2024_01/732324813"/>
    <hyperlink ref="F623" r:id="rId92" display="https://podminky.urs.cz/item/CS_URS_2024_01/732324815"/>
    <hyperlink ref="F626" r:id="rId93" display="https://podminky.urs.cz/item/CS_URS_2024_01/732324817"/>
    <hyperlink ref="F629" r:id="rId94" display="https://podminky.urs.cz/item/CS_URS_2024_01/732324818"/>
    <hyperlink ref="F632" r:id="rId95" display="https://podminky.urs.cz/item/CS_URS_2024_01/732324819"/>
    <hyperlink ref="F635" r:id="rId96" display="https://podminky.urs.cz/item/CS_URS_2024_01/732324821"/>
    <hyperlink ref="F638" r:id="rId97" display="https://podminky.urs.cz/item/CS_URS_2024_01/732420813"/>
    <hyperlink ref="F641" r:id="rId98" display="https://podminky.urs.cz/item/CS_URS_2024_01/732420814"/>
    <hyperlink ref="F644" r:id="rId99" display="https://podminky.urs.cz/item/CS_URS_2024_01/732420815"/>
    <hyperlink ref="F647" r:id="rId100" display="https://podminky.urs.cz/item/CS_URS_2024_01/732420816"/>
    <hyperlink ref="F650" r:id="rId101" display="https://podminky.urs.cz/item/CS_URS_2024_01/732420817"/>
    <hyperlink ref="F657" r:id="rId102" display="https://podminky.urs.cz/item/CS_URS_2024_01/732331616"/>
    <hyperlink ref="F660" r:id="rId103" display="https://podminky.urs.cz/item/CS_URS_2024_01/732331617"/>
    <hyperlink ref="F663" r:id="rId104" display="https://podminky.urs.cz/item/CS_URS_2024_01/732331627"/>
    <hyperlink ref="F666" r:id="rId105" display="https://podminky.urs.cz/item/CS_URS_2024_01/732331628"/>
    <hyperlink ref="F669" r:id="rId106" display="https://podminky.urs.cz/item/CS_URS_2024_01/732332422"/>
    <hyperlink ref="F672" r:id="rId107" display="https://podminky.urs.cz/item/CS_URS_2024_01/732332423"/>
    <hyperlink ref="F675" r:id="rId108" display="https://podminky.urs.cz/item/CS_URS_2024_01/732332426"/>
    <hyperlink ref="F678" r:id="rId109" display="https://podminky.urs.cz/item/CS_URS_2024_01/732332427"/>
    <hyperlink ref="F681" r:id="rId110" display="https://podminky.urs.cz/item/CS_URS_2024_01/732332428"/>
    <hyperlink ref="F684" r:id="rId111" display="https://podminky.urs.cz/item/CS_URS_2024_01/732332511"/>
    <hyperlink ref="F701" r:id="rId112" display="https://podminky.urs.cz/item/CS_URS_2024_01/732422531R1"/>
    <hyperlink ref="F704" r:id="rId113" display="https://podminky.urs.cz/item/CS_URS_2024_01/732422252"/>
    <hyperlink ref="F709" r:id="rId114" display="https://podminky.urs.cz/item/CS_URS_2024_01/732422532R"/>
    <hyperlink ref="F756" r:id="rId115" display="https://podminky.urs.cz/item/CS_URS_2024_01/998732101"/>
    <hyperlink ref="F760" r:id="rId116" display="https://podminky.urs.cz/item/CS_URS_2024_01/733120819"/>
    <hyperlink ref="F763" r:id="rId117" display="https://podminky.urs.cz/item/CS_URS_2024_01/733120832"/>
    <hyperlink ref="F766" r:id="rId118" display="https://podminky.urs.cz/item/CS_URS_2024_01/733120839"/>
    <hyperlink ref="F769" r:id="rId119" display="https://podminky.urs.cz/item/CS_URS_2024_01/733120843"/>
    <hyperlink ref="F772" r:id="rId120" display="https://podminky.urs.cz/item/CS_URS_2024_01/733121210"/>
    <hyperlink ref="F776" r:id="rId121" display="https://podminky.urs.cz/item/CS_URS_2024_01/733121214"/>
    <hyperlink ref="F780" r:id="rId122" display="https://podminky.urs.cz/item/CS_URS_2024_01/733121215"/>
    <hyperlink ref="F784" r:id="rId123" display="https://podminky.urs.cz/item/CS_URS_2024_01/733121216"/>
    <hyperlink ref="F788" r:id="rId124" display="https://podminky.urs.cz/item/CS_URS_2024_01/733121217"/>
    <hyperlink ref="F792" r:id="rId125" display="https://podminky.urs.cz/item/CS_URS_2024_01/733121219"/>
    <hyperlink ref="F796" r:id="rId126" display="https://podminky.urs.cz/item/CS_URS_2024_01/733121222"/>
    <hyperlink ref="F800" r:id="rId127" display="https://podminky.urs.cz/item/CS_URS_2024_01/733121225"/>
    <hyperlink ref="F804" r:id="rId128" display="https://podminky.urs.cz/item/CS_URS_2024_01/733121228"/>
    <hyperlink ref="F808" r:id="rId129" display="https://podminky.urs.cz/item/CS_URS_2024_01/733121232"/>
    <hyperlink ref="F812" r:id="rId130" display="https://podminky.urs.cz/item/CS_URS_2024_01/733121235"/>
    <hyperlink ref="F816" r:id="rId131" display="https://podminky.urs.cz/item/CS_URS_2024_01/733121239"/>
    <hyperlink ref="F820" r:id="rId132" display="https://podminky.urs.cz/item/CS_URS_2024_01/733121244"/>
    <hyperlink ref="F823" r:id="rId133" display="https://podminky.urs.cz/item/CS_URS_2024_01/998733101"/>
    <hyperlink ref="F827" r:id="rId134" display="https://podminky.urs.cz/item/CS_URS_2024_01/734100811"/>
    <hyperlink ref="F830" r:id="rId135" display="https://podminky.urs.cz/item/CS_URS_2024_01/734100812"/>
    <hyperlink ref="F833" r:id="rId136" display="https://podminky.urs.cz/item/CS_URS_2024_01/734100813"/>
    <hyperlink ref="F836" r:id="rId137" display="https://podminky.urs.cz/item/CS_URS_2024_01/734100814"/>
    <hyperlink ref="F839" r:id="rId138" display="https://podminky.urs.cz/item/CS_URS_2024_01/734109211"/>
    <hyperlink ref="F844" r:id="rId139" display="https://podminky.urs.cz/item/CS_URS_2024_01/734109212"/>
    <hyperlink ref="F847" r:id="rId140" display="https://podminky.urs.cz/item/CS_URS_2024_01/734109213"/>
    <hyperlink ref="F850" r:id="rId141" display="https://podminky.urs.cz/item/CS_URS_2024_01/734109214"/>
    <hyperlink ref="F853" r:id="rId142" display="https://podminky.urs.cz/item/CS_URS_2024_01/734109214"/>
    <hyperlink ref="F856" r:id="rId143" display="https://podminky.urs.cz/item/CS_URS_2024_01/734109215"/>
    <hyperlink ref="F859" r:id="rId144" display="https://podminky.urs.cz/item/CS_URS_2024_01/734109216"/>
    <hyperlink ref="F862" r:id="rId145" display="https://podminky.urs.cz/item/CS_URS_2024_01/734109217"/>
    <hyperlink ref="F865" r:id="rId146" display="https://podminky.urs.cz/item/CS_URS_2024_01/734109218"/>
    <hyperlink ref="F868" r:id="rId147" display="https://podminky.urs.cz/item/CS_URS_2024_01/734109219"/>
    <hyperlink ref="F871" r:id="rId148" display="https://podminky.urs.cz/item/CS_URS_2024_01/734109220"/>
    <hyperlink ref="F874" r:id="rId149" display="https://podminky.urs.cz/item/CS_URS_2024_01/734109223"/>
    <hyperlink ref="F877" r:id="rId150" display="https://podminky.urs.cz/item/CS_URS_2024_01/734121314"/>
    <hyperlink ref="F880" r:id="rId151" display="https://podminky.urs.cz/item/CS_URS_2024_01/734121316"/>
    <hyperlink ref="F883" r:id="rId152" display="https://podminky.urs.cz/item/CS_URS_2024_01/734121317"/>
    <hyperlink ref="F886" r:id="rId153" display="https://podminky.urs.cz/item/CS_URS_2024_01/734121321"/>
    <hyperlink ref="F889" r:id="rId154" display="https://podminky.urs.cz/item/CS_URS_2024_01/734121322"/>
    <hyperlink ref="F902" r:id="rId155" display="https://podminky.urs.cz/item/CS_URS_2024_01/734163426"/>
    <hyperlink ref="F905" r:id="rId156" display="https://podminky.urs.cz/item/CS_URS_2024_01/734163427"/>
    <hyperlink ref="F908" r:id="rId157" display="https://podminky.urs.cz/item/CS_URS_2024_01/734163428"/>
    <hyperlink ref="F911" r:id="rId158" display="https://podminky.urs.cz/item/CS_URS_2024_01/734163429"/>
    <hyperlink ref="F914" r:id="rId159" display="https://podminky.urs.cz/item/CS_URS_2024_01/734163430"/>
    <hyperlink ref="F917" r:id="rId160" display="https://podminky.urs.cz/item/CS_URS_2024_01/734163431"/>
    <hyperlink ref="F924" r:id="rId161" display="https://podminky.urs.cz/item/CS_URS_2024_01/734173411"/>
    <hyperlink ref="F927" r:id="rId162" display="https://podminky.urs.cz/item/CS_URS_2024_01/734173412"/>
    <hyperlink ref="F932" r:id="rId163" display="https://podminky.urs.cz/item/CS_URS_2024_01/734173413"/>
    <hyperlink ref="F939" r:id="rId164" display="https://podminky.urs.cz/item/CS_URS_2024_01/734173414"/>
    <hyperlink ref="F944" r:id="rId165" display="https://podminky.urs.cz/item/CS_URS_2024_01/734173416"/>
    <hyperlink ref="F949" r:id="rId166" display="https://podminky.urs.cz/item/CS_URS_2024_01/734173417"/>
    <hyperlink ref="F952" r:id="rId167" display="https://podminky.urs.cz/item/CS_URS_2024_01/734173418"/>
    <hyperlink ref="F957" r:id="rId168" display="https://podminky.urs.cz/item/CS_URS_2024_01/734173421"/>
    <hyperlink ref="F962" r:id="rId169" display="https://podminky.urs.cz/item/CS_URS_2024_01/734173422"/>
    <hyperlink ref="F965" r:id="rId170" display="https://podminky.urs.cz/item/CS_URS_2024_01/734173423"/>
    <hyperlink ref="F968" r:id="rId171" display="https://podminky.urs.cz/item/CS_URS_2024_01/734173612"/>
    <hyperlink ref="F971" r:id="rId172" display="https://podminky.urs.cz/item/CS_URS_2024_01/734173613"/>
    <hyperlink ref="F974" r:id="rId173" display="https://podminky.urs.cz/item/CS_URS_2024_01/734173614"/>
    <hyperlink ref="F977" r:id="rId174" display="https://podminky.urs.cz/item/CS_URS_2024_01/734173616"/>
    <hyperlink ref="F980" r:id="rId175" display="https://podminky.urs.cz/item/CS_URS_2024_01/734173617"/>
    <hyperlink ref="F983" r:id="rId176" display="https://podminky.urs.cz/item/CS_URS_2024_01/734173618"/>
    <hyperlink ref="F986" r:id="rId177" display="https://podminky.urs.cz/item/CS_URS_2024_01/734173621"/>
    <hyperlink ref="F989" r:id="rId178" display="https://podminky.urs.cz/item/CS_URS_2024_01/734193214"/>
    <hyperlink ref="F992" r:id="rId179" display="https://podminky.urs.cz/item/CS_URS_2024_01/734193215"/>
    <hyperlink ref="F995" r:id="rId180" display="https://podminky.urs.cz/item/CS_URS_2024_01/734193216"/>
    <hyperlink ref="F998" r:id="rId181" display="https://podminky.urs.cz/item/CS_URS_2024_01/734193217"/>
    <hyperlink ref="F1001" r:id="rId182" display="https://podminky.urs.cz/item/CS_URS_2024_01/734193218"/>
    <hyperlink ref="F1004" r:id="rId183" display="https://podminky.urs.cz/item/CS_URS_2024_01/734193219"/>
    <hyperlink ref="F1007" r:id="rId184" display="https://podminky.urs.cz/item/CS_URS_2024_01/734193220"/>
    <hyperlink ref="F1010" r:id="rId185" display="https://podminky.urs.cz/item/CS_URS_2024_01/734411127"/>
    <hyperlink ref="F1013" r:id="rId186" display="https://podminky.urs.cz/item/CS_URS_2024_01/734411601"/>
    <hyperlink ref="F1016" r:id="rId187" display="https://podminky.urs.cz/item/CS_URS_2024_01/734419111"/>
    <hyperlink ref="F1019" r:id="rId188" display="https://podminky.urs.cz/item/CS_URS_2024_01/734421112"/>
    <hyperlink ref="F1022" r:id="rId189" display="https://podminky.urs.cz/item/CS_URS_2024_01/734494111"/>
    <hyperlink ref="F1025" r:id="rId190" display="https://podminky.urs.cz/item/CS_URS_2024_01/734494213"/>
    <hyperlink ref="F1029" r:id="rId191" display="https://podminky.urs.cz/item/CS_URS_2024_01/734499211"/>
    <hyperlink ref="F1032" r:id="rId192" display="https://podminky.urs.cz/item/CS_URS_2024_01/734499212"/>
    <hyperlink ref="F1047" r:id="rId193" display="https://podminky.urs.cz/item/CS_URS_2024_01/734109223"/>
    <hyperlink ref="F1050" r:id="rId194" display="https://podminky.urs.cz/item/CS_URS_2024_01/734109312"/>
    <hyperlink ref="F1053" r:id="rId195" display="https://podminky.urs.cz/item/CS_URS_2024_01/734109313"/>
    <hyperlink ref="F1056" r:id="rId196" display="https://podminky.urs.cz/item/CS_URS_2024_01/734109314"/>
    <hyperlink ref="F1059" r:id="rId197" display="https://podminky.urs.cz/item/CS_URS_2024_01/734109315"/>
    <hyperlink ref="F1062" r:id="rId198" display="https://podminky.urs.cz/item/CS_URS_2024_01/734109316"/>
    <hyperlink ref="F1065" r:id="rId199" display="https://podminky.urs.cz/item/CS_URS_2024_01/734109317"/>
    <hyperlink ref="F1068" r:id="rId200" display="https://podminky.urs.cz/item/CS_URS_2024_01/734109323"/>
    <hyperlink ref="F1071" r:id="rId201" display="https://podminky.urs.cz/item/CS_URS_2024_01/734200822"/>
    <hyperlink ref="F1074" r:id="rId202" display="https://podminky.urs.cz/item/CS_URS_2024_01/734209113"/>
    <hyperlink ref="F1077" r:id="rId203" display="https://podminky.urs.cz/item/CS_URS_2024_01/734209114"/>
    <hyperlink ref="F1080" r:id="rId204" display="https://podminky.urs.cz/item/CS_URS_2024_01/734209115"/>
    <hyperlink ref="F1083" r:id="rId205" display="https://podminky.urs.cz/item/CS_URS_2024_01/734209117"/>
    <hyperlink ref="F1086" r:id="rId206" display="https://podminky.urs.cz/item/CS_URS_2024_01/734291912"/>
    <hyperlink ref="F1093" r:id="rId207" display="https://podminky.urs.cz/item/CS_URS_2024_01/734412112"/>
    <hyperlink ref="F1119" r:id="rId208" display="https://podminky.urs.cz/item/CS_URS_2024_01/998734101"/>
    <hyperlink ref="F1123" r:id="rId209" display="https://podminky.urs.cz/item/CS_URS_2024_01/762341821"/>
    <hyperlink ref="F1126" r:id="rId210" display="https://podminky.urs.cz/item/CS_URS_2024_01/762811100"/>
    <hyperlink ref="F1134" r:id="rId211" display="https://podminky.urs.cz/item/CS_URS_2024_01/762821932"/>
    <hyperlink ref="F1137" r:id="rId212" display="https://podminky.urs.cz/item/CS_URS_2024_01/762822120"/>
    <hyperlink ref="F1144" r:id="rId213" display="https://podminky.urs.cz/item/CS_URS_2024_01/998762102"/>
    <hyperlink ref="F1148" r:id="rId214" display="https://podminky.urs.cz/item/CS_URS_2024_01/765191001"/>
    <hyperlink ref="F1154" r:id="rId215" display="https://podminky.urs.cz/item/CS_URS_2024_01/998765102"/>
    <hyperlink ref="F1158" r:id="rId216" display="https://podminky.urs.cz/item/CS_URS_2024_01/767995111"/>
    <hyperlink ref="F1167" r:id="rId217" display="https://podminky.urs.cz/item/CS_URS_2024_01/998767102"/>
    <hyperlink ref="F1171" r:id="rId218" display="https://podminky.urs.cz/item/CS_URS_2024_01/783933161"/>
    <hyperlink ref="F1174" r:id="rId219" display="https://podminky.urs.cz/item/CS_URS_2024_01/783937163"/>
    <hyperlink ref="F1178" r:id="rId220" display="https://podminky.urs.cz/item/CS_URS_2024_01/784181101"/>
    <hyperlink ref="F1181" r:id="rId221" display="https://podminky.urs.cz/item/CS_URS_2024_01/784221001"/>
    <hyperlink ref="F1186" r:id="rId222" display="https://podminky.urs.cz/item/CS_URS_2024_01/230020627"/>
    <hyperlink ref="F1189" r:id="rId223" display="https://podminky.urs.cz/item/CS_URS_2024_01/230020639"/>
    <hyperlink ref="F1192" r:id="rId224" display="https://podminky.urs.cz/item/CS_URS_2024_01/230020645"/>
    <hyperlink ref="F1195" r:id="rId225" display="https://podminky.urs.cz/item/CS_URS_2024_01/230020649"/>
    <hyperlink ref="F1198" r:id="rId226" display="https://podminky.urs.cz/item/CS_URS_2024_01/230020654"/>
    <hyperlink ref="F1201" r:id="rId227" display="https://podminky.urs.cz/item/CS_URS_2024_01/230020662"/>
    <hyperlink ref="F1204" r:id="rId228" display="https://podminky.urs.cz/item/CS_URS_2024_01/230020665"/>
    <hyperlink ref="F1207" r:id="rId229" display="https://podminky.urs.cz/item/CS_URS_2024_01/230023008"/>
    <hyperlink ref="F1216" r:id="rId230" display="https://podminky.urs.cz/item/CS_URS_2024_01/230023017"/>
    <hyperlink ref="F1226" r:id="rId231" display="https://podminky.urs.cz/item/CS_URS_2024_01/230023021"/>
    <hyperlink ref="F1238" r:id="rId232" display="https://podminky.urs.cz/item/CS_URS_2024_01/230023029"/>
    <hyperlink ref="F1268" r:id="rId233" display="https://podminky.urs.cz/item/CS_URS_2024_01/230023037"/>
    <hyperlink ref="F1284" r:id="rId234" display="https://podminky.urs.cz/item/CS_URS_2024_01/230023039"/>
    <hyperlink ref="F1318" r:id="rId235" display="https://podminky.urs.cz/item/CS_URS_2024_01/230023048"/>
    <hyperlink ref="F1350" r:id="rId236" display="https://podminky.urs.cz/item/CS_URS_2024_01/230024057"/>
    <hyperlink ref="F1388" r:id="rId237" display="https://podminky.urs.cz/item/CS_URS_2024_01/230024067"/>
    <hyperlink ref="F1426" r:id="rId238" display="https://podminky.urs.cz/item/CS_URS_2024_01/230024077"/>
    <hyperlink ref="F1468" r:id="rId239" display="https://podminky.urs.cz/item/CS_URS_2024_01/230025089"/>
    <hyperlink ref="F1494" r:id="rId240" display="https://podminky.urs.cz/item/CS_URS_2024_01/230025101"/>
    <hyperlink ref="F1516" r:id="rId241" display="https://podminky.urs.cz/item/CS_URS_2024_01/230025113"/>
    <hyperlink ref="F1523" r:id="rId242" display="https://podminky.urs.cz/item/CS_URS_2024_01/230050004"/>
    <hyperlink ref="F1529" r:id="rId243" display="https://podminky.urs.cz/item/CS_URS_2024_01/230050031"/>
    <hyperlink ref="F1535" r:id="rId244" display="https://podminky.urs.cz/item/CS_URS_2024_01/230140005"/>
    <hyperlink ref="F1538" r:id="rId245" display="https://podminky.urs.cz/item/CS_URS_2024_01/230140015"/>
    <hyperlink ref="F1541" r:id="rId246" display="https://podminky.urs.cz/item/CS_URS_2024_01/230140020"/>
    <hyperlink ref="F1544" r:id="rId247" display="https://podminky.urs.cz/item/CS_URS_2024_01/230140030"/>
    <hyperlink ref="F1547" r:id="rId248" display="https://podminky.urs.cz/item/CS_URS_2024_01/230140036"/>
    <hyperlink ref="F1550" r:id="rId249" display="https://podminky.urs.cz/item/CS_URS_2024_01/230140042"/>
    <hyperlink ref="F1553" r:id="rId250" display="https://podminky.urs.cz/item/CS_URS_2024_01/230140048"/>
    <hyperlink ref="F1556" r:id="rId251" display="https://podminky.urs.cz/item/CS_URS_2024_01/230140055"/>
    <hyperlink ref="F1559" r:id="rId252" display="https://podminky.urs.cz/item/CS_URS_2024_01/230140062"/>
    <hyperlink ref="F1581" r:id="rId253" display="https://podminky.urs.cz/item/CS_URS_2024_01/HZS4212"/>
    <hyperlink ref="F1587" r:id="rId254" display="https://podminky.urs.cz/item/CS_URS_2024_01/043114000"/>
    <hyperlink ref="F1590" r:id="rId255" display="https://podminky.urs.cz/item/CS_URS_2024_01/043124000"/>
    <hyperlink ref="F1593" r:id="rId256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5350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ROUND(J112,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ROUND((SUM(BE112:BE896)),  2)</f>
        <v>0</v>
      </c>
      <c r="G35" s="38"/>
      <c r="H35" s="38"/>
      <c r="I35" s="157">
        <v>0.20999999999999999</v>
      </c>
      <c r="J35" s="156">
        <f>ROUND(((SUM(BE112:BE896))*I35),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ROUND((SUM(BF112:BF896)),  2)</f>
        <v>0</v>
      </c>
      <c r="G36" s="38"/>
      <c r="H36" s="38"/>
      <c r="I36" s="157">
        <v>0.12</v>
      </c>
      <c r="J36" s="156">
        <f>ROUND(((SUM(BF112:BF896))*I36),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ROUND((SUM(BG112:BG896)),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ROUND((SUM(BH112:BH896)),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ROUND((SUM(BI112:BI896)),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D8.2.X.1b - Objektové předávací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J112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J113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2222</v>
      </c>
      <c r="E65" s="182"/>
      <c r="F65" s="182"/>
      <c r="G65" s="182"/>
      <c r="H65" s="182"/>
      <c r="I65" s="182"/>
      <c r="J65" s="183">
        <f>J114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2225</v>
      </c>
      <c r="E66" s="182"/>
      <c r="F66" s="182"/>
      <c r="G66" s="182"/>
      <c r="H66" s="182"/>
      <c r="I66" s="182"/>
      <c r="J66" s="183">
        <f>J147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2226</v>
      </c>
      <c r="E67" s="182"/>
      <c r="F67" s="182"/>
      <c r="G67" s="182"/>
      <c r="H67" s="182"/>
      <c r="I67" s="182"/>
      <c r="J67" s="183">
        <f>J162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173</v>
      </c>
      <c r="E68" s="182"/>
      <c r="F68" s="182"/>
      <c r="G68" s="182"/>
      <c r="H68" s="182"/>
      <c r="I68" s="182"/>
      <c r="J68" s="183">
        <f>J183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2227</v>
      </c>
      <c r="E69" s="182"/>
      <c r="F69" s="182"/>
      <c r="G69" s="182"/>
      <c r="H69" s="182"/>
      <c r="I69" s="182"/>
      <c r="J69" s="183">
        <f>J189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174</v>
      </c>
      <c r="E70" s="182"/>
      <c r="F70" s="182"/>
      <c r="G70" s="182"/>
      <c r="H70" s="182"/>
      <c r="I70" s="182"/>
      <c r="J70" s="183">
        <f>J223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2228</v>
      </c>
      <c r="E71" s="182"/>
      <c r="F71" s="182"/>
      <c r="G71" s="182"/>
      <c r="H71" s="182"/>
      <c r="I71" s="182"/>
      <c r="J71" s="183">
        <f>J245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175</v>
      </c>
      <c r="E72" s="177"/>
      <c r="F72" s="177"/>
      <c r="G72" s="177"/>
      <c r="H72" s="177"/>
      <c r="I72" s="177"/>
      <c r="J72" s="178">
        <f>J255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2229</v>
      </c>
      <c r="E73" s="182"/>
      <c r="F73" s="182"/>
      <c r="G73" s="182"/>
      <c r="H73" s="182"/>
      <c r="I73" s="182"/>
      <c r="J73" s="183">
        <f>J256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176</v>
      </c>
      <c r="E74" s="182"/>
      <c r="F74" s="182"/>
      <c r="G74" s="182"/>
      <c r="H74" s="182"/>
      <c r="I74" s="182"/>
      <c r="J74" s="183">
        <f>J271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3145</v>
      </c>
      <c r="E75" s="182"/>
      <c r="F75" s="182"/>
      <c r="G75" s="182"/>
      <c r="H75" s="182"/>
      <c r="I75" s="182"/>
      <c r="J75" s="183">
        <f>J344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3146</v>
      </c>
      <c r="E76" s="182"/>
      <c r="F76" s="182"/>
      <c r="G76" s="182"/>
      <c r="H76" s="182"/>
      <c r="I76" s="182"/>
      <c r="J76" s="183">
        <f>J420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177</v>
      </c>
      <c r="E77" s="182"/>
      <c r="F77" s="182"/>
      <c r="G77" s="182"/>
      <c r="H77" s="182"/>
      <c r="I77" s="182"/>
      <c r="J77" s="183">
        <f>J427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3147</v>
      </c>
      <c r="E78" s="182"/>
      <c r="F78" s="182"/>
      <c r="G78" s="182"/>
      <c r="H78" s="182"/>
      <c r="I78" s="182"/>
      <c r="J78" s="183">
        <f>J431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178</v>
      </c>
      <c r="E79" s="182"/>
      <c r="F79" s="182"/>
      <c r="G79" s="182"/>
      <c r="H79" s="182"/>
      <c r="I79" s="182"/>
      <c r="J79" s="183">
        <f>J530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179</v>
      </c>
      <c r="E80" s="182"/>
      <c r="F80" s="182"/>
      <c r="G80" s="182"/>
      <c r="H80" s="182"/>
      <c r="I80" s="182"/>
      <c r="J80" s="183">
        <f>J580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180</v>
      </c>
      <c r="E81" s="182"/>
      <c r="F81" s="182"/>
      <c r="G81" s="182"/>
      <c r="H81" s="182"/>
      <c r="I81" s="182"/>
      <c r="J81" s="183">
        <f>J649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0"/>
      <c r="C82" s="125"/>
      <c r="D82" s="181" t="s">
        <v>2231</v>
      </c>
      <c r="E82" s="182"/>
      <c r="F82" s="182"/>
      <c r="G82" s="182"/>
      <c r="H82" s="182"/>
      <c r="I82" s="182"/>
      <c r="J82" s="183">
        <f>J661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0"/>
      <c r="C83" s="125"/>
      <c r="D83" s="181" t="s">
        <v>182</v>
      </c>
      <c r="E83" s="182"/>
      <c r="F83" s="182"/>
      <c r="G83" s="182"/>
      <c r="H83" s="182"/>
      <c r="I83" s="182"/>
      <c r="J83" s="183">
        <f>J668</f>
        <v>0</v>
      </c>
      <c r="K83" s="125"/>
      <c r="L83" s="18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0"/>
      <c r="C84" s="125"/>
      <c r="D84" s="181" t="s">
        <v>3150</v>
      </c>
      <c r="E84" s="182"/>
      <c r="F84" s="182"/>
      <c r="G84" s="182"/>
      <c r="H84" s="182"/>
      <c r="I84" s="182"/>
      <c r="J84" s="183">
        <f>J692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4"/>
      <c r="C85" s="175"/>
      <c r="D85" s="176" t="s">
        <v>183</v>
      </c>
      <c r="E85" s="177"/>
      <c r="F85" s="177"/>
      <c r="G85" s="177"/>
      <c r="H85" s="177"/>
      <c r="I85" s="177"/>
      <c r="J85" s="178">
        <f>J699</f>
        <v>0</v>
      </c>
      <c r="K85" s="175"/>
      <c r="L85" s="17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0"/>
      <c r="C86" s="125"/>
      <c r="D86" s="181" t="s">
        <v>5351</v>
      </c>
      <c r="E86" s="182"/>
      <c r="F86" s="182"/>
      <c r="G86" s="182"/>
      <c r="H86" s="182"/>
      <c r="I86" s="182"/>
      <c r="J86" s="183">
        <f>J700</f>
        <v>0</v>
      </c>
      <c r="K86" s="125"/>
      <c r="L86" s="184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0"/>
      <c r="C87" s="125"/>
      <c r="D87" s="181" t="s">
        <v>184</v>
      </c>
      <c r="E87" s="182"/>
      <c r="F87" s="182"/>
      <c r="G87" s="182"/>
      <c r="H87" s="182"/>
      <c r="I87" s="182"/>
      <c r="J87" s="183">
        <f>J720</f>
        <v>0</v>
      </c>
      <c r="K87" s="125"/>
      <c r="L87" s="18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4"/>
      <c r="C88" s="175"/>
      <c r="D88" s="176" t="s">
        <v>186</v>
      </c>
      <c r="E88" s="177"/>
      <c r="F88" s="177"/>
      <c r="G88" s="177"/>
      <c r="H88" s="177"/>
      <c r="I88" s="177"/>
      <c r="J88" s="178">
        <f>J873</f>
        <v>0</v>
      </c>
      <c r="K88" s="175"/>
      <c r="L88" s="17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4"/>
      <c r="C89" s="175"/>
      <c r="D89" s="176" t="s">
        <v>3151</v>
      </c>
      <c r="E89" s="177"/>
      <c r="F89" s="177"/>
      <c r="G89" s="177"/>
      <c r="H89" s="177"/>
      <c r="I89" s="177"/>
      <c r="J89" s="178">
        <f>J882</f>
        <v>0</v>
      </c>
      <c r="K89" s="175"/>
      <c r="L89" s="17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0"/>
      <c r="C90" s="125"/>
      <c r="D90" s="181" t="s">
        <v>3152</v>
      </c>
      <c r="E90" s="182"/>
      <c r="F90" s="182"/>
      <c r="G90" s="182"/>
      <c r="H90" s="182"/>
      <c r="I90" s="182"/>
      <c r="J90" s="183">
        <f>J883</f>
        <v>0</v>
      </c>
      <c r="K90" s="125"/>
      <c r="L90" s="184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6" s="2" customFormat="1" ht="6.96" customHeight="1">
      <c r="A96" s="38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4.96" customHeight="1">
      <c r="A97" s="38"/>
      <c r="B97" s="39"/>
      <c r="C97" s="23" t="s">
        <v>187</v>
      </c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16</v>
      </c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6.5" customHeight="1">
      <c r="A100" s="38"/>
      <c r="B100" s="39"/>
      <c r="C100" s="40"/>
      <c r="D100" s="40"/>
      <c r="E100" s="169" t="str">
        <f>E7</f>
        <v>Revitalizace CZT Liberec - GreenNet III</v>
      </c>
      <c r="F100" s="32"/>
      <c r="G100" s="32"/>
      <c r="H100" s="32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" customFormat="1" ht="12" customHeight="1">
      <c r="B101" s="21"/>
      <c r="C101" s="32" t="s">
        <v>164</v>
      </c>
      <c r="D101" s="22"/>
      <c r="E101" s="22"/>
      <c r="F101" s="22"/>
      <c r="G101" s="22"/>
      <c r="H101" s="22"/>
      <c r="I101" s="22"/>
      <c r="J101" s="22"/>
      <c r="K101" s="22"/>
      <c r="L101" s="20"/>
    </row>
    <row r="102" s="2" customFormat="1" ht="16.5" customHeight="1">
      <c r="A102" s="38"/>
      <c r="B102" s="39"/>
      <c r="C102" s="40"/>
      <c r="D102" s="40"/>
      <c r="E102" s="169" t="s">
        <v>3143</v>
      </c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2" customHeight="1">
      <c r="A103" s="38"/>
      <c r="B103" s="39"/>
      <c r="C103" s="32" t="s">
        <v>166</v>
      </c>
      <c r="D103" s="40"/>
      <c r="E103" s="40"/>
      <c r="F103" s="40"/>
      <c r="G103" s="40"/>
      <c r="H103" s="40"/>
      <c r="I103" s="40"/>
      <c r="J103" s="40"/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6.5" customHeight="1">
      <c r="A104" s="38"/>
      <c r="B104" s="39"/>
      <c r="C104" s="40"/>
      <c r="D104" s="40"/>
      <c r="E104" s="69" t="str">
        <f>E11</f>
        <v>D8.2.X.1b - Objektové předávací stanice - strojní a stavební část</v>
      </c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14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21</v>
      </c>
      <c r="D106" s="40"/>
      <c r="E106" s="40"/>
      <c r="F106" s="27" t="str">
        <f>F14</f>
        <v>Liberec</v>
      </c>
      <c r="G106" s="40"/>
      <c r="H106" s="40"/>
      <c r="I106" s="32" t="s">
        <v>23</v>
      </c>
      <c r="J106" s="72" t="str">
        <f>IF(J14="","",J14)</f>
        <v>13. 6. 2024</v>
      </c>
      <c r="K106" s="40"/>
      <c r="L106" s="14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14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5.15" customHeight="1">
      <c r="A108" s="38"/>
      <c r="B108" s="39"/>
      <c r="C108" s="32" t="s">
        <v>25</v>
      </c>
      <c r="D108" s="40"/>
      <c r="E108" s="40"/>
      <c r="F108" s="27" t="str">
        <f>E17</f>
        <v>Teplárna Liberec, a.s.</v>
      </c>
      <c r="G108" s="40"/>
      <c r="H108" s="40"/>
      <c r="I108" s="32" t="s">
        <v>32</v>
      </c>
      <c r="J108" s="36" t="str">
        <f>E23</f>
        <v>SITEZ s.r.o.</v>
      </c>
      <c r="K108" s="40"/>
      <c r="L108" s="144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5.15" customHeight="1">
      <c r="A109" s="38"/>
      <c r="B109" s="39"/>
      <c r="C109" s="32" t="s">
        <v>30</v>
      </c>
      <c r="D109" s="40"/>
      <c r="E109" s="40"/>
      <c r="F109" s="27" t="str">
        <f>IF(E20="","",E20)</f>
        <v>Vyplň údaj</v>
      </c>
      <c r="G109" s="40"/>
      <c r="H109" s="40"/>
      <c r="I109" s="32" t="s">
        <v>36</v>
      </c>
      <c r="J109" s="36" t="str">
        <f>E26</f>
        <v>SITEZ s.r.o.</v>
      </c>
      <c r="K109" s="40"/>
      <c r="L109" s="144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0.32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144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1" customFormat="1" ht="29.28" customHeight="1">
      <c r="A111" s="185"/>
      <c r="B111" s="186"/>
      <c r="C111" s="187" t="s">
        <v>188</v>
      </c>
      <c r="D111" s="188" t="s">
        <v>58</v>
      </c>
      <c r="E111" s="188" t="s">
        <v>54</v>
      </c>
      <c r="F111" s="188" t="s">
        <v>55</v>
      </c>
      <c r="G111" s="188" t="s">
        <v>189</v>
      </c>
      <c r="H111" s="188" t="s">
        <v>190</v>
      </c>
      <c r="I111" s="188" t="s">
        <v>191</v>
      </c>
      <c r="J111" s="188" t="s">
        <v>170</v>
      </c>
      <c r="K111" s="189" t="s">
        <v>192</v>
      </c>
      <c r="L111" s="190"/>
      <c r="M111" s="92" t="s">
        <v>19</v>
      </c>
      <c r="N111" s="93" t="s">
        <v>43</v>
      </c>
      <c r="O111" s="93" t="s">
        <v>193</v>
      </c>
      <c r="P111" s="93" t="s">
        <v>194</v>
      </c>
      <c r="Q111" s="93" t="s">
        <v>195</v>
      </c>
      <c r="R111" s="93" t="s">
        <v>196</v>
      </c>
      <c r="S111" s="93" t="s">
        <v>197</v>
      </c>
      <c r="T111" s="94" t="s">
        <v>198</v>
      </c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</row>
    <row r="112" s="2" customFormat="1" ht="22.8" customHeight="1">
      <c r="A112" s="38"/>
      <c r="B112" s="39"/>
      <c r="C112" s="99" t="s">
        <v>199</v>
      </c>
      <c r="D112" s="40"/>
      <c r="E112" s="40"/>
      <c r="F112" s="40"/>
      <c r="G112" s="40"/>
      <c r="H112" s="40"/>
      <c r="I112" s="40"/>
      <c r="J112" s="191">
        <f>BK112</f>
        <v>0</v>
      </c>
      <c r="K112" s="40"/>
      <c r="L112" s="44"/>
      <c r="M112" s="95"/>
      <c r="N112" s="192"/>
      <c r="O112" s="96"/>
      <c r="P112" s="193">
        <f>P113+P255+P699+P873+P882</f>
        <v>0</v>
      </c>
      <c r="Q112" s="96"/>
      <c r="R112" s="193">
        <f>R113+R255+R699+R873+R882</f>
        <v>71.373104100000006</v>
      </c>
      <c r="S112" s="96"/>
      <c r="T112" s="194">
        <f>T113+T255+T699+T873+T882</f>
        <v>47.304209999999998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72</v>
      </c>
      <c r="AU112" s="17" t="s">
        <v>171</v>
      </c>
      <c r="BK112" s="195">
        <f>BK113+BK255+BK699+BK873+BK882</f>
        <v>0</v>
      </c>
    </row>
    <row r="113" s="12" customFormat="1" ht="25.92" customHeight="1">
      <c r="A113" s="12"/>
      <c r="B113" s="196"/>
      <c r="C113" s="197"/>
      <c r="D113" s="198" t="s">
        <v>72</v>
      </c>
      <c r="E113" s="199" t="s">
        <v>200</v>
      </c>
      <c r="F113" s="199" t="s">
        <v>201</v>
      </c>
      <c r="G113" s="197"/>
      <c r="H113" s="197"/>
      <c r="I113" s="200"/>
      <c r="J113" s="201">
        <f>BK113</f>
        <v>0</v>
      </c>
      <c r="K113" s="197"/>
      <c r="L113" s="202"/>
      <c r="M113" s="203"/>
      <c r="N113" s="204"/>
      <c r="O113" s="204"/>
      <c r="P113" s="205">
        <f>P114+P147+P162+P183+P189+P223+P245</f>
        <v>0</v>
      </c>
      <c r="Q113" s="204"/>
      <c r="R113" s="205">
        <f>R114+R147+R162+R183+R189+R223+R245</f>
        <v>63.045969750000005</v>
      </c>
      <c r="S113" s="204"/>
      <c r="T113" s="206">
        <f>T114+T147+T162+T183+T189+T223+T245</f>
        <v>31.1462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80</v>
      </c>
      <c r="AT113" s="208" t="s">
        <v>72</v>
      </c>
      <c r="AU113" s="208" t="s">
        <v>73</v>
      </c>
      <c r="AY113" s="207" t="s">
        <v>202</v>
      </c>
      <c r="BK113" s="209">
        <f>BK114+BK147+BK162+BK183+BK189+BK223+BK245</f>
        <v>0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80</v>
      </c>
      <c r="F114" s="210" t="s">
        <v>2233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SUM(P115:P146)</f>
        <v>0</v>
      </c>
      <c r="Q114" s="204"/>
      <c r="R114" s="205">
        <f>SUM(R115:R146)</f>
        <v>35.752499999999998</v>
      </c>
      <c r="S114" s="204"/>
      <c r="T114" s="206">
        <f>SUM(T115:T146)</f>
        <v>23.0152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80</v>
      </c>
      <c r="AY114" s="207" t="s">
        <v>202</v>
      </c>
      <c r="BK114" s="209">
        <f>SUM(BK115:BK146)</f>
        <v>0</v>
      </c>
    </row>
    <row r="115" s="2" customFormat="1" ht="16.5" customHeight="1">
      <c r="A115" s="38"/>
      <c r="B115" s="39"/>
      <c r="C115" s="212" t="s">
        <v>80</v>
      </c>
      <c r="D115" s="212" t="s">
        <v>205</v>
      </c>
      <c r="E115" s="213" t="s">
        <v>2483</v>
      </c>
      <c r="F115" s="214" t="s">
        <v>2484</v>
      </c>
      <c r="G115" s="215" t="s">
        <v>275</v>
      </c>
      <c r="H115" s="216">
        <v>52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0.0025999999999999999</v>
      </c>
      <c r="T115" s="222">
        <f>S115*H115</f>
        <v>0.13519999999999999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5352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2486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>
      <c r="A117" s="38"/>
      <c r="B117" s="39"/>
      <c r="C117" s="40"/>
      <c r="D117" s="230" t="s">
        <v>214</v>
      </c>
      <c r="E117" s="40"/>
      <c r="F117" s="231" t="s">
        <v>2487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214</v>
      </c>
      <c r="AU117" s="17" t="s">
        <v>82</v>
      </c>
    </row>
    <row r="118" s="2" customFormat="1" ht="16.5" customHeight="1">
      <c r="A118" s="38"/>
      <c r="B118" s="39"/>
      <c r="C118" s="212" t="s">
        <v>82</v>
      </c>
      <c r="D118" s="212" t="s">
        <v>205</v>
      </c>
      <c r="E118" s="213" t="s">
        <v>2488</v>
      </c>
      <c r="F118" s="214" t="s">
        <v>2489</v>
      </c>
      <c r="G118" s="215" t="s">
        <v>275</v>
      </c>
      <c r="H118" s="216">
        <v>52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0.44</v>
      </c>
      <c r="T118" s="222">
        <f>S118*H118</f>
        <v>22.879999999999999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5353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2491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2" customFormat="1">
      <c r="A120" s="38"/>
      <c r="B120" s="39"/>
      <c r="C120" s="40"/>
      <c r="D120" s="230" t="s">
        <v>214</v>
      </c>
      <c r="E120" s="40"/>
      <c r="F120" s="231" t="s">
        <v>2492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214</v>
      </c>
      <c r="AU120" s="17" t="s">
        <v>82</v>
      </c>
    </row>
    <row r="121" s="2" customFormat="1" ht="21.75" customHeight="1">
      <c r="A121" s="38"/>
      <c r="B121" s="39"/>
      <c r="C121" s="212" t="s">
        <v>230</v>
      </c>
      <c r="D121" s="212" t="s">
        <v>205</v>
      </c>
      <c r="E121" s="213" t="s">
        <v>5354</v>
      </c>
      <c r="F121" s="214" t="s">
        <v>5355</v>
      </c>
      <c r="G121" s="215" t="s">
        <v>2311</v>
      </c>
      <c r="H121" s="216">
        <v>41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5356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5357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>
      <c r="A123" s="38"/>
      <c r="B123" s="39"/>
      <c r="C123" s="40"/>
      <c r="D123" s="230" t="s">
        <v>214</v>
      </c>
      <c r="E123" s="40"/>
      <c r="F123" s="231" t="s">
        <v>5358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214</v>
      </c>
      <c r="AU123" s="17" t="s">
        <v>82</v>
      </c>
    </row>
    <row r="124" s="2" customFormat="1" ht="21.75" customHeight="1">
      <c r="A124" s="38"/>
      <c r="B124" s="39"/>
      <c r="C124" s="212" t="s">
        <v>210</v>
      </c>
      <c r="D124" s="212" t="s">
        <v>205</v>
      </c>
      <c r="E124" s="213" t="s">
        <v>2382</v>
      </c>
      <c r="F124" s="214" t="s">
        <v>2383</v>
      </c>
      <c r="G124" s="215" t="s">
        <v>2311</v>
      </c>
      <c r="H124" s="216">
        <v>41</v>
      </c>
      <c r="I124" s="217"/>
      <c r="J124" s="218">
        <f>ROUND(I124*H124,2)</f>
        <v>0</v>
      </c>
      <c r="K124" s="214" t="s">
        <v>209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5359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2385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82</v>
      </c>
    </row>
    <row r="126" s="2" customFormat="1">
      <c r="A126" s="38"/>
      <c r="B126" s="39"/>
      <c r="C126" s="40"/>
      <c r="D126" s="230" t="s">
        <v>214</v>
      </c>
      <c r="E126" s="40"/>
      <c r="F126" s="231" t="s">
        <v>2386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214</v>
      </c>
      <c r="AU126" s="17" t="s">
        <v>82</v>
      </c>
    </row>
    <row r="127" s="2" customFormat="1" ht="24.15" customHeight="1">
      <c r="A127" s="38"/>
      <c r="B127" s="39"/>
      <c r="C127" s="212" t="s">
        <v>243</v>
      </c>
      <c r="D127" s="212" t="s">
        <v>205</v>
      </c>
      <c r="E127" s="213" t="s">
        <v>2387</v>
      </c>
      <c r="F127" s="214" t="s">
        <v>2388</v>
      </c>
      <c r="G127" s="215" t="s">
        <v>2311</v>
      </c>
      <c r="H127" s="216">
        <v>19.800000000000001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5360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2390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>
      <c r="A129" s="38"/>
      <c r="B129" s="39"/>
      <c r="C129" s="40"/>
      <c r="D129" s="230" t="s">
        <v>214</v>
      </c>
      <c r="E129" s="40"/>
      <c r="F129" s="231" t="s">
        <v>2391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214</v>
      </c>
      <c r="AU129" s="17" t="s">
        <v>82</v>
      </c>
    </row>
    <row r="130" s="2" customFormat="1" ht="16.5" customHeight="1">
      <c r="A130" s="38"/>
      <c r="B130" s="39"/>
      <c r="C130" s="212" t="s">
        <v>247</v>
      </c>
      <c r="D130" s="212" t="s">
        <v>205</v>
      </c>
      <c r="E130" s="213" t="s">
        <v>2546</v>
      </c>
      <c r="F130" s="214" t="s">
        <v>2547</v>
      </c>
      <c r="G130" s="215" t="s">
        <v>220</v>
      </c>
      <c r="H130" s="216">
        <v>19.800000000000001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5361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2549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>
      <c r="A132" s="38"/>
      <c r="B132" s="39"/>
      <c r="C132" s="40"/>
      <c r="D132" s="230" t="s">
        <v>214</v>
      </c>
      <c r="E132" s="40"/>
      <c r="F132" s="231" t="s">
        <v>2550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214</v>
      </c>
      <c r="AU132" s="17" t="s">
        <v>82</v>
      </c>
    </row>
    <row r="133" s="2" customFormat="1" ht="16.5" customHeight="1">
      <c r="A133" s="38"/>
      <c r="B133" s="39"/>
      <c r="C133" s="212" t="s">
        <v>253</v>
      </c>
      <c r="D133" s="212" t="s">
        <v>205</v>
      </c>
      <c r="E133" s="213" t="s">
        <v>2541</v>
      </c>
      <c r="F133" s="214" t="s">
        <v>2542</v>
      </c>
      <c r="G133" s="215" t="s">
        <v>2311</v>
      </c>
      <c r="H133" s="216">
        <v>41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5362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2544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>
      <c r="A135" s="38"/>
      <c r="B135" s="39"/>
      <c r="C135" s="40"/>
      <c r="D135" s="230" t="s">
        <v>214</v>
      </c>
      <c r="E135" s="40"/>
      <c r="F135" s="231" t="s">
        <v>2545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214</v>
      </c>
      <c r="AU135" s="17" t="s">
        <v>82</v>
      </c>
    </row>
    <row r="136" s="2" customFormat="1" ht="16.5" customHeight="1">
      <c r="A136" s="38"/>
      <c r="B136" s="39"/>
      <c r="C136" s="212" t="s">
        <v>203</v>
      </c>
      <c r="D136" s="212" t="s">
        <v>205</v>
      </c>
      <c r="E136" s="213" t="s">
        <v>2519</v>
      </c>
      <c r="F136" s="214" t="s">
        <v>2520</v>
      </c>
      <c r="G136" s="215" t="s">
        <v>2311</v>
      </c>
      <c r="H136" s="216">
        <v>15.75</v>
      </c>
      <c r="I136" s="217"/>
      <c r="J136" s="218">
        <f>ROUND(I136*H136,2)</f>
        <v>0</v>
      </c>
      <c r="K136" s="214" t="s">
        <v>209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5363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2522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82</v>
      </c>
    </row>
    <row r="138" s="2" customFormat="1">
      <c r="A138" s="38"/>
      <c r="B138" s="39"/>
      <c r="C138" s="40"/>
      <c r="D138" s="230" t="s">
        <v>214</v>
      </c>
      <c r="E138" s="40"/>
      <c r="F138" s="231" t="s">
        <v>2523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214</v>
      </c>
      <c r="AU138" s="17" t="s">
        <v>82</v>
      </c>
    </row>
    <row r="139" s="2" customFormat="1" ht="16.5" customHeight="1">
      <c r="A139" s="38"/>
      <c r="B139" s="39"/>
      <c r="C139" s="212" t="s">
        <v>261</v>
      </c>
      <c r="D139" s="212" t="s">
        <v>205</v>
      </c>
      <c r="E139" s="213" t="s">
        <v>2509</v>
      </c>
      <c r="F139" s="214" t="s">
        <v>2510</v>
      </c>
      <c r="G139" s="215" t="s">
        <v>2311</v>
      </c>
      <c r="H139" s="216">
        <v>13.050000000000001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5364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2512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>
      <c r="A141" s="38"/>
      <c r="B141" s="39"/>
      <c r="C141" s="40"/>
      <c r="D141" s="230" t="s">
        <v>214</v>
      </c>
      <c r="E141" s="40"/>
      <c r="F141" s="231" t="s">
        <v>2513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214</v>
      </c>
      <c r="AU141" s="17" t="s">
        <v>82</v>
      </c>
    </row>
    <row r="142" s="2" customFormat="1" ht="16.5" customHeight="1">
      <c r="A142" s="38"/>
      <c r="B142" s="39"/>
      <c r="C142" s="243" t="s">
        <v>265</v>
      </c>
      <c r="D142" s="243" t="s">
        <v>248</v>
      </c>
      <c r="E142" s="244" t="s">
        <v>2515</v>
      </c>
      <c r="F142" s="245" t="s">
        <v>2516</v>
      </c>
      <c r="G142" s="246" t="s">
        <v>220</v>
      </c>
      <c r="H142" s="247">
        <v>26.100000000000001</v>
      </c>
      <c r="I142" s="248"/>
      <c r="J142" s="249">
        <f>ROUND(I142*H142,2)</f>
        <v>0</v>
      </c>
      <c r="K142" s="245" t="s">
        <v>209</v>
      </c>
      <c r="L142" s="250"/>
      <c r="M142" s="251" t="s">
        <v>19</v>
      </c>
      <c r="N142" s="252" t="s">
        <v>44</v>
      </c>
      <c r="O142" s="84"/>
      <c r="P142" s="221">
        <f>O142*H142</f>
        <v>0</v>
      </c>
      <c r="Q142" s="221">
        <v>1</v>
      </c>
      <c r="R142" s="221">
        <f>Q142*H142</f>
        <v>26.100000000000001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203</v>
      </c>
      <c r="AT142" s="223" t="s">
        <v>248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5365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2516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13" customFormat="1">
      <c r="A144" s="13"/>
      <c r="B144" s="232"/>
      <c r="C144" s="233"/>
      <c r="D144" s="225" t="s">
        <v>224</v>
      </c>
      <c r="E144" s="233"/>
      <c r="F144" s="235" t="s">
        <v>5366</v>
      </c>
      <c r="G144" s="233"/>
      <c r="H144" s="236">
        <v>26.100000000000001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224</v>
      </c>
      <c r="AU144" s="242" t="s">
        <v>82</v>
      </c>
      <c r="AV144" s="13" t="s">
        <v>82</v>
      </c>
      <c r="AW144" s="13" t="s">
        <v>4</v>
      </c>
      <c r="AX144" s="13" t="s">
        <v>80</v>
      </c>
      <c r="AY144" s="242" t="s">
        <v>202</v>
      </c>
    </row>
    <row r="145" s="2" customFormat="1" ht="16.5" customHeight="1">
      <c r="A145" s="38"/>
      <c r="B145" s="39"/>
      <c r="C145" s="212" t="s">
        <v>269</v>
      </c>
      <c r="D145" s="212" t="s">
        <v>205</v>
      </c>
      <c r="E145" s="213" t="s">
        <v>2504</v>
      </c>
      <c r="F145" s="214" t="s">
        <v>2505</v>
      </c>
      <c r="G145" s="215" t="s">
        <v>2311</v>
      </c>
      <c r="H145" s="216">
        <v>6.75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1.4299999999999999</v>
      </c>
      <c r="R145" s="221">
        <f>Q145*H145</f>
        <v>9.6524999999999999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5367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2507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243</v>
      </c>
      <c r="F147" s="210" t="s">
        <v>2665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SUM(P148:P161)</f>
        <v>0</v>
      </c>
      <c r="Q147" s="204"/>
      <c r="R147" s="205">
        <f>SUM(R148:R161)</f>
        <v>25.970048000000002</v>
      </c>
      <c r="S147" s="204"/>
      <c r="T147" s="206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80</v>
      </c>
      <c r="AT147" s="208" t="s">
        <v>72</v>
      </c>
      <c r="AU147" s="208" t="s">
        <v>80</v>
      </c>
      <c r="AY147" s="207" t="s">
        <v>202</v>
      </c>
      <c r="BK147" s="209">
        <f>SUM(BK148:BK161)</f>
        <v>0</v>
      </c>
    </row>
    <row r="148" s="2" customFormat="1" ht="21.75" customHeight="1">
      <c r="A148" s="38"/>
      <c r="B148" s="39"/>
      <c r="C148" s="212" t="s">
        <v>8</v>
      </c>
      <c r="D148" s="212" t="s">
        <v>205</v>
      </c>
      <c r="E148" s="213" t="s">
        <v>2759</v>
      </c>
      <c r="F148" s="214" t="s">
        <v>2760</v>
      </c>
      <c r="G148" s="215" t="s">
        <v>275</v>
      </c>
      <c r="H148" s="216">
        <v>52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0.16192000000000001</v>
      </c>
      <c r="R148" s="221">
        <f>Q148*H148</f>
        <v>8.4198400000000007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5368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2762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>
      <c r="A150" s="38"/>
      <c r="B150" s="39"/>
      <c r="C150" s="40"/>
      <c r="D150" s="230" t="s">
        <v>214</v>
      </c>
      <c r="E150" s="40"/>
      <c r="F150" s="231" t="s">
        <v>2763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214</v>
      </c>
      <c r="AU150" s="17" t="s">
        <v>82</v>
      </c>
    </row>
    <row r="151" s="2" customFormat="1" ht="16.5" customHeight="1">
      <c r="A151" s="38"/>
      <c r="B151" s="39"/>
      <c r="C151" s="212" t="s">
        <v>280</v>
      </c>
      <c r="D151" s="212" t="s">
        <v>205</v>
      </c>
      <c r="E151" s="213" t="s">
        <v>2764</v>
      </c>
      <c r="F151" s="214" t="s">
        <v>2765</v>
      </c>
      <c r="G151" s="215" t="s">
        <v>275</v>
      </c>
      <c r="H151" s="216">
        <v>520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0.020240000000000001</v>
      </c>
      <c r="R151" s="221">
        <f>Q151*H151</f>
        <v>10.524800000000001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5369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2767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2" customFormat="1">
      <c r="A153" s="38"/>
      <c r="B153" s="39"/>
      <c r="C153" s="40"/>
      <c r="D153" s="230" t="s">
        <v>214</v>
      </c>
      <c r="E153" s="40"/>
      <c r="F153" s="231" t="s">
        <v>2768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214</v>
      </c>
      <c r="AU153" s="17" t="s">
        <v>82</v>
      </c>
    </row>
    <row r="154" s="2" customFormat="1" ht="21.75" customHeight="1">
      <c r="A154" s="38"/>
      <c r="B154" s="39"/>
      <c r="C154" s="212" t="s">
        <v>286</v>
      </c>
      <c r="D154" s="212" t="s">
        <v>205</v>
      </c>
      <c r="E154" s="213" t="s">
        <v>5370</v>
      </c>
      <c r="F154" s="214" t="s">
        <v>5371</v>
      </c>
      <c r="G154" s="215" t="s">
        <v>275</v>
      </c>
      <c r="H154" s="216">
        <v>52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0.11162</v>
      </c>
      <c r="R154" s="221">
        <f>Q154*H154</f>
        <v>5.8042400000000001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5372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5373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>
      <c r="A156" s="38"/>
      <c r="B156" s="39"/>
      <c r="C156" s="40"/>
      <c r="D156" s="230" t="s">
        <v>214</v>
      </c>
      <c r="E156" s="40"/>
      <c r="F156" s="231" t="s">
        <v>5374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214</v>
      </c>
      <c r="AU156" s="17" t="s">
        <v>82</v>
      </c>
    </row>
    <row r="157" s="2" customFormat="1" ht="16.5" customHeight="1">
      <c r="A157" s="38"/>
      <c r="B157" s="39"/>
      <c r="C157" s="243" t="s">
        <v>293</v>
      </c>
      <c r="D157" s="243" t="s">
        <v>248</v>
      </c>
      <c r="E157" s="244" t="s">
        <v>5375</v>
      </c>
      <c r="F157" s="245" t="s">
        <v>5376</v>
      </c>
      <c r="G157" s="246" t="s">
        <v>275</v>
      </c>
      <c r="H157" s="247">
        <v>8.0340000000000007</v>
      </c>
      <c r="I157" s="248"/>
      <c r="J157" s="249">
        <f>ROUND(I157*H157,2)</f>
        <v>0</v>
      </c>
      <c r="K157" s="245" t="s">
        <v>209</v>
      </c>
      <c r="L157" s="250"/>
      <c r="M157" s="251" t="s">
        <v>19</v>
      </c>
      <c r="N157" s="252" t="s">
        <v>44</v>
      </c>
      <c r="O157" s="84"/>
      <c r="P157" s="221">
        <f>O157*H157</f>
        <v>0</v>
      </c>
      <c r="Q157" s="221">
        <v>0.152</v>
      </c>
      <c r="R157" s="221">
        <f>Q157*H157</f>
        <v>1.221168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203</v>
      </c>
      <c r="AT157" s="223" t="s">
        <v>248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5377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5376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>
      <c r="A159" s="38"/>
      <c r="B159" s="39"/>
      <c r="C159" s="40"/>
      <c r="D159" s="225" t="s">
        <v>525</v>
      </c>
      <c r="E159" s="40"/>
      <c r="F159" s="253" t="s">
        <v>5378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525</v>
      </c>
      <c r="AU159" s="17" t="s">
        <v>82</v>
      </c>
    </row>
    <row r="160" s="13" customFormat="1">
      <c r="A160" s="13"/>
      <c r="B160" s="232"/>
      <c r="C160" s="233"/>
      <c r="D160" s="225" t="s">
        <v>224</v>
      </c>
      <c r="E160" s="234" t="s">
        <v>19</v>
      </c>
      <c r="F160" s="235" t="s">
        <v>5379</v>
      </c>
      <c r="G160" s="233"/>
      <c r="H160" s="236">
        <v>7.7999999999999998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224</v>
      </c>
      <c r="AU160" s="242" t="s">
        <v>82</v>
      </c>
      <c r="AV160" s="13" t="s">
        <v>82</v>
      </c>
      <c r="AW160" s="13" t="s">
        <v>35</v>
      </c>
      <c r="AX160" s="13" t="s">
        <v>80</v>
      </c>
      <c r="AY160" s="242" t="s">
        <v>202</v>
      </c>
    </row>
    <row r="161" s="13" customFormat="1">
      <c r="A161" s="13"/>
      <c r="B161" s="232"/>
      <c r="C161" s="233"/>
      <c r="D161" s="225" t="s">
        <v>224</v>
      </c>
      <c r="E161" s="233"/>
      <c r="F161" s="235" t="s">
        <v>5380</v>
      </c>
      <c r="G161" s="233"/>
      <c r="H161" s="236">
        <v>8.0340000000000007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224</v>
      </c>
      <c r="AU161" s="242" t="s">
        <v>82</v>
      </c>
      <c r="AV161" s="13" t="s">
        <v>82</v>
      </c>
      <c r="AW161" s="13" t="s">
        <v>4</v>
      </c>
      <c r="AX161" s="13" t="s">
        <v>80</v>
      </c>
      <c r="AY161" s="242" t="s">
        <v>202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247</v>
      </c>
      <c r="F162" s="210" t="s">
        <v>2775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SUM(P163:P182)</f>
        <v>0</v>
      </c>
      <c r="Q162" s="204"/>
      <c r="R162" s="205">
        <f>SUM(R163:R182)</f>
        <v>1.2942067499999999</v>
      </c>
      <c r="S162" s="204"/>
      <c r="T162" s="206">
        <f>SUM(T163:T182)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80</v>
      </c>
      <c r="AT162" s="208" t="s">
        <v>72</v>
      </c>
      <c r="AU162" s="208" t="s">
        <v>80</v>
      </c>
      <c r="AY162" s="207" t="s">
        <v>202</v>
      </c>
      <c r="BK162" s="209">
        <f>SUM(BK163:BK182)</f>
        <v>0</v>
      </c>
    </row>
    <row r="163" s="2" customFormat="1" ht="16.5" customHeight="1">
      <c r="A163" s="38"/>
      <c r="B163" s="39"/>
      <c r="C163" s="212" t="s">
        <v>239</v>
      </c>
      <c r="D163" s="212" t="s">
        <v>205</v>
      </c>
      <c r="E163" s="213" t="s">
        <v>3158</v>
      </c>
      <c r="F163" s="214" t="s">
        <v>3159</v>
      </c>
      <c r="G163" s="215" t="s">
        <v>275</v>
      </c>
      <c r="H163" s="216">
        <v>10.800000000000001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0.015699999999999999</v>
      </c>
      <c r="R163" s="221">
        <f>Q163*H163</f>
        <v>0.16955999999999999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5381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3161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>
      <c r="A165" s="38"/>
      <c r="B165" s="39"/>
      <c r="C165" s="40"/>
      <c r="D165" s="230" t="s">
        <v>214</v>
      </c>
      <c r="E165" s="40"/>
      <c r="F165" s="231" t="s">
        <v>3162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214</v>
      </c>
      <c r="AU165" s="17" t="s">
        <v>82</v>
      </c>
    </row>
    <row r="166" s="2" customFormat="1" ht="16.5" customHeight="1">
      <c r="A166" s="38"/>
      <c r="B166" s="39"/>
      <c r="C166" s="212" t="s">
        <v>300</v>
      </c>
      <c r="D166" s="212" t="s">
        <v>205</v>
      </c>
      <c r="E166" s="213" t="s">
        <v>2776</v>
      </c>
      <c r="F166" s="214" t="s">
        <v>2777</v>
      </c>
      <c r="G166" s="215" t="s">
        <v>208</v>
      </c>
      <c r="H166" s="216">
        <v>12</v>
      </c>
      <c r="I166" s="217"/>
      <c r="J166" s="218">
        <f>ROUND(I166*H166,2)</f>
        <v>0</v>
      </c>
      <c r="K166" s="214" t="s">
        <v>209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0.0015</v>
      </c>
      <c r="R166" s="221">
        <f>Q166*H166</f>
        <v>0.018000000000000002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82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5382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2779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82</v>
      </c>
    </row>
    <row r="168" s="2" customFormat="1">
      <c r="A168" s="38"/>
      <c r="B168" s="39"/>
      <c r="C168" s="40"/>
      <c r="D168" s="230" t="s">
        <v>214</v>
      </c>
      <c r="E168" s="40"/>
      <c r="F168" s="231" t="s">
        <v>2780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214</v>
      </c>
      <c r="AU168" s="17" t="s">
        <v>82</v>
      </c>
    </row>
    <row r="169" s="2" customFormat="1" ht="21.75" customHeight="1">
      <c r="A169" s="38"/>
      <c r="B169" s="39"/>
      <c r="C169" s="212" t="s">
        <v>304</v>
      </c>
      <c r="D169" s="212" t="s">
        <v>205</v>
      </c>
      <c r="E169" s="213" t="s">
        <v>2781</v>
      </c>
      <c r="F169" s="214" t="s">
        <v>2782</v>
      </c>
      <c r="G169" s="215" t="s">
        <v>2311</v>
      </c>
      <c r="H169" s="216">
        <v>0.22500000000000001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2.5018699999999998</v>
      </c>
      <c r="R169" s="221">
        <f>Q169*H169</f>
        <v>0.56292074999999997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5383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2784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2" customFormat="1">
      <c r="A171" s="38"/>
      <c r="B171" s="39"/>
      <c r="C171" s="40"/>
      <c r="D171" s="230" t="s">
        <v>214</v>
      </c>
      <c r="E171" s="40"/>
      <c r="F171" s="231" t="s">
        <v>2785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214</v>
      </c>
      <c r="AU171" s="17" t="s">
        <v>82</v>
      </c>
    </row>
    <row r="172" s="2" customFormat="1" ht="16.5" customHeight="1">
      <c r="A172" s="38"/>
      <c r="B172" s="39"/>
      <c r="C172" s="212" t="s">
        <v>308</v>
      </c>
      <c r="D172" s="212" t="s">
        <v>205</v>
      </c>
      <c r="E172" s="213" t="s">
        <v>2787</v>
      </c>
      <c r="F172" s="214" t="s">
        <v>2788</v>
      </c>
      <c r="G172" s="215" t="s">
        <v>2311</v>
      </c>
      <c r="H172" s="216">
        <v>0.22500000000000001</v>
      </c>
      <c r="I172" s="217"/>
      <c r="J172" s="218">
        <f>ROUND(I172*H172,2)</f>
        <v>0</v>
      </c>
      <c r="K172" s="214" t="s">
        <v>209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5384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2790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82</v>
      </c>
    </row>
    <row r="174" s="2" customFormat="1">
      <c r="A174" s="38"/>
      <c r="B174" s="39"/>
      <c r="C174" s="40"/>
      <c r="D174" s="230" t="s">
        <v>214</v>
      </c>
      <c r="E174" s="40"/>
      <c r="F174" s="231" t="s">
        <v>2791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214</v>
      </c>
      <c r="AU174" s="17" t="s">
        <v>82</v>
      </c>
    </row>
    <row r="175" s="2" customFormat="1" ht="16.5" customHeight="1">
      <c r="A175" s="38"/>
      <c r="B175" s="39"/>
      <c r="C175" s="212" t="s">
        <v>312</v>
      </c>
      <c r="D175" s="212" t="s">
        <v>205</v>
      </c>
      <c r="E175" s="213" t="s">
        <v>2792</v>
      </c>
      <c r="F175" s="214" t="s">
        <v>2793</v>
      </c>
      <c r="G175" s="215" t="s">
        <v>275</v>
      </c>
      <c r="H175" s="216">
        <v>2.25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0.020400000000000001</v>
      </c>
      <c r="R175" s="221">
        <f>Q175*H175</f>
        <v>0.045900000000000003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5385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2795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>
      <c r="A177" s="38"/>
      <c r="B177" s="39"/>
      <c r="C177" s="40"/>
      <c r="D177" s="230" t="s">
        <v>214</v>
      </c>
      <c r="E177" s="40"/>
      <c r="F177" s="231" t="s">
        <v>2796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214</v>
      </c>
      <c r="AU177" s="17" t="s">
        <v>82</v>
      </c>
    </row>
    <row r="178" s="2" customFormat="1" ht="16.5" customHeight="1">
      <c r="A178" s="38"/>
      <c r="B178" s="39"/>
      <c r="C178" s="212" t="s">
        <v>7</v>
      </c>
      <c r="D178" s="212" t="s">
        <v>205</v>
      </c>
      <c r="E178" s="213" t="s">
        <v>3164</v>
      </c>
      <c r="F178" s="214" t="s">
        <v>3165</v>
      </c>
      <c r="G178" s="215" t="s">
        <v>275</v>
      </c>
      <c r="H178" s="216">
        <v>18.899999999999999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0.026339999999999999</v>
      </c>
      <c r="R178" s="221">
        <f>Q178*H178</f>
        <v>0.49782599999999994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5386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3167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>
      <c r="A180" s="38"/>
      <c r="B180" s="39"/>
      <c r="C180" s="40"/>
      <c r="D180" s="230" t="s">
        <v>214</v>
      </c>
      <c r="E180" s="40"/>
      <c r="F180" s="231" t="s">
        <v>3168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214</v>
      </c>
      <c r="AU180" s="17" t="s">
        <v>82</v>
      </c>
    </row>
    <row r="181" s="2" customFormat="1">
      <c r="A181" s="38"/>
      <c r="B181" s="39"/>
      <c r="C181" s="40"/>
      <c r="D181" s="225" t="s">
        <v>525</v>
      </c>
      <c r="E181" s="40"/>
      <c r="F181" s="253" t="s">
        <v>2604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525</v>
      </c>
      <c r="AU181" s="17" t="s">
        <v>82</v>
      </c>
    </row>
    <row r="182" s="13" customFormat="1">
      <c r="A182" s="13"/>
      <c r="B182" s="232"/>
      <c r="C182" s="233"/>
      <c r="D182" s="225" t="s">
        <v>224</v>
      </c>
      <c r="E182" s="233"/>
      <c r="F182" s="235" t="s">
        <v>5387</v>
      </c>
      <c r="G182" s="233"/>
      <c r="H182" s="236">
        <v>18.899999999999999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224</v>
      </c>
      <c r="AU182" s="242" t="s">
        <v>82</v>
      </c>
      <c r="AV182" s="13" t="s">
        <v>82</v>
      </c>
      <c r="AW182" s="13" t="s">
        <v>4</v>
      </c>
      <c r="AX182" s="13" t="s">
        <v>80</v>
      </c>
      <c r="AY182" s="242" t="s">
        <v>202</v>
      </c>
    </row>
    <row r="183" s="12" customFormat="1" ht="22.8" customHeight="1">
      <c r="A183" s="12"/>
      <c r="B183" s="196"/>
      <c r="C183" s="197"/>
      <c r="D183" s="198" t="s">
        <v>72</v>
      </c>
      <c r="E183" s="210" t="s">
        <v>203</v>
      </c>
      <c r="F183" s="210" t="s">
        <v>204</v>
      </c>
      <c r="G183" s="197"/>
      <c r="H183" s="197"/>
      <c r="I183" s="200"/>
      <c r="J183" s="211">
        <f>BK183</f>
        <v>0</v>
      </c>
      <c r="K183" s="197"/>
      <c r="L183" s="202"/>
      <c r="M183" s="203"/>
      <c r="N183" s="204"/>
      <c r="O183" s="204"/>
      <c r="P183" s="205">
        <f>SUM(P184:P188)</f>
        <v>0</v>
      </c>
      <c r="Q183" s="204"/>
      <c r="R183" s="205">
        <f>SUM(R184:R188)</f>
        <v>0.023209999999999998</v>
      </c>
      <c r="S183" s="204"/>
      <c r="T183" s="206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7" t="s">
        <v>80</v>
      </c>
      <c r="AT183" s="208" t="s">
        <v>72</v>
      </c>
      <c r="AU183" s="208" t="s">
        <v>80</v>
      </c>
      <c r="AY183" s="207" t="s">
        <v>202</v>
      </c>
      <c r="BK183" s="209">
        <f>SUM(BK184:BK188)</f>
        <v>0</v>
      </c>
    </row>
    <row r="184" s="2" customFormat="1" ht="16.5" customHeight="1">
      <c r="A184" s="38"/>
      <c r="B184" s="39"/>
      <c r="C184" s="212" t="s">
        <v>319</v>
      </c>
      <c r="D184" s="212" t="s">
        <v>205</v>
      </c>
      <c r="E184" s="213" t="s">
        <v>206</v>
      </c>
      <c r="F184" s="214" t="s">
        <v>207</v>
      </c>
      <c r="G184" s="215" t="s">
        <v>208</v>
      </c>
      <c r="H184" s="216">
        <v>165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0.00012999999999999999</v>
      </c>
      <c r="R184" s="221">
        <f>Q184*H184</f>
        <v>0.021449999999999997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5388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213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2" customFormat="1">
      <c r="A186" s="38"/>
      <c r="B186" s="39"/>
      <c r="C186" s="40"/>
      <c r="D186" s="230" t="s">
        <v>214</v>
      </c>
      <c r="E186" s="40"/>
      <c r="F186" s="231" t="s">
        <v>215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214</v>
      </c>
      <c r="AU186" s="17" t="s">
        <v>82</v>
      </c>
    </row>
    <row r="187" s="2" customFormat="1" ht="16.5" customHeight="1">
      <c r="A187" s="38"/>
      <c r="B187" s="39"/>
      <c r="C187" s="243" t="s">
        <v>323</v>
      </c>
      <c r="D187" s="243" t="s">
        <v>248</v>
      </c>
      <c r="E187" s="244" t="s">
        <v>5389</v>
      </c>
      <c r="F187" s="245" t="s">
        <v>5390</v>
      </c>
      <c r="G187" s="246" t="s">
        <v>289</v>
      </c>
      <c r="H187" s="247">
        <v>2</v>
      </c>
      <c r="I187" s="248"/>
      <c r="J187" s="249">
        <f>ROUND(I187*H187,2)</f>
        <v>0</v>
      </c>
      <c r="K187" s="245" t="s">
        <v>19</v>
      </c>
      <c r="L187" s="250"/>
      <c r="M187" s="251" t="s">
        <v>19</v>
      </c>
      <c r="N187" s="252" t="s">
        <v>44</v>
      </c>
      <c r="O187" s="84"/>
      <c r="P187" s="221">
        <f>O187*H187</f>
        <v>0</v>
      </c>
      <c r="Q187" s="221">
        <v>0.00088000000000000003</v>
      </c>
      <c r="R187" s="221">
        <f>Q187*H187</f>
        <v>0.0017600000000000001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251</v>
      </c>
      <c r="AT187" s="223" t="s">
        <v>248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239</v>
      </c>
      <c r="BM187" s="223" t="s">
        <v>5391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5390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82</v>
      </c>
    </row>
    <row r="189" s="12" customFormat="1" ht="22.8" customHeight="1">
      <c r="A189" s="12"/>
      <c r="B189" s="196"/>
      <c r="C189" s="197"/>
      <c r="D189" s="198" t="s">
        <v>72</v>
      </c>
      <c r="E189" s="210" t="s">
        <v>261</v>
      </c>
      <c r="F189" s="210" t="s">
        <v>2805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SUM(P190:P222)</f>
        <v>0</v>
      </c>
      <c r="Q189" s="204"/>
      <c r="R189" s="205">
        <f>SUM(R190:R222)</f>
        <v>0.0060049999999999999</v>
      </c>
      <c r="S189" s="204"/>
      <c r="T189" s="206">
        <f>SUM(T190:T222)</f>
        <v>8.1310000000000002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80</v>
      </c>
      <c r="AT189" s="208" t="s">
        <v>72</v>
      </c>
      <c r="AU189" s="208" t="s">
        <v>80</v>
      </c>
      <c r="AY189" s="207" t="s">
        <v>202</v>
      </c>
      <c r="BK189" s="209">
        <f>SUM(BK190:BK222)</f>
        <v>0</v>
      </c>
    </row>
    <row r="190" s="2" customFormat="1" ht="16.5" customHeight="1">
      <c r="A190" s="38"/>
      <c r="B190" s="39"/>
      <c r="C190" s="212" t="s">
        <v>327</v>
      </c>
      <c r="D190" s="212" t="s">
        <v>205</v>
      </c>
      <c r="E190" s="213" t="s">
        <v>5392</v>
      </c>
      <c r="F190" s="214" t="s">
        <v>5393</v>
      </c>
      <c r="G190" s="215" t="s">
        <v>208</v>
      </c>
      <c r="H190" s="216">
        <v>20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0.00010000000000000001</v>
      </c>
      <c r="R190" s="221">
        <f>Q190*H190</f>
        <v>0.002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5394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5395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2" customFormat="1">
      <c r="A192" s="38"/>
      <c r="B192" s="39"/>
      <c r="C192" s="40"/>
      <c r="D192" s="230" t="s">
        <v>214</v>
      </c>
      <c r="E192" s="40"/>
      <c r="F192" s="231" t="s">
        <v>5396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214</v>
      </c>
      <c r="AU192" s="17" t="s">
        <v>82</v>
      </c>
    </row>
    <row r="193" s="2" customFormat="1" ht="16.5" customHeight="1">
      <c r="A193" s="38"/>
      <c r="B193" s="39"/>
      <c r="C193" s="212" t="s">
        <v>333</v>
      </c>
      <c r="D193" s="212" t="s">
        <v>205</v>
      </c>
      <c r="E193" s="213" t="s">
        <v>5397</v>
      </c>
      <c r="F193" s="214" t="s">
        <v>5398</v>
      </c>
      <c r="G193" s="215" t="s">
        <v>208</v>
      </c>
      <c r="H193" s="216">
        <v>8</v>
      </c>
      <c r="I193" s="217"/>
      <c r="J193" s="218">
        <f>ROUND(I193*H193,2)</f>
        <v>0</v>
      </c>
      <c r="K193" s="214" t="s">
        <v>209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0.00010000000000000001</v>
      </c>
      <c r="R193" s="221">
        <f>Q193*H193</f>
        <v>0.00080000000000000004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210</v>
      </c>
      <c r="AT193" s="223" t="s">
        <v>205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210</v>
      </c>
      <c r="BM193" s="223" t="s">
        <v>5399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5400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82</v>
      </c>
    </row>
    <row r="195" s="2" customFormat="1">
      <c r="A195" s="38"/>
      <c r="B195" s="39"/>
      <c r="C195" s="40"/>
      <c r="D195" s="230" t="s">
        <v>214</v>
      </c>
      <c r="E195" s="40"/>
      <c r="F195" s="231" t="s">
        <v>5401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214</v>
      </c>
      <c r="AU195" s="17" t="s">
        <v>82</v>
      </c>
    </row>
    <row r="196" s="2" customFormat="1" ht="16.5" customHeight="1">
      <c r="A196" s="38"/>
      <c r="B196" s="39"/>
      <c r="C196" s="212" t="s">
        <v>339</v>
      </c>
      <c r="D196" s="212" t="s">
        <v>205</v>
      </c>
      <c r="E196" s="213" t="s">
        <v>2871</v>
      </c>
      <c r="F196" s="214" t="s">
        <v>2872</v>
      </c>
      <c r="G196" s="215" t="s">
        <v>208</v>
      </c>
      <c r="H196" s="216">
        <v>28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5402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2874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2" customFormat="1">
      <c r="A198" s="38"/>
      <c r="B198" s="39"/>
      <c r="C198" s="40"/>
      <c r="D198" s="230" t="s">
        <v>214</v>
      </c>
      <c r="E198" s="40"/>
      <c r="F198" s="231" t="s">
        <v>2875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214</v>
      </c>
      <c r="AU198" s="17" t="s">
        <v>82</v>
      </c>
    </row>
    <row r="199" s="2" customFormat="1" ht="16.5" customHeight="1">
      <c r="A199" s="38"/>
      <c r="B199" s="39"/>
      <c r="C199" s="212" t="s">
        <v>347</v>
      </c>
      <c r="D199" s="212" t="s">
        <v>205</v>
      </c>
      <c r="E199" s="213" t="s">
        <v>5403</v>
      </c>
      <c r="F199" s="214" t="s">
        <v>5404</v>
      </c>
      <c r="G199" s="215" t="s">
        <v>2311</v>
      </c>
      <c r="H199" s="216">
        <v>0.67500000000000004</v>
      </c>
      <c r="I199" s="217"/>
      <c r="J199" s="218">
        <f>ROUND(I199*H199,2)</f>
        <v>0</v>
      </c>
      <c r="K199" s="214" t="s">
        <v>209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2.2000000000000002</v>
      </c>
      <c r="T199" s="222">
        <f>S199*H199</f>
        <v>1.4850000000000003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210</v>
      </c>
      <c r="AT199" s="223" t="s">
        <v>205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210</v>
      </c>
      <c r="BM199" s="223" t="s">
        <v>5405</v>
      </c>
    </row>
    <row r="200" s="2" customFormat="1">
      <c r="A200" s="38"/>
      <c r="B200" s="39"/>
      <c r="C200" s="40"/>
      <c r="D200" s="225" t="s">
        <v>212</v>
      </c>
      <c r="E200" s="40"/>
      <c r="F200" s="226" t="s">
        <v>5406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212</v>
      </c>
      <c r="AU200" s="17" t="s">
        <v>82</v>
      </c>
    </row>
    <row r="201" s="2" customFormat="1">
      <c r="A201" s="38"/>
      <c r="B201" s="39"/>
      <c r="C201" s="40"/>
      <c r="D201" s="230" t="s">
        <v>214</v>
      </c>
      <c r="E201" s="40"/>
      <c r="F201" s="231" t="s">
        <v>5407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214</v>
      </c>
      <c r="AU201" s="17" t="s">
        <v>82</v>
      </c>
    </row>
    <row r="202" s="2" customFormat="1" ht="16.5" customHeight="1">
      <c r="A202" s="38"/>
      <c r="B202" s="39"/>
      <c r="C202" s="212" t="s">
        <v>353</v>
      </c>
      <c r="D202" s="212" t="s">
        <v>205</v>
      </c>
      <c r="E202" s="213" t="s">
        <v>5408</v>
      </c>
      <c r="F202" s="214" t="s">
        <v>5409</v>
      </c>
      <c r="G202" s="215" t="s">
        <v>2311</v>
      </c>
      <c r="H202" s="216">
        <v>4.5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1.3999999999999999</v>
      </c>
      <c r="T202" s="222">
        <f>S202*H202</f>
        <v>6.2999999999999998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5410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5411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2" customFormat="1">
      <c r="A204" s="38"/>
      <c r="B204" s="39"/>
      <c r="C204" s="40"/>
      <c r="D204" s="230" t="s">
        <v>214</v>
      </c>
      <c r="E204" s="40"/>
      <c r="F204" s="231" t="s">
        <v>5412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214</v>
      </c>
      <c r="AU204" s="17" t="s">
        <v>82</v>
      </c>
    </row>
    <row r="205" s="2" customFormat="1" ht="16.5" customHeight="1">
      <c r="A205" s="38"/>
      <c r="B205" s="39"/>
      <c r="C205" s="212" t="s">
        <v>359</v>
      </c>
      <c r="D205" s="212" t="s">
        <v>205</v>
      </c>
      <c r="E205" s="213" t="s">
        <v>5413</v>
      </c>
      <c r="F205" s="214" t="s">
        <v>5414</v>
      </c>
      <c r="G205" s="215" t="s">
        <v>289</v>
      </c>
      <c r="H205" s="216">
        <v>1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0.0080000000000000002</v>
      </c>
      <c r="T205" s="222">
        <f>S205*H205</f>
        <v>0.0080000000000000002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5415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5416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2" customFormat="1">
      <c r="A207" s="38"/>
      <c r="B207" s="39"/>
      <c r="C207" s="40"/>
      <c r="D207" s="230" t="s">
        <v>214</v>
      </c>
      <c r="E207" s="40"/>
      <c r="F207" s="231" t="s">
        <v>5417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214</v>
      </c>
      <c r="AU207" s="17" t="s">
        <v>82</v>
      </c>
    </row>
    <row r="208" s="2" customFormat="1" ht="16.5" customHeight="1">
      <c r="A208" s="38"/>
      <c r="B208" s="39"/>
      <c r="C208" s="212" t="s">
        <v>366</v>
      </c>
      <c r="D208" s="212" t="s">
        <v>205</v>
      </c>
      <c r="E208" s="213" t="s">
        <v>5418</v>
      </c>
      <c r="F208" s="214" t="s">
        <v>5419</v>
      </c>
      <c r="G208" s="215" t="s">
        <v>289</v>
      </c>
      <c r="H208" s="216">
        <v>1</v>
      </c>
      <c r="I208" s="217"/>
      <c r="J208" s="218">
        <f>ROUND(I208*H208,2)</f>
        <v>0</v>
      </c>
      <c r="K208" s="214" t="s">
        <v>209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0.14899999999999999</v>
      </c>
      <c r="T208" s="222">
        <f>S208*H208</f>
        <v>0.14899999999999999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82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5420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5421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82</v>
      </c>
    </row>
    <row r="210" s="2" customFormat="1">
      <c r="A210" s="38"/>
      <c r="B210" s="39"/>
      <c r="C210" s="40"/>
      <c r="D210" s="230" t="s">
        <v>214</v>
      </c>
      <c r="E210" s="40"/>
      <c r="F210" s="231" t="s">
        <v>5422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214</v>
      </c>
      <c r="AU210" s="17" t="s">
        <v>82</v>
      </c>
    </row>
    <row r="211" s="2" customFormat="1" ht="16.5" customHeight="1">
      <c r="A211" s="38"/>
      <c r="B211" s="39"/>
      <c r="C211" s="212" t="s">
        <v>373</v>
      </c>
      <c r="D211" s="212" t="s">
        <v>205</v>
      </c>
      <c r="E211" s="213" t="s">
        <v>3175</v>
      </c>
      <c r="F211" s="214" t="s">
        <v>3176</v>
      </c>
      <c r="G211" s="215" t="s">
        <v>289</v>
      </c>
      <c r="H211" s="216">
        <v>8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0.014999999999999999</v>
      </c>
      <c r="T211" s="222">
        <f>S211*H211</f>
        <v>0.12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210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210</v>
      </c>
      <c r="BM211" s="223" t="s">
        <v>5423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3178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2" customFormat="1">
      <c r="A213" s="38"/>
      <c r="B213" s="39"/>
      <c r="C213" s="40"/>
      <c r="D213" s="230" t="s">
        <v>214</v>
      </c>
      <c r="E213" s="40"/>
      <c r="F213" s="231" t="s">
        <v>3179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214</v>
      </c>
      <c r="AU213" s="17" t="s">
        <v>82</v>
      </c>
    </row>
    <row r="214" s="2" customFormat="1" ht="16.5" customHeight="1">
      <c r="A214" s="38"/>
      <c r="B214" s="39"/>
      <c r="C214" s="212" t="s">
        <v>251</v>
      </c>
      <c r="D214" s="212" t="s">
        <v>205</v>
      </c>
      <c r="E214" s="213" t="s">
        <v>2964</v>
      </c>
      <c r="F214" s="214" t="s">
        <v>2965</v>
      </c>
      <c r="G214" s="215" t="s">
        <v>208</v>
      </c>
      <c r="H214" s="216">
        <v>1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0.00316</v>
      </c>
      <c r="R214" s="221">
        <f>Q214*H214</f>
        <v>0.00316</v>
      </c>
      <c r="S214" s="221">
        <v>0.069000000000000006</v>
      </c>
      <c r="T214" s="222">
        <f>S214*H214</f>
        <v>0.069000000000000006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5424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2967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2" customFormat="1">
      <c r="A216" s="38"/>
      <c r="B216" s="39"/>
      <c r="C216" s="40"/>
      <c r="D216" s="230" t="s">
        <v>214</v>
      </c>
      <c r="E216" s="40"/>
      <c r="F216" s="231" t="s">
        <v>2968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214</v>
      </c>
      <c r="AU216" s="17" t="s">
        <v>82</v>
      </c>
    </row>
    <row r="217" s="2" customFormat="1" ht="16.5" customHeight="1">
      <c r="A217" s="38"/>
      <c r="B217" s="39"/>
      <c r="C217" s="212" t="s">
        <v>385</v>
      </c>
      <c r="D217" s="212" t="s">
        <v>205</v>
      </c>
      <c r="E217" s="213" t="s">
        <v>5425</v>
      </c>
      <c r="F217" s="214" t="s">
        <v>5426</v>
      </c>
      <c r="G217" s="215" t="s">
        <v>208</v>
      </c>
      <c r="H217" s="216">
        <v>4.5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1.0000000000000001E-05</v>
      </c>
      <c r="R217" s="221">
        <f>Q217*H217</f>
        <v>4.5000000000000003E-05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210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210</v>
      </c>
      <c r="BM217" s="223" t="s">
        <v>5427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5428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>
      <c r="A219" s="38"/>
      <c r="B219" s="39"/>
      <c r="C219" s="40"/>
      <c r="D219" s="230" t="s">
        <v>214</v>
      </c>
      <c r="E219" s="40"/>
      <c r="F219" s="231" t="s">
        <v>5429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214</v>
      </c>
      <c r="AU219" s="17" t="s">
        <v>82</v>
      </c>
    </row>
    <row r="220" s="2" customFormat="1" ht="16.5" customHeight="1">
      <c r="A220" s="38"/>
      <c r="B220" s="39"/>
      <c r="C220" s="212" t="s">
        <v>391</v>
      </c>
      <c r="D220" s="212" t="s">
        <v>205</v>
      </c>
      <c r="E220" s="213" t="s">
        <v>3004</v>
      </c>
      <c r="F220" s="214" t="s">
        <v>3005</v>
      </c>
      <c r="G220" s="215" t="s">
        <v>275</v>
      </c>
      <c r="H220" s="216">
        <v>52</v>
      </c>
      <c r="I220" s="217"/>
      <c r="J220" s="218">
        <f>ROUND(I220*H220,2)</f>
        <v>0</v>
      </c>
      <c r="K220" s="214" t="s">
        <v>209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210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210</v>
      </c>
      <c r="BM220" s="223" t="s">
        <v>5430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3007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82</v>
      </c>
    </row>
    <row r="222" s="2" customFormat="1">
      <c r="A222" s="38"/>
      <c r="B222" s="39"/>
      <c r="C222" s="40"/>
      <c r="D222" s="230" t="s">
        <v>214</v>
      </c>
      <c r="E222" s="40"/>
      <c r="F222" s="231" t="s">
        <v>3008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214</v>
      </c>
      <c r="AU222" s="17" t="s">
        <v>82</v>
      </c>
    </row>
    <row r="223" s="12" customFormat="1" ht="22.8" customHeight="1">
      <c r="A223" s="12"/>
      <c r="B223" s="196"/>
      <c r="C223" s="197"/>
      <c r="D223" s="198" t="s">
        <v>72</v>
      </c>
      <c r="E223" s="210" t="s">
        <v>216</v>
      </c>
      <c r="F223" s="210" t="s">
        <v>217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SUM(P224:P244)</f>
        <v>0</v>
      </c>
      <c r="Q223" s="204"/>
      <c r="R223" s="205">
        <f>SUM(R224:R244)</f>
        <v>0</v>
      </c>
      <c r="S223" s="204"/>
      <c r="T223" s="206">
        <f>SUM(T224:T244)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80</v>
      </c>
      <c r="AT223" s="208" t="s">
        <v>72</v>
      </c>
      <c r="AU223" s="208" t="s">
        <v>80</v>
      </c>
      <c r="AY223" s="207" t="s">
        <v>202</v>
      </c>
      <c r="BK223" s="209">
        <f>SUM(BK224:BK244)</f>
        <v>0</v>
      </c>
    </row>
    <row r="224" s="2" customFormat="1" ht="16.5" customHeight="1">
      <c r="A224" s="38"/>
      <c r="B224" s="39"/>
      <c r="C224" s="212" t="s">
        <v>397</v>
      </c>
      <c r="D224" s="212" t="s">
        <v>205</v>
      </c>
      <c r="E224" s="213" t="s">
        <v>3190</v>
      </c>
      <c r="F224" s="214" t="s">
        <v>3191</v>
      </c>
      <c r="G224" s="215" t="s">
        <v>220</v>
      </c>
      <c r="H224" s="216">
        <v>31.146000000000001</v>
      </c>
      <c r="I224" s="217"/>
      <c r="J224" s="218">
        <f>ROUND(I224*H224,2)</f>
        <v>0</v>
      </c>
      <c r="K224" s="214" t="s">
        <v>209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210</v>
      </c>
      <c r="AT224" s="223" t="s">
        <v>205</v>
      </c>
      <c r="AU224" s="223" t="s">
        <v>82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210</v>
      </c>
      <c r="BM224" s="223" t="s">
        <v>5431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3193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82</v>
      </c>
    </row>
    <row r="226" s="2" customFormat="1">
      <c r="A226" s="38"/>
      <c r="B226" s="39"/>
      <c r="C226" s="40"/>
      <c r="D226" s="230" t="s">
        <v>214</v>
      </c>
      <c r="E226" s="40"/>
      <c r="F226" s="231" t="s">
        <v>3194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214</v>
      </c>
      <c r="AU226" s="17" t="s">
        <v>82</v>
      </c>
    </row>
    <row r="227" s="2" customFormat="1" ht="16.5" customHeight="1">
      <c r="A227" s="38"/>
      <c r="B227" s="39"/>
      <c r="C227" s="212" t="s">
        <v>403</v>
      </c>
      <c r="D227" s="212" t="s">
        <v>205</v>
      </c>
      <c r="E227" s="213" t="s">
        <v>3195</v>
      </c>
      <c r="F227" s="214" t="s">
        <v>3196</v>
      </c>
      <c r="G227" s="215" t="s">
        <v>220</v>
      </c>
      <c r="H227" s="216">
        <v>31.146000000000001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210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210</v>
      </c>
      <c r="BM227" s="223" t="s">
        <v>5432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3198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>
      <c r="A229" s="38"/>
      <c r="B229" s="39"/>
      <c r="C229" s="40"/>
      <c r="D229" s="230" t="s">
        <v>214</v>
      </c>
      <c r="E229" s="40"/>
      <c r="F229" s="231" t="s">
        <v>3199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214</v>
      </c>
      <c r="AU229" s="17" t="s">
        <v>82</v>
      </c>
    </row>
    <row r="230" s="2" customFormat="1" ht="16.5" customHeight="1">
      <c r="A230" s="38"/>
      <c r="B230" s="39"/>
      <c r="C230" s="212" t="s">
        <v>409</v>
      </c>
      <c r="D230" s="212" t="s">
        <v>205</v>
      </c>
      <c r="E230" s="213" t="s">
        <v>3200</v>
      </c>
      <c r="F230" s="214" t="s">
        <v>3201</v>
      </c>
      <c r="G230" s="215" t="s">
        <v>220</v>
      </c>
      <c r="H230" s="216">
        <v>31.146000000000001</v>
      </c>
      <c r="I230" s="217"/>
      <c r="J230" s="218">
        <f>ROUND(I230*H230,2)</f>
        <v>0</v>
      </c>
      <c r="K230" s="214" t="s">
        <v>209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210</v>
      </c>
      <c r="AT230" s="223" t="s">
        <v>205</v>
      </c>
      <c r="AU230" s="223" t="s">
        <v>82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210</v>
      </c>
      <c r="BM230" s="223" t="s">
        <v>5433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3203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82</v>
      </c>
    </row>
    <row r="232" s="2" customFormat="1">
      <c r="A232" s="38"/>
      <c r="B232" s="39"/>
      <c r="C232" s="40"/>
      <c r="D232" s="230" t="s">
        <v>214</v>
      </c>
      <c r="E232" s="40"/>
      <c r="F232" s="231" t="s">
        <v>3204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214</v>
      </c>
      <c r="AU232" s="17" t="s">
        <v>82</v>
      </c>
    </row>
    <row r="233" s="2" customFormat="1" ht="16.5" customHeight="1">
      <c r="A233" s="38"/>
      <c r="B233" s="39"/>
      <c r="C233" s="212" t="s">
        <v>415</v>
      </c>
      <c r="D233" s="212" t="s">
        <v>205</v>
      </c>
      <c r="E233" s="213" t="s">
        <v>218</v>
      </c>
      <c r="F233" s="214" t="s">
        <v>219</v>
      </c>
      <c r="G233" s="215" t="s">
        <v>220</v>
      </c>
      <c r="H233" s="216">
        <v>1.105</v>
      </c>
      <c r="I233" s="217"/>
      <c r="J233" s="218">
        <f>ROUND(I233*H233,2)</f>
        <v>0</v>
      </c>
      <c r="K233" s="214" t="s">
        <v>209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210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210</v>
      </c>
      <c r="BM233" s="223" t="s">
        <v>5434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222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2" customFormat="1">
      <c r="A235" s="38"/>
      <c r="B235" s="39"/>
      <c r="C235" s="40"/>
      <c r="D235" s="230" t="s">
        <v>214</v>
      </c>
      <c r="E235" s="40"/>
      <c r="F235" s="231" t="s">
        <v>223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214</v>
      </c>
      <c r="AU235" s="17" t="s">
        <v>82</v>
      </c>
    </row>
    <row r="236" s="2" customFormat="1" ht="24.15" customHeight="1">
      <c r="A236" s="38"/>
      <c r="B236" s="39"/>
      <c r="C236" s="212" t="s">
        <v>421</v>
      </c>
      <c r="D236" s="212" t="s">
        <v>205</v>
      </c>
      <c r="E236" s="213" t="s">
        <v>3206</v>
      </c>
      <c r="F236" s="214" t="s">
        <v>3207</v>
      </c>
      <c r="G236" s="215" t="s">
        <v>220</v>
      </c>
      <c r="H236" s="216">
        <v>0.12</v>
      </c>
      <c r="I236" s="217"/>
      <c r="J236" s="218">
        <f>ROUND(I236*H236,2)</f>
        <v>0</v>
      </c>
      <c r="K236" s="214" t="s">
        <v>209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210</v>
      </c>
      <c r="AT236" s="223" t="s">
        <v>205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210</v>
      </c>
      <c r="BM236" s="223" t="s">
        <v>5435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3209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82</v>
      </c>
    </row>
    <row r="238" s="2" customFormat="1">
      <c r="A238" s="38"/>
      <c r="B238" s="39"/>
      <c r="C238" s="40"/>
      <c r="D238" s="230" t="s">
        <v>214</v>
      </c>
      <c r="E238" s="40"/>
      <c r="F238" s="231" t="s">
        <v>3210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214</v>
      </c>
      <c r="AU238" s="17" t="s">
        <v>82</v>
      </c>
    </row>
    <row r="239" s="2" customFormat="1" ht="21.75" customHeight="1">
      <c r="A239" s="38"/>
      <c r="B239" s="39"/>
      <c r="C239" s="212" t="s">
        <v>426</v>
      </c>
      <c r="D239" s="212" t="s">
        <v>205</v>
      </c>
      <c r="E239" s="213" t="s">
        <v>5436</v>
      </c>
      <c r="F239" s="214" t="s">
        <v>5437</v>
      </c>
      <c r="G239" s="215" t="s">
        <v>220</v>
      </c>
      <c r="H239" s="216">
        <v>0.14899999999999999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210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210</v>
      </c>
      <c r="BM239" s="223" t="s">
        <v>5438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5439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2" customFormat="1">
      <c r="A241" s="38"/>
      <c r="B241" s="39"/>
      <c r="C241" s="40"/>
      <c r="D241" s="230" t="s">
        <v>214</v>
      </c>
      <c r="E241" s="40"/>
      <c r="F241" s="231" t="s">
        <v>5440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214</v>
      </c>
      <c r="AU241" s="17" t="s">
        <v>82</v>
      </c>
    </row>
    <row r="242" s="2" customFormat="1" ht="24.15" customHeight="1">
      <c r="A242" s="38"/>
      <c r="B242" s="39"/>
      <c r="C242" s="212" t="s">
        <v>434</v>
      </c>
      <c r="D242" s="212" t="s">
        <v>205</v>
      </c>
      <c r="E242" s="213" t="s">
        <v>5441</v>
      </c>
      <c r="F242" s="214" t="s">
        <v>2549</v>
      </c>
      <c r="G242" s="215" t="s">
        <v>220</v>
      </c>
      <c r="H242" s="216">
        <v>35.640000000000001</v>
      </c>
      <c r="I242" s="217"/>
      <c r="J242" s="218">
        <f>ROUND(I242*H242,2)</f>
        <v>0</v>
      </c>
      <c r="K242" s="214" t="s">
        <v>209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210</v>
      </c>
      <c r="AT242" s="223" t="s">
        <v>205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5442</v>
      </c>
    </row>
    <row r="243" s="2" customFormat="1">
      <c r="A243" s="38"/>
      <c r="B243" s="39"/>
      <c r="C243" s="40"/>
      <c r="D243" s="225" t="s">
        <v>212</v>
      </c>
      <c r="E243" s="40"/>
      <c r="F243" s="226" t="s">
        <v>2549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212</v>
      </c>
      <c r="AU243" s="17" t="s">
        <v>82</v>
      </c>
    </row>
    <row r="244" s="2" customFormat="1">
      <c r="A244" s="38"/>
      <c r="B244" s="39"/>
      <c r="C244" s="40"/>
      <c r="D244" s="230" t="s">
        <v>214</v>
      </c>
      <c r="E244" s="40"/>
      <c r="F244" s="231" t="s">
        <v>5443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214</v>
      </c>
      <c r="AU244" s="17" t="s">
        <v>82</v>
      </c>
    </row>
    <row r="245" s="12" customFormat="1" ht="22.8" customHeight="1">
      <c r="A245" s="12"/>
      <c r="B245" s="196"/>
      <c r="C245" s="197"/>
      <c r="D245" s="198" t="s">
        <v>72</v>
      </c>
      <c r="E245" s="210" t="s">
        <v>3044</v>
      </c>
      <c r="F245" s="210" t="s">
        <v>3045</v>
      </c>
      <c r="G245" s="197"/>
      <c r="H245" s="197"/>
      <c r="I245" s="200"/>
      <c r="J245" s="211">
        <f>BK245</f>
        <v>0</v>
      </c>
      <c r="K245" s="197"/>
      <c r="L245" s="202"/>
      <c r="M245" s="203"/>
      <c r="N245" s="204"/>
      <c r="O245" s="204"/>
      <c r="P245" s="205">
        <f>SUM(P246:P254)</f>
        <v>0</v>
      </c>
      <c r="Q245" s="204"/>
      <c r="R245" s="205">
        <f>SUM(R246:R254)</f>
        <v>0</v>
      </c>
      <c r="S245" s="204"/>
      <c r="T245" s="206">
        <f>SUM(T246:T254)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7" t="s">
        <v>80</v>
      </c>
      <c r="AT245" s="208" t="s">
        <v>72</v>
      </c>
      <c r="AU245" s="208" t="s">
        <v>80</v>
      </c>
      <c r="AY245" s="207" t="s">
        <v>202</v>
      </c>
      <c r="BK245" s="209">
        <f>SUM(BK246:BK254)</f>
        <v>0</v>
      </c>
    </row>
    <row r="246" s="2" customFormat="1" ht="16.5" customHeight="1">
      <c r="A246" s="38"/>
      <c r="B246" s="39"/>
      <c r="C246" s="212" t="s">
        <v>441</v>
      </c>
      <c r="D246" s="212" t="s">
        <v>205</v>
      </c>
      <c r="E246" s="213" t="s">
        <v>3211</v>
      </c>
      <c r="F246" s="214" t="s">
        <v>3212</v>
      </c>
      <c r="G246" s="215" t="s">
        <v>220</v>
      </c>
      <c r="H246" s="216">
        <v>63.023000000000003</v>
      </c>
      <c r="I246" s="217"/>
      <c r="J246" s="218">
        <f>ROUND(I246*H246,2)</f>
        <v>0</v>
      </c>
      <c r="K246" s="214" t="s">
        <v>209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210</v>
      </c>
      <c r="AT246" s="223" t="s">
        <v>205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210</v>
      </c>
      <c r="BM246" s="223" t="s">
        <v>5444</v>
      </c>
    </row>
    <row r="247" s="2" customFormat="1">
      <c r="A247" s="38"/>
      <c r="B247" s="39"/>
      <c r="C247" s="40"/>
      <c r="D247" s="225" t="s">
        <v>212</v>
      </c>
      <c r="E247" s="40"/>
      <c r="F247" s="226" t="s">
        <v>3214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212</v>
      </c>
      <c r="AU247" s="17" t="s">
        <v>82</v>
      </c>
    </row>
    <row r="248" s="2" customFormat="1">
      <c r="A248" s="38"/>
      <c r="B248" s="39"/>
      <c r="C248" s="40"/>
      <c r="D248" s="230" t="s">
        <v>214</v>
      </c>
      <c r="E248" s="40"/>
      <c r="F248" s="231" t="s">
        <v>3215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214</v>
      </c>
      <c r="AU248" s="17" t="s">
        <v>82</v>
      </c>
    </row>
    <row r="249" s="2" customFormat="1" ht="16.5" customHeight="1">
      <c r="A249" s="38"/>
      <c r="B249" s="39"/>
      <c r="C249" s="212" t="s">
        <v>445</v>
      </c>
      <c r="D249" s="212" t="s">
        <v>205</v>
      </c>
      <c r="E249" s="213" t="s">
        <v>3051</v>
      </c>
      <c r="F249" s="214" t="s">
        <v>3052</v>
      </c>
      <c r="G249" s="215" t="s">
        <v>220</v>
      </c>
      <c r="H249" s="216">
        <v>63.023000000000003</v>
      </c>
      <c r="I249" s="217"/>
      <c r="J249" s="218">
        <f>ROUND(I249*H249,2)</f>
        <v>0</v>
      </c>
      <c r="K249" s="214" t="s">
        <v>209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210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210</v>
      </c>
      <c r="BM249" s="223" t="s">
        <v>5445</v>
      </c>
    </row>
    <row r="250" s="2" customFormat="1">
      <c r="A250" s="38"/>
      <c r="B250" s="39"/>
      <c r="C250" s="40"/>
      <c r="D250" s="225" t="s">
        <v>212</v>
      </c>
      <c r="E250" s="40"/>
      <c r="F250" s="226" t="s">
        <v>3054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212</v>
      </c>
      <c r="AU250" s="17" t="s">
        <v>82</v>
      </c>
    </row>
    <row r="251" s="2" customFormat="1">
      <c r="A251" s="38"/>
      <c r="B251" s="39"/>
      <c r="C251" s="40"/>
      <c r="D251" s="230" t="s">
        <v>214</v>
      </c>
      <c r="E251" s="40"/>
      <c r="F251" s="231" t="s">
        <v>3055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214</v>
      </c>
      <c r="AU251" s="17" t="s">
        <v>82</v>
      </c>
    </row>
    <row r="252" s="2" customFormat="1" ht="16.5" customHeight="1">
      <c r="A252" s="38"/>
      <c r="B252" s="39"/>
      <c r="C252" s="212" t="s">
        <v>451</v>
      </c>
      <c r="D252" s="212" t="s">
        <v>205</v>
      </c>
      <c r="E252" s="213" t="s">
        <v>5446</v>
      </c>
      <c r="F252" s="214" t="s">
        <v>5447</v>
      </c>
      <c r="G252" s="215" t="s">
        <v>220</v>
      </c>
      <c r="H252" s="216">
        <v>63.023000000000003</v>
      </c>
      <c r="I252" s="217"/>
      <c r="J252" s="218">
        <f>ROUND(I252*H252,2)</f>
        <v>0</v>
      </c>
      <c r="K252" s="214" t="s">
        <v>209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210</v>
      </c>
      <c r="AT252" s="223" t="s">
        <v>205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210</v>
      </c>
      <c r="BM252" s="223" t="s">
        <v>5448</v>
      </c>
    </row>
    <row r="253" s="2" customFormat="1">
      <c r="A253" s="38"/>
      <c r="B253" s="39"/>
      <c r="C253" s="40"/>
      <c r="D253" s="225" t="s">
        <v>212</v>
      </c>
      <c r="E253" s="40"/>
      <c r="F253" s="226" t="s">
        <v>5449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212</v>
      </c>
      <c r="AU253" s="17" t="s">
        <v>82</v>
      </c>
    </row>
    <row r="254" s="2" customFormat="1">
      <c r="A254" s="38"/>
      <c r="B254" s="39"/>
      <c r="C254" s="40"/>
      <c r="D254" s="230" t="s">
        <v>214</v>
      </c>
      <c r="E254" s="40"/>
      <c r="F254" s="231" t="s">
        <v>5450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214</v>
      </c>
      <c r="AU254" s="17" t="s">
        <v>82</v>
      </c>
    </row>
    <row r="255" s="12" customFormat="1" ht="25.92" customHeight="1">
      <c r="A255" s="12"/>
      <c r="B255" s="196"/>
      <c r="C255" s="197"/>
      <c r="D255" s="198" t="s">
        <v>72</v>
      </c>
      <c r="E255" s="199" t="s">
        <v>226</v>
      </c>
      <c r="F255" s="199" t="s">
        <v>227</v>
      </c>
      <c r="G255" s="197"/>
      <c r="H255" s="197"/>
      <c r="I255" s="200"/>
      <c r="J255" s="201">
        <f>BK255</f>
        <v>0</v>
      </c>
      <c r="K255" s="197"/>
      <c r="L255" s="202"/>
      <c r="M255" s="203"/>
      <c r="N255" s="204"/>
      <c r="O255" s="204"/>
      <c r="P255" s="205">
        <f>P256+P271+P344+P420+P427+P431+P530+P580+P649+P661+P668+P692</f>
        <v>0</v>
      </c>
      <c r="Q255" s="204"/>
      <c r="R255" s="205">
        <f>R256+R271+R344+R420+R427+R431+R530+R580+R649+R661+R668+R692</f>
        <v>7.0767543499999999</v>
      </c>
      <c r="S255" s="204"/>
      <c r="T255" s="206">
        <f>T256+T271+T344+T420+T427+T431+T530+T580+T649+T661+T668+T692</f>
        <v>16.158010000000001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7" t="s">
        <v>82</v>
      </c>
      <c r="AT255" s="208" t="s">
        <v>72</v>
      </c>
      <c r="AU255" s="208" t="s">
        <v>73</v>
      </c>
      <c r="AY255" s="207" t="s">
        <v>202</v>
      </c>
      <c r="BK255" s="209">
        <f>BK256+BK271+BK344+BK420+BK427+BK431+BK530+BK580+BK649+BK661+BK668+BK692</f>
        <v>0</v>
      </c>
    </row>
    <row r="256" s="12" customFormat="1" ht="22.8" customHeight="1">
      <c r="A256" s="12"/>
      <c r="B256" s="196"/>
      <c r="C256" s="197"/>
      <c r="D256" s="198" t="s">
        <v>72</v>
      </c>
      <c r="E256" s="210" t="s">
        <v>3066</v>
      </c>
      <c r="F256" s="210" t="s">
        <v>3067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SUM(P257:P270)</f>
        <v>0</v>
      </c>
      <c r="Q256" s="204"/>
      <c r="R256" s="205">
        <f>SUM(R257:R270)</f>
        <v>0.0025350000000000004</v>
      </c>
      <c r="S256" s="204"/>
      <c r="T256" s="206">
        <f>SUM(T257:T270)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82</v>
      </c>
      <c r="AT256" s="208" t="s">
        <v>72</v>
      </c>
      <c r="AU256" s="208" t="s">
        <v>80</v>
      </c>
      <c r="AY256" s="207" t="s">
        <v>202</v>
      </c>
      <c r="BK256" s="209">
        <f>SUM(BK257:BK270)</f>
        <v>0</v>
      </c>
    </row>
    <row r="257" s="2" customFormat="1" ht="16.5" customHeight="1">
      <c r="A257" s="38"/>
      <c r="B257" s="39"/>
      <c r="C257" s="212" t="s">
        <v>455</v>
      </c>
      <c r="D257" s="212" t="s">
        <v>205</v>
      </c>
      <c r="E257" s="213" t="s">
        <v>3073</v>
      </c>
      <c r="F257" s="214" t="s">
        <v>3074</v>
      </c>
      <c r="G257" s="215" t="s">
        <v>275</v>
      </c>
      <c r="H257" s="216">
        <v>2.25</v>
      </c>
      <c r="I257" s="217"/>
      <c r="J257" s="218">
        <f>ROUND(I257*H257,2)</f>
        <v>0</v>
      </c>
      <c r="K257" s="214" t="s">
        <v>209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239</v>
      </c>
      <c r="AT257" s="223" t="s">
        <v>205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239</v>
      </c>
      <c r="BM257" s="223" t="s">
        <v>5451</v>
      </c>
    </row>
    <row r="258" s="2" customFormat="1">
      <c r="A258" s="38"/>
      <c r="B258" s="39"/>
      <c r="C258" s="40"/>
      <c r="D258" s="225" t="s">
        <v>212</v>
      </c>
      <c r="E258" s="40"/>
      <c r="F258" s="226" t="s">
        <v>3076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212</v>
      </c>
      <c r="AU258" s="17" t="s">
        <v>82</v>
      </c>
    </row>
    <row r="259" s="2" customFormat="1">
      <c r="A259" s="38"/>
      <c r="B259" s="39"/>
      <c r="C259" s="40"/>
      <c r="D259" s="230" t="s">
        <v>214</v>
      </c>
      <c r="E259" s="40"/>
      <c r="F259" s="231" t="s">
        <v>3077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214</v>
      </c>
      <c r="AU259" s="17" t="s">
        <v>82</v>
      </c>
    </row>
    <row r="260" s="2" customFormat="1" ht="16.5" customHeight="1">
      <c r="A260" s="38"/>
      <c r="B260" s="39"/>
      <c r="C260" s="243" t="s">
        <v>461</v>
      </c>
      <c r="D260" s="243" t="s">
        <v>248</v>
      </c>
      <c r="E260" s="244" t="s">
        <v>3078</v>
      </c>
      <c r="F260" s="245" t="s">
        <v>3079</v>
      </c>
      <c r="G260" s="246" t="s">
        <v>704</v>
      </c>
      <c r="H260" s="247">
        <v>0.28499999999999998</v>
      </c>
      <c r="I260" s="248"/>
      <c r="J260" s="249">
        <f>ROUND(I260*H260,2)</f>
        <v>0</v>
      </c>
      <c r="K260" s="245" t="s">
        <v>209</v>
      </c>
      <c r="L260" s="250"/>
      <c r="M260" s="251" t="s">
        <v>19</v>
      </c>
      <c r="N260" s="252" t="s">
        <v>44</v>
      </c>
      <c r="O260" s="84"/>
      <c r="P260" s="221">
        <f>O260*H260</f>
        <v>0</v>
      </c>
      <c r="Q260" s="221">
        <v>0.001</v>
      </c>
      <c r="R260" s="221">
        <f>Q260*H260</f>
        <v>0.00028499999999999999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251</v>
      </c>
      <c r="AT260" s="223" t="s">
        <v>248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239</v>
      </c>
      <c r="BM260" s="223" t="s">
        <v>5452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3079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13" customFormat="1">
      <c r="A262" s="13"/>
      <c r="B262" s="232"/>
      <c r="C262" s="233"/>
      <c r="D262" s="225" t="s">
        <v>224</v>
      </c>
      <c r="E262" s="233"/>
      <c r="F262" s="235" t="s">
        <v>5453</v>
      </c>
      <c r="G262" s="233"/>
      <c r="H262" s="236">
        <v>0.28499999999999998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224</v>
      </c>
      <c r="AU262" s="242" t="s">
        <v>82</v>
      </c>
      <c r="AV262" s="13" t="s">
        <v>82</v>
      </c>
      <c r="AW262" s="13" t="s">
        <v>4</v>
      </c>
      <c r="AX262" s="13" t="s">
        <v>80</v>
      </c>
      <c r="AY262" s="242" t="s">
        <v>202</v>
      </c>
    </row>
    <row r="263" s="2" customFormat="1" ht="16.5" customHeight="1">
      <c r="A263" s="38"/>
      <c r="B263" s="39"/>
      <c r="C263" s="212" t="s">
        <v>467</v>
      </c>
      <c r="D263" s="212" t="s">
        <v>205</v>
      </c>
      <c r="E263" s="213" t="s">
        <v>5454</v>
      </c>
      <c r="F263" s="214" t="s">
        <v>5455</v>
      </c>
      <c r="G263" s="215" t="s">
        <v>275</v>
      </c>
      <c r="H263" s="216">
        <v>2.25</v>
      </c>
      <c r="I263" s="217"/>
      <c r="J263" s="218">
        <f>ROUND(I263*H263,2)</f>
        <v>0</v>
      </c>
      <c r="K263" s="214" t="s">
        <v>209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239</v>
      </c>
      <c r="AT263" s="223" t="s">
        <v>205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239</v>
      </c>
      <c r="BM263" s="223" t="s">
        <v>5456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5457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2" customFormat="1">
      <c r="A265" s="38"/>
      <c r="B265" s="39"/>
      <c r="C265" s="40"/>
      <c r="D265" s="230" t="s">
        <v>214</v>
      </c>
      <c r="E265" s="40"/>
      <c r="F265" s="231" t="s">
        <v>5458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214</v>
      </c>
      <c r="AU265" s="17" t="s">
        <v>82</v>
      </c>
    </row>
    <row r="266" s="2" customFormat="1" ht="16.5" customHeight="1">
      <c r="A266" s="38"/>
      <c r="B266" s="39"/>
      <c r="C266" s="243" t="s">
        <v>473</v>
      </c>
      <c r="D266" s="243" t="s">
        <v>248</v>
      </c>
      <c r="E266" s="244" t="s">
        <v>3092</v>
      </c>
      <c r="F266" s="245" t="s">
        <v>3093</v>
      </c>
      <c r="G266" s="246" t="s">
        <v>704</v>
      </c>
      <c r="H266" s="247">
        <v>2.25</v>
      </c>
      <c r="I266" s="248"/>
      <c r="J266" s="249">
        <f>ROUND(I266*H266,2)</f>
        <v>0</v>
      </c>
      <c r="K266" s="245" t="s">
        <v>209</v>
      </c>
      <c r="L266" s="250"/>
      <c r="M266" s="251" t="s">
        <v>19</v>
      </c>
      <c r="N266" s="252" t="s">
        <v>44</v>
      </c>
      <c r="O266" s="84"/>
      <c r="P266" s="221">
        <f>O266*H266</f>
        <v>0</v>
      </c>
      <c r="Q266" s="221">
        <v>0.001</v>
      </c>
      <c r="R266" s="221">
        <f>Q266*H266</f>
        <v>0.0022500000000000003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251</v>
      </c>
      <c r="AT266" s="223" t="s">
        <v>248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239</v>
      </c>
      <c r="BM266" s="223" t="s">
        <v>5459</v>
      </c>
    </row>
    <row r="267" s="2" customFormat="1">
      <c r="A267" s="38"/>
      <c r="B267" s="39"/>
      <c r="C267" s="40"/>
      <c r="D267" s="225" t="s">
        <v>212</v>
      </c>
      <c r="E267" s="40"/>
      <c r="F267" s="226" t="s">
        <v>3093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212</v>
      </c>
      <c r="AU267" s="17" t="s">
        <v>82</v>
      </c>
    </row>
    <row r="268" s="2" customFormat="1" ht="16.5" customHeight="1">
      <c r="A268" s="38"/>
      <c r="B268" s="39"/>
      <c r="C268" s="212" t="s">
        <v>477</v>
      </c>
      <c r="D268" s="212" t="s">
        <v>205</v>
      </c>
      <c r="E268" s="213" t="s">
        <v>3096</v>
      </c>
      <c r="F268" s="214" t="s">
        <v>3097</v>
      </c>
      <c r="G268" s="215" t="s">
        <v>220</v>
      </c>
      <c r="H268" s="216">
        <v>0.0030000000000000001</v>
      </c>
      <c r="I268" s="217"/>
      <c r="J268" s="218">
        <f>ROUND(I268*H268,2)</f>
        <v>0</v>
      </c>
      <c r="K268" s="214" t="s">
        <v>209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239</v>
      </c>
      <c r="AT268" s="223" t="s">
        <v>205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239</v>
      </c>
      <c r="BM268" s="223" t="s">
        <v>5460</v>
      </c>
    </row>
    <row r="269" s="2" customFormat="1">
      <c r="A269" s="38"/>
      <c r="B269" s="39"/>
      <c r="C269" s="40"/>
      <c r="D269" s="225" t="s">
        <v>212</v>
      </c>
      <c r="E269" s="40"/>
      <c r="F269" s="226" t="s">
        <v>3099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212</v>
      </c>
      <c r="AU269" s="17" t="s">
        <v>82</v>
      </c>
    </row>
    <row r="270" s="2" customFormat="1">
      <c r="A270" s="38"/>
      <c r="B270" s="39"/>
      <c r="C270" s="40"/>
      <c r="D270" s="230" t="s">
        <v>214</v>
      </c>
      <c r="E270" s="40"/>
      <c r="F270" s="231" t="s">
        <v>3100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214</v>
      </c>
      <c r="AU270" s="17" t="s">
        <v>82</v>
      </c>
    </row>
    <row r="271" s="12" customFormat="1" ht="22.8" customHeight="1">
      <c r="A271" s="12"/>
      <c r="B271" s="196"/>
      <c r="C271" s="197"/>
      <c r="D271" s="198" t="s">
        <v>72</v>
      </c>
      <c r="E271" s="210" t="s">
        <v>228</v>
      </c>
      <c r="F271" s="210" t="s">
        <v>229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SUM(P272:P343)</f>
        <v>0</v>
      </c>
      <c r="Q271" s="204"/>
      <c r="R271" s="205">
        <f>SUM(R272:R343)</f>
        <v>0.58068659999999994</v>
      </c>
      <c r="S271" s="204"/>
      <c r="T271" s="206">
        <f>SUM(T272:T343)</f>
        <v>1.105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82</v>
      </c>
      <c r="AT271" s="208" t="s">
        <v>72</v>
      </c>
      <c r="AU271" s="208" t="s">
        <v>80</v>
      </c>
      <c r="AY271" s="207" t="s">
        <v>202</v>
      </c>
      <c r="BK271" s="209">
        <f>SUM(BK272:BK343)</f>
        <v>0</v>
      </c>
    </row>
    <row r="272" s="2" customFormat="1" ht="16.5" customHeight="1">
      <c r="A272" s="38"/>
      <c r="B272" s="39"/>
      <c r="C272" s="212" t="s">
        <v>481</v>
      </c>
      <c r="D272" s="212" t="s">
        <v>205</v>
      </c>
      <c r="E272" s="213" t="s">
        <v>3245</v>
      </c>
      <c r="F272" s="214" t="s">
        <v>3246</v>
      </c>
      <c r="G272" s="215" t="s">
        <v>275</v>
      </c>
      <c r="H272" s="216">
        <v>45</v>
      </c>
      <c r="I272" s="217"/>
      <c r="J272" s="218">
        <f>ROUND(I272*H272,2)</f>
        <v>0</v>
      </c>
      <c r="K272" s="214" t="s">
        <v>209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0.010500000000000001</v>
      </c>
      <c r="T272" s="222">
        <f>S272*H272</f>
        <v>0.47250000000000003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239</v>
      </c>
      <c r="AT272" s="223" t="s">
        <v>205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239</v>
      </c>
      <c r="BM272" s="223" t="s">
        <v>5461</v>
      </c>
    </row>
    <row r="273" s="2" customFormat="1">
      <c r="A273" s="38"/>
      <c r="B273" s="39"/>
      <c r="C273" s="40"/>
      <c r="D273" s="225" t="s">
        <v>212</v>
      </c>
      <c r="E273" s="40"/>
      <c r="F273" s="226" t="s">
        <v>3248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212</v>
      </c>
      <c r="AU273" s="17" t="s">
        <v>82</v>
      </c>
    </row>
    <row r="274" s="2" customFormat="1">
      <c r="A274" s="38"/>
      <c r="B274" s="39"/>
      <c r="C274" s="40"/>
      <c r="D274" s="230" t="s">
        <v>214</v>
      </c>
      <c r="E274" s="40"/>
      <c r="F274" s="231" t="s">
        <v>3249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214</v>
      </c>
      <c r="AU274" s="17" t="s">
        <v>82</v>
      </c>
    </row>
    <row r="275" s="2" customFormat="1" ht="16.5" customHeight="1">
      <c r="A275" s="38"/>
      <c r="B275" s="39"/>
      <c r="C275" s="212" t="s">
        <v>485</v>
      </c>
      <c r="D275" s="212" t="s">
        <v>205</v>
      </c>
      <c r="E275" s="213" t="s">
        <v>3250</v>
      </c>
      <c r="F275" s="214" t="s">
        <v>3251</v>
      </c>
      <c r="G275" s="215" t="s">
        <v>275</v>
      </c>
      <c r="H275" s="216">
        <v>15</v>
      </c>
      <c r="I275" s="217"/>
      <c r="J275" s="218">
        <f>ROUND(I275*H275,2)</f>
        <v>0</v>
      </c>
      <c r="K275" s="214" t="s">
        <v>209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0.0023999999999999998</v>
      </c>
      <c r="T275" s="222">
        <f>S275*H275</f>
        <v>0.035999999999999997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239</v>
      </c>
      <c r="AT275" s="223" t="s">
        <v>205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239</v>
      </c>
      <c r="BM275" s="223" t="s">
        <v>5462</v>
      </c>
    </row>
    <row r="276" s="2" customFormat="1">
      <c r="A276" s="38"/>
      <c r="B276" s="39"/>
      <c r="C276" s="40"/>
      <c r="D276" s="225" t="s">
        <v>212</v>
      </c>
      <c r="E276" s="40"/>
      <c r="F276" s="226" t="s">
        <v>3253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212</v>
      </c>
      <c r="AU276" s="17" t="s">
        <v>82</v>
      </c>
    </row>
    <row r="277" s="2" customFormat="1">
      <c r="A277" s="38"/>
      <c r="B277" s="39"/>
      <c r="C277" s="40"/>
      <c r="D277" s="230" t="s">
        <v>214</v>
      </c>
      <c r="E277" s="40"/>
      <c r="F277" s="231" t="s">
        <v>3254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214</v>
      </c>
      <c r="AU277" s="17" t="s">
        <v>82</v>
      </c>
    </row>
    <row r="278" s="2" customFormat="1" ht="21.75" customHeight="1">
      <c r="A278" s="38"/>
      <c r="B278" s="39"/>
      <c r="C278" s="212" t="s">
        <v>491</v>
      </c>
      <c r="D278" s="212" t="s">
        <v>205</v>
      </c>
      <c r="E278" s="213" t="s">
        <v>3256</v>
      </c>
      <c r="F278" s="214" t="s">
        <v>3257</v>
      </c>
      <c r="G278" s="215" t="s">
        <v>208</v>
      </c>
      <c r="H278" s="216">
        <v>50</v>
      </c>
      <c r="I278" s="217"/>
      <c r="J278" s="218">
        <f>ROUND(I278*H278,2)</f>
        <v>0</v>
      </c>
      <c r="K278" s="214" t="s">
        <v>209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</v>
      </c>
      <c r="R278" s="221">
        <f>Q278*H278</f>
        <v>0</v>
      </c>
      <c r="S278" s="221">
        <v>0.01193</v>
      </c>
      <c r="T278" s="222">
        <f>S278*H278</f>
        <v>0.59650000000000003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239</v>
      </c>
      <c r="AT278" s="223" t="s">
        <v>205</v>
      </c>
      <c r="AU278" s="223" t="s">
        <v>82</v>
      </c>
      <c r="AY278" s="17" t="s">
        <v>202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239</v>
      </c>
      <c r="BM278" s="223" t="s">
        <v>5463</v>
      </c>
    </row>
    <row r="279" s="2" customFormat="1">
      <c r="A279" s="38"/>
      <c r="B279" s="39"/>
      <c r="C279" s="40"/>
      <c r="D279" s="225" t="s">
        <v>212</v>
      </c>
      <c r="E279" s="40"/>
      <c r="F279" s="226" t="s">
        <v>3259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212</v>
      </c>
      <c r="AU279" s="17" t="s">
        <v>82</v>
      </c>
    </row>
    <row r="280" s="2" customFormat="1">
      <c r="A280" s="38"/>
      <c r="B280" s="39"/>
      <c r="C280" s="40"/>
      <c r="D280" s="230" t="s">
        <v>214</v>
      </c>
      <c r="E280" s="40"/>
      <c r="F280" s="231" t="s">
        <v>3260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214</v>
      </c>
      <c r="AU280" s="17" t="s">
        <v>82</v>
      </c>
    </row>
    <row r="281" s="2" customFormat="1" ht="16.5" customHeight="1">
      <c r="A281" s="38"/>
      <c r="B281" s="39"/>
      <c r="C281" s="212" t="s">
        <v>495</v>
      </c>
      <c r="D281" s="212" t="s">
        <v>205</v>
      </c>
      <c r="E281" s="213" t="s">
        <v>287</v>
      </c>
      <c r="F281" s="214" t="s">
        <v>288</v>
      </c>
      <c r="G281" s="215" t="s">
        <v>289</v>
      </c>
      <c r="H281" s="216">
        <v>44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239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239</v>
      </c>
      <c r="BM281" s="223" t="s">
        <v>5464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291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2" customFormat="1">
      <c r="A283" s="38"/>
      <c r="B283" s="39"/>
      <c r="C283" s="40"/>
      <c r="D283" s="230" t="s">
        <v>214</v>
      </c>
      <c r="E283" s="40"/>
      <c r="F283" s="231" t="s">
        <v>292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214</v>
      </c>
      <c r="AU283" s="17" t="s">
        <v>82</v>
      </c>
    </row>
    <row r="284" s="2" customFormat="1" ht="16.5" customHeight="1">
      <c r="A284" s="38"/>
      <c r="B284" s="39"/>
      <c r="C284" s="243" t="s">
        <v>501</v>
      </c>
      <c r="D284" s="243" t="s">
        <v>248</v>
      </c>
      <c r="E284" s="244" t="s">
        <v>3273</v>
      </c>
      <c r="F284" s="245" t="s">
        <v>3274</v>
      </c>
      <c r="G284" s="246" t="s">
        <v>289</v>
      </c>
      <c r="H284" s="247">
        <v>3</v>
      </c>
      <c r="I284" s="248"/>
      <c r="J284" s="249">
        <f>ROUND(I284*H284,2)</f>
        <v>0</v>
      </c>
      <c r="K284" s="245" t="s">
        <v>19</v>
      </c>
      <c r="L284" s="250"/>
      <c r="M284" s="251" t="s">
        <v>19</v>
      </c>
      <c r="N284" s="252" t="s">
        <v>44</v>
      </c>
      <c r="O284" s="84"/>
      <c r="P284" s="221">
        <f>O284*H284</f>
        <v>0</v>
      </c>
      <c r="Q284" s="221">
        <v>0.00042999999999999999</v>
      </c>
      <c r="R284" s="221">
        <f>Q284*H284</f>
        <v>0.0012899999999999999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251</v>
      </c>
      <c r="AT284" s="223" t="s">
        <v>248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239</v>
      </c>
      <c r="BM284" s="223" t="s">
        <v>5465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3274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16.5" customHeight="1">
      <c r="A286" s="38"/>
      <c r="B286" s="39"/>
      <c r="C286" s="243" t="s">
        <v>505</v>
      </c>
      <c r="D286" s="243" t="s">
        <v>248</v>
      </c>
      <c r="E286" s="244" t="s">
        <v>3276</v>
      </c>
      <c r="F286" s="245" t="s">
        <v>3277</v>
      </c>
      <c r="G286" s="246" t="s">
        <v>289</v>
      </c>
      <c r="H286" s="247">
        <v>24</v>
      </c>
      <c r="I286" s="248"/>
      <c r="J286" s="249">
        <f>ROUND(I286*H286,2)</f>
        <v>0</v>
      </c>
      <c r="K286" s="245" t="s">
        <v>19</v>
      </c>
      <c r="L286" s="250"/>
      <c r="M286" s="251" t="s">
        <v>19</v>
      </c>
      <c r="N286" s="252" t="s">
        <v>44</v>
      </c>
      <c r="O286" s="84"/>
      <c r="P286" s="221">
        <f>O286*H286</f>
        <v>0</v>
      </c>
      <c r="Q286" s="221">
        <v>0.00051999999999999995</v>
      </c>
      <c r="R286" s="221">
        <f>Q286*H286</f>
        <v>0.012479999999999998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251</v>
      </c>
      <c r="AT286" s="223" t="s">
        <v>248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239</v>
      </c>
      <c r="BM286" s="223" t="s">
        <v>5466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3277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16.5" customHeight="1">
      <c r="A288" s="38"/>
      <c r="B288" s="39"/>
      <c r="C288" s="243" t="s">
        <v>511</v>
      </c>
      <c r="D288" s="243" t="s">
        <v>248</v>
      </c>
      <c r="E288" s="244" t="s">
        <v>313</v>
      </c>
      <c r="F288" s="245" t="s">
        <v>314</v>
      </c>
      <c r="G288" s="246" t="s">
        <v>289</v>
      </c>
      <c r="H288" s="247">
        <v>1</v>
      </c>
      <c r="I288" s="248"/>
      <c r="J288" s="249">
        <f>ROUND(I288*H288,2)</f>
        <v>0</v>
      </c>
      <c r="K288" s="245" t="s">
        <v>19</v>
      </c>
      <c r="L288" s="250"/>
      <c r="M288" s="251" t="s">
        <v>19</v>
      </c>
      <c r="N288" s="252" t="s">
        <v>44</v>
      </c>
      <c r="O288" s="84"/>
      <c r="P288" s="221">
        <f>O288*H288</f>
        <v>0</v>
      </c>
      <c r="Q288" s="221">
        <v>0.00058</v>
      </c>
      <c r="R288" s="221">
        <f>Q288*H288</f>
        <v>0.00058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251</v>
      </c>
      <c r="AT288" s="223" t="s">
        <v>248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239</v>
      </c>
      <c r="BM288" s="223" t="s">
        <v>5467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314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2" customFormat="1" ht="16.5" customHeight="1">
      <c r="A290" s="38"/>
      <c r="B290" s="39"/>
      <c r="C290" s="243" t="s">
        <v>515</v>
      </c>
      <c r="D290" s="243" t="s">
        <v>248</v>
      </c>
      <c r="E290" s="244" t="s">
        <v>316</v>
      </c>
      <c r="F290" s="245" t="s">
        <v>317</v>
      </c>
      <c r="G290" s="246" t="s">
        <v>289</v>
      </c>
      <c r="H290" s="247">
        <v>4</v>
      </c>
      <c r="I290" s="248"/>
      <c r="J290" s="249">
        <f>ROUND(I290*H290,2)</f>
        <v>0</v>
      </c>
      <c r="K290" s="245" t="s">
        <v>19</v>
      </c>
      <c r="L290" s="250"/>
      <c r="M290" s="251" t="s">
        <v>19</v>
      </c>
      <c r="N290" s="252" t="s">
        <v>44</v>
      </c>
      <c r="O290" s="84"/>
      <c r="P290" s="221">
        <f>O290*H290</f>
        <v>0</v>
      </c>
      <c r="Q290" s="221">
        <v>0.00072999999999999996</v>
      </c>
      <c r="R290" s="221">
        <f>Q290*H290</f>
        <v>0.0029199999999999999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251</v>
      </c>
      <c r="AT290" s="223" t="s">
        <v>248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239</v>
      </c>
      <c r="BM290" s="223" t="s">
        <v>5468</v>
      </c>
    </row>
    <row r="291" s="2" customFormat="1">
      <c r="A291" s="38"/>
      <c r="B291" s="39"/>
      <c r="C291" s="40"/>
      <c r="D291" s="225" t="s">
        <v>212</v>
      </c>
      <c r="E291" s="40"/>
      <c r="F291" s="226" t="s">
        <v>317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212</v>
      </c>
      <c r="AU291" s="17" t="s">
        <v>82</v>
      </c>
    </row>
    <row r="292" s="2" customFormat="1" ht="16.5" customHeight="1">
      <c r="A292" s="38"/>
      <c r="B292" s="39"/>
      <c r="C292" s="243" t="s">
        <v>521</v>
      </c>
      <c r="D292" s="243" t="s">
        <v>248</v>
      </c>
      <c r="E292" s="244" t="s">
        <v>320</v>
      </c>
      <c r="F292" s="245" t="s">
        <v>321</v>
      </c>
      <c r="G292" s="246" t="s">
        <v>289</v>
      </c>
      <c r="H292" s="247">
        <v>0</v>
      </c>
      <c r="I292" s="248"/>
      <c r="J292" s="249">
        <f>ROUND(I292*H292,2)</f>
        <v>0</v>
      </c>
      <c r="K292" s="245" t="s">
        <v>19</v>
      </c>
      <c r="L292" s="250"/>
      <c r="M292" s="251" t="s">
        <v>19</v>
      </c>
      <c r="N292" s="252" t="s">
        <v>44</v>
      </c>
      <c r="O292" s="84"/>
      <c r="P292" s="221">
        <f>O292*H292</f>
        <v>0</v>
      </c>
      <c r="Q292" s="221">
        <v>0.00081999999999999998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251</v>
      </c>
      <c r="AT292" s="223" t="s">
        <v>248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239</v>
      </c>
      <c r="BM292" s="223" t="s">
        <v>5469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321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2" customFormat="1" ht="16.5" customHeight="1">
      <c r="A294" s="38"/>
      <c r="B294" s="39"/>
      <c r="C294" s="243" t="s">
        <v>527</v>
      </c>
      <c r="D294" s="243" t="s">
        <v>248</v>
      </c>
      <c r="E294" s="244" t="s">
        <v>324</v>
      </c>
      <c r="F294" s="245" t="s">
        <v>325</v>
      </c>
      <c r="G294" s="246" t="s">
        <v>289</v>
      </c>
      <c r="H294" s="247">
        <v>0</v>
      </c>
      <c r="I294" s="248"/>
      <c r="J294" s="249">
        <f>ROUND(I294*H294,2)</f>
        <v>0</v>
      </c>
      <c r="K294" s="245" t="s">
        <v>19</v>
      </c>
      <c r="L294" s="250"/>
      <c r="M294" s="251" t="s">
        <v>19</v>
      </c>
      <c r="N294" s="252" t="s">
        <v>44</v>
      </c>
      <c r="O294" s="84"/>
      <c r="P294" s="221">
        <f>O294*H294</f>
        <v>0</v>
      </c>
      <c r="Q294" s="221">
        <v>0.00098999999999999999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251</v>
      </c>
      <c r="AT294" s="223" t="s">
        <v>248</v>
      </c>
      <c r="AU294" s="223" t="s">
        <v>82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239</v>
      </c>
      <c r="BM294" s="223" t="s">
        <v>5470</v>
      </c>
    </row>
    <row r="295" s="2" customFormat="1">
      <c r="A295" s="38"/>
      <c r="B295" s="39"/>
      <c r="C295" s="40"/>
      <c r="D295" s="225" t="s">
        <v>212</v>
      </c>
      <c r="E295" s="40"/>
      <c r="F295" s="226" t="s">
        <v>325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212</v>
      </c>
      <c r="AU295" s="17" t="s">
        <v>82</v>
      </c>
    </row>
    <row r="296" s="2" customFormat="1" ht="16.5" customHeight="1">
      <c r="A296" s="38"/>
      <c r="B296" s="39"/>
      <c r="C296" s="243" t="s">
        <v>533</v>
      </c>
      <c r="D296" s="243" t="s">
        <v>248</v>
      </c>
      <c r="E296" s="244" t="s">
        <v>328</v>
      </c>
      <c r="F296" s="245" t="s">
        <v>329</v>
      </c>
      <c r="G296" s="246" t="s">
        <v>289</v>
      </c>
      <c r="H296" s="247">
        <v>12</v>
      </c>
      <c r="I296" s="248"/>
      <c r="J296" s="249">
        <f>ROUND(I296*H296,2)</f>
        <v>0</v>
      </c>
      <c r="K296" s="245" t="s">
        <v>19</v>
      </c>
      <c r="L296" s="250"/>
      <c r="M296" s="251" t="s">
        <v>19</v>
      </c>
      <c r="N296" s="252" t="s">
        <v>44</v>
      </c>
      <c r="O296" s="84"/>
      <c r="P296" s="221">
        <f>O296*H296</f>
        <v>0</v>
      </c>
      <c r="Q296" s="221">
        <v>0.00131</v>
      </c>
      <c r="R296" s="221">
        <f>Q296*H296</f>
        <v>0.015719999999999998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251</v>
      </c>
      <c r="AT296" s="223" t="s">
        <v>248</v>
      </c>
      <c r="AU296" s="223" t="s">
        <v>82</v>
      </c>
      <c r="AY296" s="17" t="s">
        <v>202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239</v>
      </c>
      <c r="BM296" s="223" t="s">
        <v>5471</v>
      </c>
    </row>
    <row r="297" s="2" customFormat="1">
      <c r="A297" s="38"/>
      <c r="B297" s="39"/>
      <c r="C297" s="40"/>
      <c r="D297" s="225" t="s">
        <v>212</v>
      </c>
      <c r="E297" s="40"/>
      <c r="F297" s="226" t="s">
        <v>329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212</v>
      </c>
      <c r="AU297" s="17" t="s">
        <v>82</v>
      </c>
    </row>
    <row r="298" s="2" customFormat="1" ht="16.5" customHeight="1">
      <c r="A298" s="38"/>
      <c r="B298" s="39"/>
      <c r="C298" s="212" t="s">
        <v>537</v>
      </c>
      <c r="D298" s="212" t="s">
        <v>205</v>
      </c>
      <c r="E298" s="213" t="s">
        <v>244</v>
      </c>
      <c r="F298" s="214" t="s">
        <v>245</v>
      </c>
      <c r="G298" s="215" t="s">
        <v>208</v>
      </c>
      <c r="H298" s="216">
        <v>208.09999999999999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239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239</v>
      </c>
      <c r="BM298" s="223" t="s">
        <v>5472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245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16.5" customHeight="1">
      <c r="A300" s="38"/>
      <c r="B300" s="39"/>
      <c r="C300" s="243" t="s">
        <v>543</v>
      </c>
      <c r="D300" s="243" t="s">
        <v>248</v>
      </c>
      <c r="E300" s="244" t="s">
        <v>5473</v>
      </c>
      <c r="F300" s="245" t="s">
        <v>5474</v>
      </c>
      <c r="G300" s="246" t="s">
        <v>208</v>
      </c>
      <c r="H300" s="247">
        <v>31.789999999999999</v>
      </c>
      <c r="I300" s="248"/>
      <c r="J300" s="249">
        <f>ROUND(I300*H300,2)</f>
        <v>0</v>
      </c>
      <c r="K300" s="245" t="s">
        <v>19</v>
      </c>
      <c r="L300" s="250"/>
      <c r="M300" s="251" t="s">
        <v>19</v>
      </c>
      <c r="N300" s="252" t="s">
        <v>44</v>
      </c>
      <c r="O300" s="84"/>
      <c r="P300" s="221">
        <f>O300*H300</f>
        <v>0</v>
      </c>
      <c r="Q300" s="221">
        <v>0.0030999999999999999</v>
      </c>
      <c r="R300" s="221">
        <f>Q300*H300</f>
        <v>0.098548999999999998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251</v>
      </c>
      <c r="AT300" s="223" t="s">
        <v>248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239</v>
      </c>
      <c r="BM300" s="223" t="s">
        <v>5475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5474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13" customFormat="1">
      <c r="A302" s="13"/>
      <c r="B302" s="232"/>
      <c r="C302" s="233"/>
      <c r="D302" s="225" t="s">
        <v>224</v>
      </c>
      <c r="E302" s="233"/>
      <c r="F302" s="235" t="s">
        <v>5476</v>
      </c>
      <c r="G302" s="233"/>
      <c r="H302" s="236">
        <v>31.789999999999999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224</v>
      </c>
      <c r="AU302" s="242" t="s">
        <v>82</v>
      </c>
      <c r="AV302" s="13" t="s">
        <v>82</v>
      </c>
      <c r="AW302" s="13" t="s">
        <v>4</v>
      </c>
      <c r="AX302" s="13" t="s">
        <v>80</v>
      </c>
      <c r="AY302" s="242" t="s">
        <v>202</v>
      </c>
    </row>
    <row r="303" s="2" customFormat="1" ht="16.5" customHeight="1">
      <c r="A303" s="38"/>
      <c r="B303" s="39"/>
      <c r="C303" s="243" t="s">
        <v>549</v>
      </c>
      <c r="D303" s="243" t="s">
        <v>248</v>
      </c>
      <c r="E303" s="244" t="s">
        <v>5477</v>
      </c>
      <c r="F303" s="245" t="s">
        <v>5478</v>
      </c>
      <c r="G303" s="246" t="s">
        <v>208</v>
      </c>
      <c r="H303" s="247">
        <v>0</v>
      </c>
      <c r="I303" s="248"/>
      <c r="J303" s="249">
        <f>ROUND(I303*H303,2)</f>
        <v>0</v>
      </c>
      <c r="K303" s="245" t="s">
        <v>19</v>
      </c>
      <c r="L303" s="250"/>
      <c r="M303" s="251" t="s">
        <v>19</v>
      </c>
      <c r="N303" s="252" t="s">
        <v>44</v>
      </c>
      <c r="O303" s="84"/>
      <c r="P303" s="221">
        <f>O303*H303</f>
        <v>0</v>
      </c>
      <c r="Q303" s="221">
        <v>0.0025000000000000001</v>
      </c>
      <c r="R303" s="221">
        <f>Q303*H303</f>
        <v>0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251</v>
      </c>
      <c r="AT303" s="223" t="s">
        <v>248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239</v>
      </c>
      <c r="BM303" s="223" t="s">
        <v>5479</v>
      </c>
    </row>
    <row r="304" s="2" customFormat="1">
      <c r="A304" s="38"/>
      <c r="B304" s="39"/>
      <c r="C304" s="40"/>
      <c r="D304" s="225" t="s">
        <v>212</v>
      </c>
      <c r="E304" s="40"/>
      <c r="F304" s="226" t="s">
        <v>5478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212</v>
      </c>
      <c r="AU304" s="17" t="s">
        <v>82</v>
      </c>
    </row>
    <row r="305" s="2" customFormat="1" ht="16.5" customHeight="1">
      <c r="A305" s="38"/>
      <c r="B305" s="39"/>
      <c r="C305" s="243" t="s">
        <v>233</v>
      </c>
      <c r="D305" s="243" t="s">
        <v>248</v>
      </c>
      <c r="E305" s="244" t="s">
        <v>5480</v>
      </c>
      <c r="F305" s="245" t="s">
        <v>5481</v>
      </c>
      <c r="G305" s="246" t="s">
        <v>208</v>
      </c>
      <c r="H305" s="247">
        <v>31.239999999999998</v>
      </c>
      <c r="I305" s="248"/>
      <c r="J305" s="249">
        <f>ROUND(I305*H305,2)</f>
        <v>0</v>
      </c>
      <c r="K305" s="245" t="s">
        <v>19</v>
      </c>
      <c r="L305" s="250"/>
      <c r="M305" s="251" t="s">
        <v>19</v>
      </c>
      <c r="N305" s="252" t="s">
        <v>44</v>
      </c>
      <c r="O305" s="84"/>
      <c r="P305" s="221">
        <f>O305*H305</f>
        <v>0</v>
      </c>
      <c r="Q305" s="221">
        <v>0.0022000000000000001</v>
      </c>
      <c r="R305" s="221">
        <f>Q305*H305</f>
        <v>0.068727999999999997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251</v>
      </c>
      <c r="AT305" s="223" t="s">
        <v>248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239</v>
      </c>
      <c r="BM305" s="223" t="s">
        <v>5482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5481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13" customFormat="1">
      <c r="A307" s="13"/>
      <c r="B307" s="232"/>
      <c r="C307" s="233"/>
      <c r="D307" s="225" t="s">
        <v>224</v>
      </c>
      <c r="E307" s="233"/>
      <c r="F307" s="235" t="s">
        <v>5483</v>
      </c>
      <c r="G307" s="233"/>
      <c r="H307" s="236">
        <v>31.239999999999998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224</v>
      </c>
      <c r="AU307" s="242" t="s">
        <v>82</v>
      </c>
      <c r="AV307" s="13" t="s">
        <v>82</v>
      </c>
      <c r="AW307" s="13" t="s">
        <v>4</v>
      </c>
      <c r="AX307" s="13" t="s">
        <v>80</v>
      </c>
      <c r="AY307" s="242" t="s">
        <v>202</v>
      </c>
    </row>
    <row r="308" s="2" customFormat="1" ht="16.5" customHeight="1">
      <c r="A308" s="38"/>
      <c r="B308" s="39"/>
      <c r="C308" s="243" t="s">
        <v>560</v>
      </c>
      <c r="D308" s="243" t="s">
        <v>248</v>
      </c>
      <c r="E308" s="244" t="s">
        <v>5484</v>
      </c>
      <c r="F308" s="245" t="s">
        <v>5485</v>
      </c>
      <c r="G308" s="246" t="s">
        <v>208</v>
      </c>
      <c r="H308" s="247">
        <v>73.040000000000006</v>
      </c>
      <c r="I308" s="248"/>
      <c r="J308" s="249">
        <f>ROUND(I308*H308,2)</f>
        <v>0</v>
      </c>
      <c r="K308" s="245" t="s">
        <v>19</v>
      </c>
      <c r="L308" s="250"/>
      <c r="M308" s="251" t="s">
        <v>19</v>
      </c>
      <c r="N308" s="252" t="s">
        <v>44</v>
      </c>
      <c r="O308" s="84"/>
      <c r="P308" s="221">
        <f>O308*H308</f>
        <v>0</v>
      </c>
      <c r="Q308" s="221">
        <v>0.0020999999999999999</v>
      </c>
      <c r="R308" s="221">
        <f>Q308*H308</f>
        <v>0.15338399999999999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251</v>
      </c>
      <c r="AT308" s="223" t="s">
        <v>248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239</v>
      </c>
      <c r="BM308" s="223" t="s">
        <v>5486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5485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13" customFormat="1">
      <c r="A310" s="13"/>
      <c r="B310" s="232"/>
      <c r="C310" s="233"/>
      <c r="D310" s="225" t="s">
        <v>224</v>
      </c>
      <c r="E310" s="233"/>
      <c r="F310" s="235" t="s">
        <v>5487</v>
      </c>
      <c r="G310" s="233"/>
      <c r="H310" s="236">
        <v>73.040000000000006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224</v>
      </c>
      <c r="AU310" s="242" t="s">
        <v>82</v>
      </c>
      <c r="AV310" s="13" t="s">
        <v>82</v>
      </c>
      <c r="AW310" s="13" t="s">
        <v>4</v>
      </c>
      <c r="AX310" s="13" t="s">
        <v>80</v>
      </c>
      <c r="AY310" s="242" t="s">
        <v>202</v>
      </c>
    </row>
    <row r="311" s="2" customFormat="1" ht="16.5" customHeight="1">
      <c r="A311" s="38"/>
      <c r="B311" s="39"/>
      <c r="C311" s="243" t="s">
        <v>566</v>
      </c>
      <c r="D311" s="243" t="s">
        <v>248</v>
      </c>
      <c r="E311" s="244" t="s">
        <v>3344</v>
      </c>
      <c r="F311" s="245" t="s">
        <v>5488</v>
      </c>
      <c r="G311" s="246" t="s">
        <v>208</v>
      </c>
      <c r="H311" s="247">
        <v>57.420000000000002</v>
      </c>
      <c r="I311" s="248"/>
      <c r="J311" s="249">
        <f>ROUND(I311*H311,2)</f>
        <v>0</v>
      </c>
      <c r="K311" s="245" t="s">
        <v>19</v>
      </c>
      <c r="L311" s="250"/>
      <c r="M311" s="251" t="s">
        <v>19</v>
      </c>
      <c r="N311" s="252" t="s">
        <v>44</v>
      </c>
      <c r="O311" s="84"/>
      <c r="P311" s="221">
        <f>O311*H311</f>
        <v>0</v>
      </c>
      <c r="Q311" s="221">
        <v>0.0020999999999999999</v>
      </c>
      <c r="R311" s="221">
        <f>Q311*H311</f>
        <v>0.120582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251</v>
      </c>
      <c r="AT311" s="223" t="s">
        <v>248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239</v>
      </c>
      <c r="BM311" s="223" t="s">
        <v>5489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5488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13" customFormat="1">
      <c r="A313" s="13"/>
      <c r="B313" s="232"/>
      <c r="C313" s="233"/>
      <c r="D313" s="225" t="s">
        <v>224</v>
      </c>
      <c r="E313" s="233"/>
      <c r="F313" s="235" t="s">
        <v>5490</v>
      </c>
      <c r="G313" s="233"/>
      <c r="H313" s="236">
        <v>57.420000000000002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224</v>
      </c>
      <c r="AU313" s="242" t="s">
        <v>82</v>
      </c>
      <c r="AV313" s="13" t="s">
        <v>82</v>
      </c>
      <c r="AW313" s="13" t="s">
        <v>4</v>
      </c>
      <c r="AX313" s="13" t="s">
        <v>80</v>
      </c>
      <c r="AY313" s="242" t="s">
        <v>202</v>
      </c>
    </row>
    <row r="314" s="2" customFormat="1" ht="16.5" customHeight="1">
      <c r="A314" s="38"/>
      <c r="B314" s="39"/>
      <c r="C314" s="243" t="s">
        <v>572</v>
      </c>
      <c r="D314" s="243" t="s">
        <v>248</v>
      </c>
      <c r="E314" s="244" t="s">
        <v>5491</v>
      </c>
      <c r="F314" s="245" t="s">
        <v>5492</v>
      </c>
      <c r="G314" s="246" t="s">
        <v>208</v>
      </c>
      <c r="H314" s="247">
        <v>3.52</v>
      </c>
      <c r="I314" s="248"/>
      <c r="J314" s="249">
        <f>ROUND(I314*H314,2)</f>
        <v>0</v>
      </c>
      <c r="K314" s="245" t="s">
        <v>19</v>
      </c>
      <c r="L314" s="250"/>
      <c r="M314" s="251" t="s">
        <v>19</v>
      </c>
      <c r="N314" s="252" t="s">
        <v>44</v>
      </c>
      <c r="O314" s="84"/>
      <c r="P314" s="221">
        <f>O314*H314</f>
        <v>0</v>
      </c>
      <c r="Q314" s="221">
        <v>0.0020999999999999999</v>
      </c>
      <c r="R314" s="221">
        <f>Q314*H314</f>
        <v>0.0073919999999999993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251</v>
      </c>
      <c r="AT314" s="223" t="s">
        <v>248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239</v>
      </c>
      <c r="BM314" s="223" t="s">
        <v>5493</v>
      </c>
    </row>
    <row r="315" s="2" customFormat="1">
      <c r="A315" s="38"/>
      <c r="B315" s="39"/>
      <c r="C315" s="40"/>
      <c r="D315" s="225" t="s">
        <v>212</v>
      </c>
      <c r="E315" s="40"/>
      <c r="F315" s="226" t="s">
        <v>5492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212</v>
      </c>
      <c r="AU315" s="17" t="s">
        <v>82</v>
      </c>
    </row>
    <row r="316" s="13" customFormat="1">
      <c r="A316" s="13"/>
      <c r="B316" s="232"/>
      <c r="C316" s="233"/>
      <c r="D316" s="225" t="s">
        <v>224</v>
      </c>
      <c r="E316" s="233"/>
      <c r="F316" s="235" t="s">
        <v>5494</v>
      </c>
      <c r="G316" s="233"/>
      <c r="H316" s="236">
        <v>3.52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224</v>
      </c>
      <c r="AU316" s="242" t="s">
        <v>82</v>
      </c>
      <c r="AV316" s="13" t="s">
        <v>82</v>
      </c>
      <c r="AW316" s="13" t="s">
        <v>4</v>
      </c>
      <c r="AX316" s="13" t="s">
        <v>80</v>
      </c>
      <c r="AY316" s="242" t="s">
        <v>202</v>
      </c>
    </row>
    <row r="317" s="2" customFormat="1" ht="16.5" customHeight="1">
      <c r="A317" s="38"/>
      <c r="B317" s="39"/>
      <c r="C317" s="243" t="s">
        <v>578</v>
      </c>
      <c r="D317" s="243" t="s">
        <v>248</v>
      </c>
      <c r="E317" s="244" t="s">
        <v>3348</v>
      </c>
      <c r="F317" s="245" t="s">
        <v>3349</v>
      </c>
      <c r="G317" s="246" t="s">
        <v>208</v>
      </c>
      <c r="H317" s="247">
        <v>0</v>
      </c>
      <c r="I317" s="248"/>
      <c r="J317" s="249">
        <f>ROUND(I317*H317,2)</f>
        <v>0</v>
      </c>
      <c r="K317" s="245" t="s">
        <v>19</v>
      </c>
      <c r="L317" s="250"/>
      <c r="M317" s="251" t="s">
        <v>19</v>
      </c>
      <c r="N317" s="252" t="s">
        <v>44</v>
      </c>
      <c r="O317" s="84"/>
      <c r="P317" s="221">
        <f>O317*H317</f>
        <v>0</v>
      </c>
      <c r="Q317" s="221">
        <v>0.00139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251</v>
      </c>
      <c r="AT317" s="223" t="s">
        <v>248</v>
      </c>
      <c r="AU317" s="223" t="s">
        <v>82</v>
      </c>
      <c r="AY317" s="17" t="s">
        <v>202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239</v>
      </c>
      <c r="BM317" s="223" t="s">
        <v>5495</v>
      </c>
    </row>
    <row r="318" s="2" customFormat="1">
      <c r="A318" s="38"/>
      <c r="B318" s="39"/>
      <c r="C318" s="40"/>
      <c r="D318" s="225" t="s">
        <v>212</v>
      </c>
      <c r="E318" s="40"/>
      <c r="F318" s="226" t="s">
        <v>3349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212</v>
      </c>
      <c r="AU318" s="17" t="s">
        <v>82</v>
      </c>
    </row>
    <row r="319" s="2" customFormat="1" ht="16.5" customHeight="1">
      <c r="A319" s="38"/>
      <c r="B319" s="39"/>
      <c r="C319" s="243" t="s">
        <v>582</v>
      </c>
      <c r="D319" s="243" t="s">
        <v>248</v>
      </c>
      <c r="E319" s="244" t="s">
        <v>262</v>
      </c>
      <c r="F319" s="245" t="s">
        <v>263</v>
      </c>
      <c r="G319" s="246" t="s">
        <v>208</v>
      </c>
      <c r="H319" s="247">
        <v>0</v>
      </c>
      <c r="I319" s="248"/>
      <c r="J319" s="249">
        <f>ROUND(I319*H319,2)</f>
        <v>0</v>
      </c>
      <c r="K319" s="245" t="s">
        <v>19</v>
      </c>
      <c r="L319" s="250"/>
      <c r="M319" s="251" t="s">
        <v>19</v>
      </c>
      <c r="N319" s="252" t="s">
        <v>44</v>
      </c>
      <c r="O319" s="84"/>
      <c r="P319" s="221">
        <f>O319*H319</f>
        <v>0</v>
      </c>
      <c r="Q319" s="221">
        <v>0.0012099999999999999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251</v>
      </c>
      <c r="AT319" s="223" t="s">
        <v>248</v>
      </c>
      <c r="AU319" s="223" t="s">
        <v>82</v>
      </c>
      <c r="AY319" s="17" t="s">
        <v>202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239</v>
      </c>
      <c r="BM319" s="223" t="s">
        <v>5496</v>
      </c>
    </row>
    <row r="320" s="2" customFormat="1">
      <c r="A320" s="38"/>
      <c r="B320" s="39"/>
      <c r="C320" s="40"/>
      <c r="D320" s="225" t="s">
        <v>212</v>
      </c>
      <c r="E320" s="40"/>
      <c r="F320" s="226" t="s">
        <v>263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212</v>
      </c>
      <c r="AU320" s="17" t="s">
        <v>82</v>
      </c>
    </row>
    <row r="321" s="2" customFormat="1" ht="16.5" customHeight="1">
      <c r="A321" s="38"/>
      <c r="B321" s="39"/>
      <c r="C321" s="243" t="s">
        <v>588</v>
      </c>
      <c r="D321" s="243" t="s">
        <v>248</v>
      </c>
      <c r="E321" s="244" t="s">
        <v>266</v>
      </c>
      <c r="F321" s="245" t="s">
        <v>267</v>
      </c>
      <c r="G321" s="246" t="s">
        <v>208</v>
      </c>
      <c r="H321" s="247">
        <v>26.289999999999999</v>
      </c>
      <c r="I321" s="248"/>
      <c r="J321" s="249">
        <f>ROUND(I321*H321,2)</f>
        <v>0</v>
      </c>
      <c r="K321" s="245" t="s">
        <v>19</v>
      </c>
      <c r="L321" s="250"/>
      <c r="M321" s="251" t="s">
        <v>19</v>
      </c>
      <c r="N321" s="252" t="s">
        <v>44</v>
      </c>
      <c r="O321" s="84"/>
      <c r="P321" s="221">
        <f>O321*H321</f>
        <v>0</v>
      </c>
      <c r="Q321" s="221">
        <v>0.00108</v>
      </c>
      <c r="R321" s="221">
        <f>Q321*H321</f>
        <v>0.0283932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251</v>
      </c>
      <c r="AT321" s="223" t="s">
        <v>248</v>
      </c>
      <c r="AU321" s="223" t="s">
        <v>82</v>
      </c>
      <c r="AY321" s="17" t="s">
        <v>202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239</v>
      </c>
      <c r="BM321" s="223" t="s">
        <v>5497</v>
      </c>
    </row>
    <row r="322" s="2" customFormat="1">
      <c r="A322" s="38"/>
      <c r="B322" s="39"/>
      <c r="C322" s="40"/>
      <c r="D322" s="225" t="s">
        <v>212</v>
      </c>
      <c r="E322" s="40"/>
      <c r="F322" s="226" t="s">
        <v>267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212</v>
      </c>
      <c r="AU322" s="17" t="s">
        <v>82</v>
      </c>
    </row>
    <row r="323" s="13" customFormat="1">
      <c r="A323" s="13"/>
      <c r="B323" s="232"/>
      <c r="C323" s="233"/>
      <c r="D323" s="225" t="s">
        <v>224</v>
      </c>
      <c r="E323" s="233"/>
      <c r="F323" s="235" t="s">
        <v>5498</v>
      </c>
      <c r="G323" s="233"/>
      <c r="H323" s="236">
        <v>26.289999999999999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224</v>
      </c>
      <c r="AU323" s="242" t="s">
        <v>82</v>
      </c>
      <c r="AV323" s="13" t="s">
        <v>82</v>
      </c>
      <c r="AW323" s="13" t="s">
        <v>4</v>
      </c>
      <c r="AX323" s="13" t="s">
        <v>80</v>
      </c>
      <c r="AY323" s="242" t="s">
        <v>202</v>
      </c>
    </row>
    <row r="324" s="2" customFormat="1" ht="16.5" customHeight="1">
      <c r="A324" s="38"/>
      <c r="B324" s="39"/>
      <c r="C324" s="243" t="s">
        <v>594</v>
      </c>
      <c r="D324" s="243" t="s">
        <v>248</v>
      </c>
      <c r="E324" s="244" t="s">
        <v>270</v>
      </c>
      <c r="F324" s="245" t="s">
        <v>271</v>
      </c>
      <c r="G324" s="246" t="s">
        <v>208</v>
      </c>
      <c r="H324" s="247">
        <v>42.240000000000002</v>
      </c>
      <c r="I324" s="248"/>
      <c r="J324" s="249">
        <f>ROUND(I324*H324,2)</f>
        <v>0</v>
      </c>
      <c r="K324" s="245" t="s">
        <v>19</v>
      </c>
      <c r="L324" s="250"/>
      <c r="M324" s="251" t="s">
        <v>19</v>
      </c>
      <c r="N324" s="252" t="s">
        <v>44</v>
      </c>
      <c r="O324" s="84"/>
      <c r="P324" s="221">
        <f>O324*H324</f>
        <v>0</v>
      </c>
      <c r="Q324" s="221">
        <v>0.0010100000000000001</v>
      </c>
      <c r="R324" s="221">
        <f>Q324*H324</f>
        <v>0.042662400000000003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251</v>
      </c>
      <c r="AT324" s="223" t="s">
        <v>248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239</v>
      </c>
      <c r="BM324" s="223" t="s">
        <v>5499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271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13" customFormat="1">
      <c r="A326" s="13"/>
      <c r="B326" s="232"/>
      <c r="C326" s="233"/>
      <c r="D326" s="225" t="s">
        <v>224</v>
      </c>
      <c r="E326" s="233"/>
      <c r="F326" s="235" t="s">
        <v>5500</v>
      </c>
      <c r="G326" s="233"/>
      <c r="H326" s="236">
        <v>42.240000000000002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224</v>
      </c>
      <c r="AU326" s="242" t="s">
        <v>82</v>
      </c>
      <c r="AV326" s="13" t="s">
        <v>82</v>
      </c>
      <c r="AW326" s="13" t="s">
        <v>4</v>
      </c>
      <c r="AX326" s="13" t="s">
        <v>80</v>
      </c>
      <c r="AY326" s="242" t="s">
        <v>202</v>
      </c>
    </row>
    <row r="327" s="2" customFormat="1" ht="16.5" customHeight="1">
      <c r="A327" s="38"/>
      <c r="B327" s="39"/>
      <c r="C327" s="243" t="s">
        <v>600</v>
      </c>
      <c r="D327" s="243" t="s">
        <v>248</v>
      </c>
      <c r="E327" s="244" t="s">
        <v>3358</v>
      </c>
      <c r="F327" s="245" t="s">
        <v>5501</v>
      </c>
      <c r="G327" s="246" t="s">
        <v>208</v>
      </c>
      <c r="H327" s="247">
        <v>5.5</v>
      </c>
      <c r="I327" s="248"/>
      <c r="J327" s="249">
        <f>ROUND(I327*H327,2)</f>
        <v>0</v>
      </c>
      <c r="K327" s="245" t="s">
        <v>19</v>
      </c>
      <c r="L327" s="250"/>
      <c r="M327" s="251" t="s">
        <v>19</v>
      </c>
      <c r="N327" s="252" t="s">
        <v>44</v>
      </c>
      <c r="O327" s="84"/>
      <c r="P327" s="221">
        <f>O327*H327</f>
        <v>0</v>
      </c>
      <c r="Q327" s="221">
        <v>0.00092000000000000003</v>
      </c>
      <c r="R327" s="221">
        <f>Q327*H327</f>
        <v>0.0050600000000000003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251</v>
      </c>
      <c r="AT327" s="223" t="s">
        <v>248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239</v>
      </c>
      <c r="BM327" s="223" t="s">
        <v>5502</v>
      </c>
    </row>
    <row r="328" s="2" customFormat="1">
      <c r="A328" s="38"/>
      <c r="B328" s="39"/>
      <c r="C328" s="40"/>
      <c r="D328" s="225" t="s">
        <v>212</v>
      </c>
      <c r="E328" s="40"/>
      <c r="F328" s="226" t="s">
        <v>5501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212</v>
      </c>
      <c r="AU328" s="17" t="s">
        <v>82</v>
      </c>
    </row>
    <row r="329" s="13" customFormat="1">
      <c r="A329" s="13"/>
      <c r="B329" s="232"/>
      <c r="C329" s="233"/>
      <c r="D329" s="225" t="s">
        <v>224</v>
      </c>
      <c r="E329" s="233"/>
      <c r="F329" s="235" t="s">
        <v>5503</v>
      </c>
      <c r="G329" s="233"/>
      <c r="H329" s="236">
        <v>5.5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224</v>
      </c>
      <c r="AU329" s="242" t="s">
        <v>82</v>
      </c>
      <c r="AV329" s="13" t="s">
        <v>82</v>
      </c>
      <c r="AW329" s="13" t="s">
        <v>4</v>
      </c>
      <c r="AX329" s="13" t="s">
        <v>80</v>
      </c>
      <c r="AY329" s="242" t="s">
        <v>202</v>
      </c>
    </row>
    <row r="330" s="2" customFormat="1" ht="16.5" customHeight="1">
      <c r="A330" s="38"/>
      <c r="B330" s="39"/>
      <c r="C330" s="243" t="s">
        <v>606</v>
      </c>
      <c r="D330" s="243" t="s">
        <v>248</v>
      </c>
      <c r="E330" s="244" t="s">
        <v>5504</v>
      </c>
      <c r="F330" s="245" t="s">
        <v>5505</v>
      </c>
      <c r="G330" s="246" t="s">
        <v>208</v>
      </c>
      <c r="H330" s="247">
        <v>0</v>
      </c>
      <c r="I330" s="248"/>
      <c r="J330" s="249">
        <f>ROUND(I330*H330,2)</f>
        <v>0</v>
      </c>
      <c r="K330" s="245" t="s">
        <v>19</v>
      </c>
      <c r="L330" s="250"/>
      <c r="M330" s="251" t="s">
        <v>19</v>
      </c>
      <c r="N330" s="252" t="s">
        <v>44</v>
      </c>
      <c r="O330" s="84"/>
      <c r="P330" s="221">
        <f>O330*H330</f>
        <v>0</v>
      </c>
      <c r="Q330" s="221">
        <v>0.00084999999999999995</v>
      </c>
      <c r="R330" s="221">
        <f>Q330*H330</f>
        <v>0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251</v>
      </c>
      <c r="AT330" s="223" t="s">
        <v>248</v>
      </c>
      <c r="AU330" s="223" t="s">
        <v>82</v>
      </c>
      <c r="AY330" s="17" t="s">
        <v>202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239</v>
      </c>
      <c r="BM330" s="223" t="s">
        <v>5506</v>
      </c>
    </row>
    <row r="331" s="2" customFormat="1">
      <c r="A331" s="38"/>
      <c r="B331" s="39"/>
      <c r="C331" s="40"/>
      <c r="D331" s="225" t="s">
        <v>212</v>
      </c>
      <c r="E331" s="40"/>
      <c r="F331" s="226" t="s">
        <v>5505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212</v>
      </c>
      <c r="AU331" s="17" t="s">
        <v>82</v>
      </c>
    </row>
    <row r="332" s="2" customFormat="1" ht="16.5" customHeight="1">
      <c r="A332" s="38"/>
      <c r="B332" s="39"/>
      <c r="C332" s="243" t="s">
        <v>612</v>
      </c>
      <c r="D332" s="243" t="s">
        <v>248</v>
      </c>
      <c r="E332" s="244" t="s">
        <v>5507</v>
      </c>
      <c r="F332" s="245" t="s">
        <v>5508</v>
      </c>
      <c r="G332" s="246" t="s">
        <v>208</v>
      </c>
      <c r="H332" s="247">
        <v>5.6100000000000003</v>
      </c>
      <c r="I332" s="248"/>
      <c r="J332" s="249">
        <f>ROUND(I332*H332,2)</f>
        <v>0</v>
      </c>
      <c r="K332" s="245" t="s">
        <v>19</v>
      </c>
      <c r="L332" s="250"/>
      <c r="M332" s="251" t="s">
        <v>19</v>
      </c>
      <c r="N332" s="252" t="s">
        <v>44</v>
      </c>
      <c r="O332" s="84"/>
      <c r="P332" s="221">
        <f>O332*H332</f>
        <v>0</v>
      </c>
      <c r="Q332" s="221">
        <v>0.00064999999999999997</v>
      </c>
      <c r="R332" s="221">
        <f>Q332*H332</f>
        <v>0.0036465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251</v>
      </c>
      <c r="AT332" s="223" t="s">
        <v>248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239</v>
      </c>
      <c r="BM332" s="223" t="s">
        <v>5509</v>
      </c>
    </row>
    <row r="333" s="2" customFormat="1">
      <c r="A333" s="38"/>
      <c r="B333" s="39"/>
      <c r="C333" s="40"/>
      <c r="D333" s="225" t="s">
        <v>212</v>
      </c>
      <c r="E333" s="40"/>
      <c r="F333" s="226" t="s">
        <v>5508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212</v>
      </c>
      <c r="AU333" s="17" t="s">
        <v>82</v>
      </c>
    </row>
    <row r="334" s="13" customFormat="1">
      <c r="A334" s="13"/>
      <c r="B334" s="232"/>
      <c r="C334" s="233"/>
      <c r="D334" s="225" t="s">
        <v>224</v>
      </c>
      <c r="E334" s="233"/>
      <c r="F334" s="235" t="s">
        <v>5510</v>
      </c>
      <c r="G334" s="233"/>
      <c r="H334" s="236">
        <v>5.6100000000000003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224</v>
      </c>
      <c r="AU334" s="242" t="s">
        <v>82</v>
      </c>
      <c r="AV334" s="13" t="s">
        <v>82</v>
      </c>
      <c r="AW334" s="13" t="s">
        <v>4</v>
      </c>
      <c r="AX334" s="13" t="s">
        <v>80</v>
      </c>
      <c r="AY334" s="242" t="s">
        <v>202</v>
      </c>
    </row>
    <row r="335" s="2" customFormat="1" ht="16.5" customHeight="1">
      <c r="A335" s="38"/>
      <c r="B335" s="39"/>
      <c r="C335" s="243" t="s">
        <v>618</v>
      </c>
      <c r="D335" s="243" t="s">
        <v>248</v>
      </c>
      <c r="E335" s="244" t="s">
        <v>5511</v>
      </c>
      <c r="F335" s="245" t="s">
        <v>5512</v>
      </c>
      <c r="G335" s="246" t="s">
        <v>208</v>
      </c>
      <c r="H335" s="247">
        <v>17.710000000000001</v>
      </c>
      <c r="I335" s="248"/>
      <c r="J335" s="249">
        <f>ROUND(I335*H335,2)</f>
        <v>0</v>
      </c>
      <c r="K335" s="245" t="s">
        <v>19</v>
      </c>
      <c r="L335" s="250"/>
      <c r="M335" s="251" t="s">
        <v>19</v>
      </c>
      <c r="N335" s="252" t="s">
        <v>44</v>
      </c>
      <c r="O335" s="84"/>
      <c r="P335" s="221">
        <f>O335*H335</f>
        <v>0</v>
      </c>
      <c r="Q335" s="221">
        <v>0.00064999999999999997</v>
      </c>
      <c r="R335" s="221">
        <f>Q335*H335</f>
        <v>0.011511499999999999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251</v>
      </c>
      <c r="AT335" s="223" t="s">
        <v>248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239</v>
      </c>
      <c r="BM335" s="223" t="s">
        <v>5513</v>
      </c>
    </row>
    <row r="336" s="2" customFormat="1">
      <c r="A336" s="38"/>
      <c r="B336" s="39"/>
      <c r="C336" s="40"/>
      <c r="D336" s="225" t="s">
        <v>212</v>
      </c>
      <c r="E336" s="40"/>
      <c r="F336" s="226" t="s">
        <v>5512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212</v>
      </c>
      <c r="AU336" s="17" t="s">
        <v>82</v>
      </c>
    </row>
    <row r="337" s="13" customFormat="1">
      <c r="A337" s="13"/>
      <c r="B337" s="232"/>
      <c r="C337" s="233"/>
      <c r="D337" s="225" t="s">
        <v>224</v>
      </c>
      <c r="E337" s="233"/>
      <c r="F337" s="235" t="s">
        <v>5514</v>
      </c>
      <c r="G337" s="233"/>
      <c r="H337" s="236">
        <v>17.710000000000001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224</v>
      </c>
      <c r="AU337" s="242" t="s">
        <v>82</v>
      </c>
      <c r="AV337" s="13" t="s">
        <v>82</v>
      </c>
      <c r="AW337" s="13" t="s">
        <v>4</v>
      </c>
      <c r="AX337" s="13" t="s">
        <v>80</v>
      </c>
      <c r="AY337" s="242" t="s">
        <v>202</v>
      </c>
    </row>
    <row r="338" s="2" customFormat="1" ht="16.5" customHeight="1">
      <c r="A338" s="38"/>
      <c r="B338" s="39"/>
      <c r="C338" s="243" t="s">
        <v>624</v>
      </c>
      <c r="D338" s="243" t="s">
        <v>248</v>
      </c>
      <c r="E338" s="244" t="s">
        <v>5515</v>
      </c>
      <c r="F338" s="245" t="s">
        <v>5516</v>
      </c>
      <c r="G338" s="246" t="s">
        <v>208</v>
      </c>
      <c r="H338" s="247">
        <v>13.199999999999999</v>
      </c>
      <c r="I338" s="248"/>
      <c r="J338" s="249">
        <f>ROUND(I338*H338,2)</f>
        <v>0</v>
      </c>
      <c r="K338" s="245" t="s">
        <v>19</v>
      </c>
      <c r="L338" s="250"/>
      <c r="M338" s="251" t="s">
        <v>19</v>
      </c>
      <c r="N338" s="252" t="s">
        <v>44</v>
      </c>
      <c r="O338" s="84"/>
      <c r="P338" s="221">
        <f>O338*H338</f>
        <v>0</v>
      </c>
      <c r="Q338" s="221">
        <v>0.00059000000000000003</v>
      </c>
      <c r="R338" s="221">
        <f>Q338*H338</f>
        <v>0.0077879999999999998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251</v>
      </c>
      <c r="AT338" s="223" t="s">
        <v>248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239</v>
      </c>
      <c r="BM338" s="223" t="s">
        <v>5517</v>
      </c>
    </row>
    <row r="339" s="2" customFormat="1">
      <c r="A339" s="38"/>
      <c r="B339" s="39"/>
      <c r="C339" s="40"/>
      <c r="D339" s="225" t="s">
        <v>212</v>
      </c>
      <c r="E339" s="40"/>
      <c r="F339" s="226" t="s">
        <v>5516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212</v>
      </c>
      <c r="AU339" s="17" t="s">
        <v>82</v>
      </c>
    </row>
    <row r="340" s="13" customFormat="1">
      <c r="A340" s="13"/>
      <c r="B340" s="232"/>
      <c r="C340" s="233"/>
      <c r="D340" s="225" t="s">
        <v>224</v>
      </c>
      <c r="E340" s="233"/>
      <c r="F340" s="235" t="s">
        <v>3357</v>
      </c>
      <c r="G340" s="233"/>
      <c r="H340" s="236">
        <v>13.199999999999999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224</v>
      </c>
      <c r="AU340" s="242" t="s">
        <v>82</v>
      </c>
      <c r="AV340" s="13" t="s">
        <v>82</v>
      </c>
      <c r="AW340" s="13" t="s">
        <v>4</v>
      </c>
      <c r="AX340" s="13" t="s">
        <v>80</v>
      </c>
      <c r="AY340" s="242" t="s">
        <v>202</v>
      </c>
    </row>
    <row r="341" s="2" customFormat="1" ht="16.5" customHeight="1">
      <c r="A341" s="38"/>
      <c r="B341" s="39"/>
      <c r="C341" s="212" t="s">
        <v>630</v>
      </c>
      <c r="D341" s="212" t="s">
        <v>205</v>
      </c>
      <c r="E341" s="213" t="s">
        <v>3363</v>
      </c>
      <c r="F341" s="214" t="s">
        <v>3364</v>
      </c>
      <c r="G341" s="215" t="s">
        <v>220</v>
      </c>
      <c r="H341" s="216">
        <v>0.58099999999999996</v>
      </c>
      <c r="I341" s="217"/>
      <c r="J341" s="218">
        <f>ROUND(I341*H341,2)</f>
        <v>0</v>
      </c>
      <c r="K341" s="214" t="s">
        <v>209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239</v>
      </c>
      <c r="AT341" s="223" t="s">
        <v>205</v>
      </c>
      <c r="AU341" s="223" t="s">
        <v>82</v>
      </c>
      <c r="AY341" s="17" t="s">
        <v>202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80</v>
      </c>
      <c r="BK341" s="224">
        <f>ROUND(I341*H341,2)</f>
        <v>0</v>
      </c>
      <c r="BL341" s="17" t="s">
        <v>239</v>
      </c>
      <c r="BM341" s="223" t="s">
        <v>5518</v>
      </c>
    </row>
    <row r="342" s="2" customFormat="1">
      <c r="A342" s="38"/>
      <c r="B342" s="39"/>
      <c r="C342" s="40"/>
      <c r="D342" s="225" t="s">
        <v>212</v>
      </c>
      <c r="E342" s="40"/>
      <c r="F342" s="226" t="s">
        <v>3366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212</v>
      </c>
      <c r="AU342" s="17" t="s">
        <v>82</v>
      </c>
    </row>
    <row r="343" s="2" customFormat="1">
      <c r="A343" s="38"/>
      <c r="B343" s="39"/>
      <c r="C343" s="40"/>
      <c r="D343" s="230" t="s">
        <v>214</v>
      </c>
      <c r="E343" s="40"/>
      <c r="F343" s="231" t="s">
        <v>3367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214</v>
      </c>
      <c r="AU343" s="17" t="s">
        <v>82</v>
      </c>
    </row>
    <row r="344" s="12" customFormat="1" ht="22.8" customHeight="1">
      <c r="A344" s="12"/>
      <c r="B344" s="196"/>
      <c r="C344" s="197"/>
      <c r="D344" s="198" t="s">
        <v>72</v>
      </c>
      <c r="E344" s="210" t="s">
        <v>3384</v>
      </c>
      <c r="F344" s="210" t="s">
        <v>3385</v>
      </c>
      <c r="G344" s="197"/>
      <c r="H344" s="197"/>
      <c r="I344" s="200"/>
      <c r="J344" s="211">
        <f>BK344</f>
        <v>0</v>
      </c>
      <c r="K344" s="197"/>
      <c r="L344" s="202"/>
      <c r="M344" s="203"/>
      <c r="N344" s="204"/>
      <c r="O344" s="204"/>
      <c r="P344" s="205">
        <f>SUM(P345:P419)</f>
        <v>0</v>
      </c>
      <c r="Q344" s="204"/>
      <c r="R344" s="205">
        <f>SUM(R345:R419)</f>
        <v>0.031324749999999998</v>
      </c>
      <c r="S344" s="204"/>
      <c r="T344" s="206">
        <f>SUM(T345:T419)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7" t="s">
        <v>82</v>
      </c>
      <c r="AT344" s="208" t="s">
        <v>72</v>
      </c>
      <c r="AU344" s="208" t="s">
        <v>80</v>
      </c>
      <c r="AY344" s="207" t="s">
        <v>202</v>
      </c>
      <c r="BK344" s="209">
        <f>SUM(BK345:BK419)</f>
        <v>0</v>
      </c>
    </row>
    <row r="345" s="2" customFormat="1" ht="16.5" customHeight="1">
      <c r="A345" s="38"/>
      <c r="B345" s="39"/>
      <c r="C345" s="243" t="s">
        <v>636</v>
      </c>
      <c r="D345" s="243" t="s">
        <v>248</v>
      </c>
      <c r="E345" s="244" t="s">
        <v>3757</v>
      </c>
      <c r="F345" s="245" t="s">
        <v>3758</v>
      </c>
      <c r="G345" s="246" t="s">
        <v>289</v>
      </c>
      <c r="H345" s="247">
        <v>15</v>
      </c>
      <c r="I345" s="248"/>
      <c r="J345" s="249">
        <f>ROUND(I345*H345,2)</f>
        <v>0</v>
      </c>
      <c r="K345" s="245" t="s">
        <v>209</v>
      </c>
      <c r="L345" s="250"/>
      <c r="M345" s="251" t="s">
        <v>19</v>
      </c>
      <c r="N345" s="252" t="s">
        <v>44</v>
      </c>
      <c r="O345" s="84"/>
      <c r="P345" s="221">
        <f>O345*H345</f>
        <v>0</v>
      </c>
      <c r="Q345" s="221">
        <v>5.0000000000000002E-05</v>
      </c>
      <c r="R345" s="221">
        <f>Q345*H345</f>
        <v>0.00075000000000000002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251</v>
      </c>
      <c r="AT345" s="223" t="s">
        <v>248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239</v>
      </c>
      <c r="BM345" s="223" t="s">
        <v>5519</v>
      </c>
    </row>
    <row r="346" s="2" customFormat="1">
      <c r="A346" s="38"/>
      <c r="B346" s="39"/>
      <c r="C346" s="40"/>
      <c r="D346" s="225" t="s">
        <v>212</v>
      </c>
      <c r="E346" s="40"/>
      <c r="F346" s="226" t="s">
        <v>3758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212</v>
      </c>
      <c r="AU346" s="17" t="s">
        <v>82</v>
      </c>
    </row>
    <row r="347" s="2" customFormat="1" ht="16.5" customHeight="1">
      <c r="A347" s="38"/>
      <c r="B347" s="39"/>
      <c r="C347" s="243" t="s">
        <v>642</v>
      </c>
      <c r="D347" s="243" t="s">
        <v>248</v>
      </c>
      <c r="E347" s="244" t="s">
        <v>5520</v>
      </c>
      <c r="F347" s="245" t="s">
        <v>5521</v>
      </c>
      <c r="G347" s="246" t="s">
        <v>289</v>
      </c>
      <c r="H347" s="247">
        <v>4</v>
      </c>
      <c r="I347" s="248"/>
      <c r="J347" s="249">
        <f>ROUND(I347*H347,2)</f>
        <v>0</v>
      </c>
      <c r="K347" s="245" t="s">
        <v>209</v>
      </c>
      <c r="L347" s="250"/>
      <c r="M347" s="251" t="s">
        <v>19</v>
      </c>
      <c r="N347" s="252" t="s">
        <v>44</v>
      </c>
      <c r="O347" s="84"/>
      <c r="P347" s="221">
        <f>O347*H347</f>
        <v>0</v>
      </c>
      <c r="Q347" s="221">
        <v>2.0000000000000002E-05</v>
      </c>
      <c r="R347" s="221">
        <f>Q347*H347</f>
        <v>8.0000000000000007E-05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251</v>
      </c>
      <c r="AT347" s="223" t="s">
        <v>248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239</v>
      </c>
      <c r="BM347" s="223" t="s">
        <v>5522</v>
      </c>
    </row>
    <row r="348" s="2" customFormat="1">
      <c r="A348" s="38"/>
      <c r="B348" s="39"/>
      <c r="C348" s="40"/>
      <c r="D348" s="225" t="s">
        <v>212</v>
      </c>
      <c r="E348" s="40"/>
      <c r="F348" s="226" t="s">
        <v>5521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212</v>
      </c>
      <c r="AU348" s="17" t="s">
        <v>82</v>
      </c>
    </row>
    <row r="349" s="2" customFormat="1" ht="16.5" customHeight="1">
      <c r="A349" s="38"/>
      <c r="B349" s="39"/>
      <c r="C349" s="243" t="s">
        <v>646</v>
      </c>
      <c r="D349" s="243" t="s">
        <v>248</v>
      </c>
      <c r="E349" s="244" t="s">
        <v>3760</v>
      </c>
      <c r="F349" s="245" t="s">
        <v>3761</v>
      </c>
      <c r="G349" s="246" t="s">
        <v>289</v>
      </c>
      <c r="H349" s="247">
        <v>12</v>
      </c>
      <c r="I349" s="248"/>
      <c r="J349" s="249">
        <f>ROUND(I349*H349,2)</f>
        <v>0</v>
      </c>
      <c r="K349" s="245" t="s">
        <v>209</v>
      </c>
      <c r="L349" s="250"/>
      <c r="M349" s="251" t="s">
        <v>19</v>
      </c>
      <c r="N349" s="252" t="s">
        <v>44</v>
      </c>
      <c r="O349" s="84"/>
      <c r="P349" s="221">
        <f>O349*H349</f>
        <v>0</v>
      </c>
      <c r="Q349" s="221">
        <v>0.00010000000000000001</v>
      </c>
      <c r="R349" s="221">
        <f>Q349*H349</f>
        <v>0.0012000000000000001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251</v>
      </c>
      <c r="AT349" s="223" t="s">
        <v>248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239</v>
      </c>
      <c r="BM349" s="223" t="s">
        <v>5523</v>
      </c>
    </row>
    <row r="350" s="2" customFormat="1">
      <c r="A350" s="38"/>
      <c r="B350" s="39"/>
      <c r="C350" s="40"/>
      <c r="D350" s="225" t="s">
        <v>212</v>
      </c>
      <c r="E350" s="40"/>
      <c r="F350" s="226" t="s">
        <v>3761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212</v>
      </c>
      <c r="AU350" s="17" t="s">
        <v>82</v>
      </c>
    </row>
    <row r="351" s="2" customFormat="1" ht="16.5" customHeight="1">
      <c r="A351" s="38"/>
      <c r="B351" s="39"/>
      <c r="C351" s="243" t="s">
        <v>651</v>
      </c>
      <c r="D351" s="243" t="s">
        <v>248</v>
      </c>
      <c r="E351" s="244" t="s">
        <v>3775</v>
      </c>
      <c r="F351" s="245" t="s">
        <v>3776</v>
      </c>
      <c r="G351" s="246" t="s">
        <v>289</v>
      </c>
      <c r="H351" s="247">
        <v>4</v>
      </c>
      <c r="I351" s="248"/>
      <c r="J351" s="249">
        <f>ROUND(I351*H351,2)</f>
        <v>0</v>
      </c>
      <c r="K351" s="245" t="s">
        <v>209</v>
      </c>
      <c r="L351" s="250"/>
      <c r="M351" s="251" t="s">
        <v>19</v>
      </c>
      <c r="N351" s="252" t="s">
        <v>44</v>
      </c>
      <c r="O351" s="84"/>
      <c r="P351" s="221">
        <f>O351*H351</f>
        <v>0</v>
      </c>
      <c r="Q351" s="221">
        <v>3.0000000000000001E-05</v>
      </c>
      <c r="R351" s="221">
        <f>Q351*H351</f>
        <v>0.00012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251</v>
      </c>
      <c r="AT351" s="223" t="s">
        <v>248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239</v>
      </c>
      <c r="BM351" s="223" t="s">
        <v>5524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3776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 ht="16.5" customHeight="1">
      <c r="A353" s="38"/>
      <c r="B353" s="39"/>
      <c r="C353" s="243" t="s">
        <v>658</v>
      </c>
      <c r="D353" s="243" t="s">
        <v>248</v>
      </c>
      <c r="E353" s="244" t="s">
        <v>3398</v>
      </c>
      <c r="F353" s="245" t="s">
        <v>3399</v>
      </c>
      <c r="G353" s="246" t="s">
        <v>289</v>
      </c>
      <c r="H353" s="247">
        <v>1</v>
      </c>
      <c r="I353" s="248"/>
      <c r="J353" s="249">
        <f>ROUND(I353*H353,2)</f>
        <v>0</v>
      </c>
      <c r="K353" s="245" t="s">
        <v>209</v>
      </c>
      <c r="L353" s="250"/>
      <c r="M353" s="251" t="s">
        <v>19</v>
      </c>
      <c r="N353" s="252" t="s">
        <v>44</v>
      </c>
      <c r="O353" s="84"/>
      <c r="P353" s="221">
        <f>O353*H353</f>
        <v>0</v>
      </c>
      <c r="Q353" s="221">
        <v>0.00032000000000000003</v>
      </c>
      <c r="R353" s="221">
        <f>Q353*H353</f>
        <v>0.00032000000000000003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251</v>
      </c>
      <c r="AT353" s="223" t="s">
        <v>248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239</v>
      </c>
      <c r="BM353" s="223" t="s">
        <v>5525</v>
      </c>
    </row>
    <row r="354" s="2" customFormat="1">
      <c r="A354" s="38"/>
      <c r="B354" s="39"/>
      <c r="C354" s="40"/>
      <c r="D354" s="225" t="s">
        <v>212</v>
      </c>
      <c r="E354" s="40"/>
      <c r="F354" s="226" t="s">
        <v>3399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212</v>
      </c>
      <c r="AU354" s="17" t="s">
        <v>82</v>
      </c>
    </row>
    <row r="355" s="2" customFormat="1" ht="16.5" customHeight="1">
      <c r="A355" s="38"/>
      <c r="B355" s="39"/>
      <c r="C355" s="243" t="s">
        <v>665</v>
      </c>
      <c r="D355" s="243" t="s">
        <v>248</v>
      </c>
      <c r="E355" s="244" t="s">
        <v>5526</v>
      </c>
      <c r="F355" s="245" t="s">
        <v>5527</v>
      </c>
      <c r="G355" s="246" t="s">
        <v>289</v>
      </c>
      <c r="H355" s="247">
        <v>2</v>
      </c>
      <c r="I355" s="248"/>
      <c r="J355" s="249">
        <f>ROUND(I355*H355,2)</f>
        <v>0</v>
      </c>
      <c r="K355" s="245" t="s">
        <v>209</v>
      </c>
      <c r="L355" s="250"/>
      <c r="M355" s="251" t="s">
        <v>19</v>
      </c>
      <c r="N355" s="252" t="s">
        <v>44</v>
      </c>
      <c r="O355" s="84"/>
      <c r="P355" s="221">
        <f>O355*H355</f>
        <v>0</v>
      </c>
      <c r="Q355" s="221">
        <v>6.0000000000000002E-05</v>
      </c>
      <c r="R355" s="221">
        <f>Q355*H355</f>
        <v>0.00012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251</v>
      </c>
      <c r="AT355" s="223" t="s">
        <v>248</v>
      </c>
      <c r="AU355" s="223" t="s">
        <v>82</v>
      </c>
      <c r="AY355" s="17" t="s">
        <v>202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239</v>
      </c>
      <c r="BM355" s="223" t="s">
        <v>5528</v>
      </c>
    </row>
    <row r="356" s="2" customFormat="1">
      <c r="A356" s="38"/>
      <c r="B356" s="39"/>
      <c r="C356" s="40"/>
      <c r="D356" s="225" t="s">
        <v>212</v>
      </c>
      <c r="E356" s="40"/>
      <c r="F356" s="226" t="s">
        <v>5527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212</v>
      </c>
      <c r="AU356" s="17" t="s">
        <v>82</v>
      </c>
    </row>
    <row r="357" s="2" customFormat="1" ht="16.5" customHeight="1">
      <c r="A357" s="38"/>
      <c r="B357" s="39"/>
      <c r="C357" s="243" t="s">
        <v>669</v>
      </c>
      <c r="D357" s="243" t="s">
        <v>248</v>
      </c>
      <c r="E357" s="244" t="s">
        <v>3401</v>
      </c>
      <c r="F357" s="245" t="s">
        <v>3402</v>
      </c>
      <c r="G357" s="246" t="s">
        <v>289</v>
      </c>
      <c r="H357" s="247">
        <v>2</v>
      </c>
      <c r="I357" s="248"/>
      <c r="J357" s="249">
        <f>ROUND(I357*H357,2)</f>
        <v>0</v>
      </c>
      <c r="K357" s="245" t="s">
        <v>209</v>
      </c>
      <c r="L357" s="250"/>
      <c r="M357" s="251" t="s">
        <v>19</v>
      </c>
      <c r="N357" s="252" t="s">
        <v>44</v>
      </c>
      <c r="O357" s="84"/>
      <c r="P357" s="221">
        <f>O357*H357</f>
        <v>0</v>
      </c>
      <c r="Q357" s="221">
        <v>4.0000000000000003E-05</v>
      </c>
      <c r="R357" s="221">
        <f>Q357*H357</f>
        <v>8.0000000000000007E-05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251</v>
      </c>
      <c r="AT357" s="223" t="s">
        <v>248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239</v>
      </c>
      <c r="BM357" s="223" t="s">
        <v>5529</v>
      </c>
    </row>
    <row r="358" s="2" customFormat="1">
      <c r="A358" s="38"/>
      <c r="B358" s="39"/>
      <c r="C358" s="40"/>
      <c r="D358" s="225" t="s">
        <v>212</v>
      </c>
      <c r="E358" s="40"/>
      <c r="F358" s="226" t="s">
        <v>3402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212</v>
      </c>
      <c r="AU358" s="17" t="s">
        <v>82</v>
      </c>
    </row>
    <row r="359" s="2" customFormat="1" ht="16.5" customHeight="1">
      <c r="A359" s="38"/>
      <c r="B359" s="39"/>
      <c r="C359" s="243" t="s">
        <v>673</v>
      </c>
      <c r="D359" s="243" t="s">
        <v>248</v>
      </c>
      <c r="E359" s="244" t="s">
        <v>3434</v>
      </c>
      <c r="F359" s="245" t="s">
        <v>3435</v>
      </c>
      <c r="G359" s="246" t="s">
        <v>289</v>
      </c>
      <c r="H359" s="247">
        <v>1</v>
      </c>
      <c r="I359" s="248"/>
      <c r="J359" s="249">
        <f>ROUND(I359*H359,2)</f>
        <v>0</v>
      </c>
      <c r="K359" s="245" t="s">
        <v>209</v>
      </c>
      <c r="L359" s="250"/>
      <c r="M359" s="251" t="s">
        <v>19</v>
      </c>
      <c r="N359" s="252" t="s">
        <v>44</v>
      </c>
      <c r="O359" s="84"/>
      <c r="P359" s="221">
        <f>O359*H359</f>
        <v>0</v>
      </c>
      <c r="Q359" s="221">
        <v>2.0000000000000002E-05</v>
      </c>
      <c r="R359" s="221">
        <f>Q359*H359</f>
        <v>2.0000000000000002E-05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251</v>
      </c>
      <c r="AT359" s="223" t="s">
        <v>248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239</v>
      </c>
      <c r="BM359" s="223" t="s">
        <v>5530</v>
      </c>
    </row>
    <row r="360" s="2" customFormat="1">
      <c r="A360" s="38"/>
      <c r="B360" s="39"/>
      <c r="C360" s="40"/>
      <c r="D360" s="225" t="s">
        <v>212</v>
      </c>
      <c r="E360" s="40"/>
      <c r="F360" s="226" t="s">
        <v>3435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212</v>
      </c>
      <c r="AU360" s="17" t="s">
        <v>82</v>
      </c>
    </row>
    <row r="361" s="2" customFormat="1" ht="16.5" customHeight="1">
      <c r="A361" s="38"/>
      <c r="B361" s="39"/>
      <c r="C361" s="212" t="s">
        <v>678</v>
      </c>
      <c r="D361" s="212" t="s">
        <v>205</v>
      </c>
      <c r="E361" s="213" t="s">
        <v>5531</v>
      </c>
      <c r="F361" s="214" t="s">
        <v>5532</v>
      </c>
      <c r="G361" s="215" t="s">
        <v>208</v>
      </c>
      <c r="H361" s="216">
        <v>9.0999999999999996</v>
      </c>
      <c r="I361" s="217"/>
      <c r="J361" s="218">
        <f>ROUND(I361*H361,2)</f>
        <v>0</v>
      </c>
      <c r="K361" s="214" t="s">
        <v>209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0.00034000000000000002</v>
      </c>
      <c r="R361" s="221">
        <f>Q361*H361</f>
        <v>0.003094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239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239</v>
      </c>
      <c r="BM361" s="223" t="s">
        <v>5533</v>
      </c>
    </row>
    <row r="362" s="2" customFormat="1">
      <c r="A362" s="38"/>
      <c r="B362" s="39"/>
      <c r="C362" s="40"/>
      <c r="D362" s="225" t="s">
        <v>212</v>
      </c>
      <c r="E362" s="40"/>
      <c r="F362" s="226" t="s">
        <v>5534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212</v>
      </c>
      <c r="AU362" s="17" t="s">
        <v>82</v>
      </c>
    </row>
    <row r="363" s="2" customFormat="1">
      <c r="A363" s="38"/>
      <c r="B363" s="39"/>
      <c r="C363" s="40"/>
      <c r="D363" s="230" t="s">
        <v>214</v>
      </c>
      <c r="E363" s="40"/>
      <c r="F363" s="231" t="s">
        <v>5535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214</v>
      </c>
      <c r="AU363" s="17" t="s">
        <v>82</v>
      </c>
    </row>
    <row r="364" s="2" customFormat="1" ht="16.5" customHeight="1">
      <c r="A364" s="38"/>
      <c r="B364" s="39"/>
      <c r="C364" s="243" t="s">
        <v>683</v>
      </c>
      <c r="D364" s="243" t="s">
        <v>248</v>
      </c>
      <c r="E364" s="244" t="s">
        <v>5536</v>
      </c>
      <c r="F364" s="245" t="s">
        <v>5537</v>
      </c>
      <c r="G364" s="246" t="s">
        <v>208</v>
      </c>
      <c r="H364" s="247">
        <v>9.3729999999999993</v>
      </c>
      <c r="I364" s="248"/>
      <c r="J364" s="249">
        <f>ROUND(I364*H364,2)</f>
        <v>0</v>
      </c>
      <c r="K364" s="245" t="s">
        <v>209</v>
      </c>
      <c r="L364" s="250"/>
      <c r="M364" s="251" t="s">
        <v>19</v>
      </c>
      <c r="N364" s="252" t="s">
        <v>44</v>
      </c>
      <c r="O364" s="84"/>
      <c r="P364" s="221">
        <f>O364*H364</f>
        <v>0</v>
      </c>
      <c r="Q364" s="221">
        <v>0.00012999999999999999</v>
      </c>
      <c r="R364" s="221">
        <f>Q364*H364</f>
        <v>0.0012184899999999998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251</v>
      </c>
      <c r="AT364" s="223" t="s">
        <v>248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239</v>
      </c>
      <c r="BM364" s="223" t="s">
        <v>5538</v>
      </c>
    </row>
    <row r="365" s="2" customFormat="1">
      <c r="A365" s="38"/>
      <c r="B365" s="39"/>
      <c r="C365" s="40"/>
      <c r="D365" s="225" t="s">
        <v>212</v>
      </c>
      <c r="E365" s="40"/>
      <c r="F365" s="226" t="s">
        <v>5537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212</v>
      </c>
      <c r="AU365" s="17" t="s">
        <v>82</v>
      </c>
    </row>
    <row r="366" s="13" customFormat="1">
      <c r="A366" s="13"/>
      <c r="B366" s="232"/>
      <c r="C366" s="233"/>
      <c r="D366" s="225" t="s">
        <v>224</v>
      </c>
      <c r="E366" s="233"/>
      <c r="F366" s="235" t="s">
        <v>5539</v>
      </c>
      <c r="G366" s="233"/>
      <c r="H366" s="236">
        <v>9.3729999999999993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224</v>
      </c>
      <c r="AU366" s="242" t="s">
        <v>82</v>
      </c>
      <c r="AV366" s="13" t="s">
        <v>82</v>
      </c>
      <c r="AW366" s="13" t="s">
        <v>4</v>
      </c>
      <c r="AX366" s="13" t="s">
        <v>80</v>
      </c>
      <c r="AY366" s="242" t="s">
        <v>202</v>
      </c>
    </row>
    <row r="367" s="2" customFormat="1" ht="16.5" customHeight="1">
      <c r="A367" s="38"/>
      <c r="B367" s="39"/>
      <c r="C367" s="212" t="s">
        <v>691</v>
      </c>
      <c r="D367" s="212" t="s">
        <v>205</v>
      </c>
      <c r="E367" s="213" t="s">
        <v>3474</v>
      </c>
      <c r="F367" s="214" t="s">
        <v>3475</v>
      </c>
      <c r="G367" s="215" t="s">
        <v>208</v>
      </c>
      <c r="H367" s="216">
        <v>3.6000000000000001</v>
      </c>
      <c r="I367" s="217"/>
      <c r="J367" s="218">
        <f>ROUND(I367*H367,2)</f>
        <v>0</v>
      </c>
      <c r="K367" s="214" t="s">
        <v>209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0.00051000000000000004</v>
      </c>
      <c r="R367" s="221">
        <f>Q367*H367</f>
        <v>0.0018360000000000002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239</v>
      </c>
      <c r="AT367" s="223" t="s">
        <v>205</v>
      </c>
      <c r="AU367" s="223" t="s">
        <v>82</v>
      </c>
      <c r="AY367" s="17" t="s">
        <v>202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80</v>
      </c>
      <c r="BK367" s="224">
        <f>ROUND(I367*H367,2)</f>
        <v>0</v>
      </c>
      <c r="BL367" s="17" t="s">
        <v>239</v>
      </c>
      <c r="BM367" s="223" t="s">
        <v>5540</v>
      </c>
    </row>
    <row r="368" s="2" customFormat="1">
      <c r="A368" s="38"/>
      <c r="B368" s="39"/>
      <c r="C368" s="40"/>
      <c r="D368" s="225" t="s">
        <v>212</v>
      </c>
      <c r="E368" s="40"/>
      <c r="F368" s="226" t="s">
        <v>3477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212</v>
      </c>
      <c r="AU368" s="17" t="s">
        <v>82</v>
      </c>
    </row>
    <row r="369" s="2" customFormat="1">
      <c r="A369" s="38"/>
      <c r="B369" s="39"/>
      <c r="C369" s="40"/>
      <c r="D369" s="230" t="s">
        <v>214</v>
      </c>
      <c r="E369" s="40"/>
      <c r="F369" s="231" t="s">
        <v>3478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214</v>
      </c>
      <c r="AU369" s="17" t="s">
        <v>82</v>
      </c>
    </row>
    <row r="370" s="2" customFormat="1" ht="16.5" customHeight="1">
      <c r="A370" s="38"/>
      <c r="B370" s="39"/>
      <c r="C370" s="243" t="s">
        <v>696</v>
      </c>
      <c r="D370" s="243" t="s">
        <v>248</v>
      </c>
      <c r="E370" s="244" t="s">
        <v>3479</v>
      </c>
      <c r="F370" s="245" t="s">
        <v>3480</v>
      </c>
      <c r="G370" s="246" t="s">
        <v>208</v>
      </c>
      <c r="H370" s="247">
        <v>3.7080000000000002</v>
      </c>
      <c r="I370" s="248"/>
      <c r="J370" s="249">
        <f>ROUND(I370*H370,2)</f>
        <v>0</v>
      </c>
      <c r="K370" s="245" t="s">
        <v>209</v>
      </c>
      <c r="L370" s="250"/>
      <c r="M370" s="251" t="s">
        <v>19</v>
      </c>
      <c r="N370" s="252" t="s">
        <v>44</v>
      </c>
      <c r="O370" s="84"/>
      <c r="P370" s="221">
        <f>O370*H370</f>
        <v>0</v>
      </c>
      <c r="Q370" s="221">
        <v>0.00056999999999999998</v>
      </c>
      <c r="R370" s="221">
        <f>Q370*H370</f>
        <v>0.00211356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251</v>
      </c>
      <c r="AT370" s="223" t="s">
        <v>248</v>
      </c>
      <c r="AU370" s="223" t="s">
        <v>82</v>
      </c>
      <c r="AY370" s="17" t="s">
        <v>202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80</v>
      </c>
      <c r="BK370" s="224">
        <f>ROUND(I370*H370,2)</f>
        <v>0</v>
      </c>
      <c r="BL370" s="17" t="s">
        <v>239</v>
      </c>
      <c r="BM370" s="223" t="s">
        <v>5541</v>
      </c>
    </row>
    <row r="371" s="2" customFormat="1">
      <c r="A371" s="38"/>
      <c r="B371" s="39"/>
      <c r="C371" s="40"/>
      <c r="D371" s="225" t="s">
        <v>212</v>
      </c>
      <c r="E371" s="40"/>
      <c r="F371" s="226" t="s">
        <v>3480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212</v>
      </c>
      <c r="AU371" s="17" t="s">
        <v>82</v>
      </c>
    </row>
    <row r="372" s="13" customFormat="1">
      <c r="A372" s="13"/>
      <c r="B372" s="232"/>
      <c r="C372" s="233"/>
      <c r="D372" s="225" t="s">
        <v>224</v>
      </c>
      <c r="E372" s="233"/>
      <c r="F372" s="235" t="s">
        <v>5542</v>
      </c>
      <c r="G372" s="233"/>
      <c r="H372" s="236">
        <v>3.7080000000000002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224</v>
      </c>
      <c r="AU372" s="242" t="s">
        <v>82</v>
      </c>
      <c r="AV372" s="13" t="s">
        <v>82</v>
      </c>
      <c r="AW372" s="13" t="s">
        <v>4</v>
      </c>
      <c r="AX372" s="13" t="s">
        <v>80</v>
      </c>
      <c r="AY372" s="242" t="s">
        <v>202</v>
      </c>
    </row>
    <row r="373" s="2" customFormat="1" ht="16.5" customHeight="1">
      <c r="A373" s="38"/>
      <c r="B373" s="39"/>
      <c r="C373" s="212" t="s">
        <v>701</v>
      </c>
      <c r="D373" s="212" t="s">
        <v>205</v>
      </c>
      <c r="E373" s="213" t="s">
        <v>3483</v>
      </c>
      <c r="F373" s="214" t="s">
        <v>3484</v>
      </c>
      <c r="G373" s="215" t="s">
        <v>208</v>
      </c>
      <c r="H373" s="216">
        <v>5</v>
      </c>
      <c r="I373" s="217"/>
      <c r="J373" s="218">
        <f>ROUND(I373*H373,2)</f>
        <v>0</v>
      </c>
      <c r="K373" s="214" t="s">
        <v>209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0.00066</v>
      </c>
      <c r="R373" s="221">
        <f>Q373*H373</f>
        <v>0.0033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239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239</v>
      </c>
      <c r="BM373" s="223" t="s">
        <v>5543</v>
      </c>
    </row>
    <row r="374" s="2" customFormat="1">
      <c r="A374" s="38"/>
      <c r="B374" s="39"/>
      <c r="C374" s="40"/>
      <c r="D374" s="225" t="s">
        <v>212</v>
      </c>
      <c r="E374" s="40"/>
      <c r="F374" s="226" t="s">
        <v>3486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212</v>
      </c>
      <c r="AU374" s="17" t="s">
        <v>82</v>
      </c>
    </row>
    <row r="375" s="2" customFormat="1">
      <c r="A375" s="38"/>
      <c r="B375" s="39"/>
      <c r="C375" s="40"/>
      <c r="D375" s="230" t="s">
        <v>214</v>
      </c>
      <c r="E375" s="40"/>
      <c r="F375" s="231" t="s">
        <v>3487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214</v>
      </c>
      <c r="AU375" s="17" t="s">
        <v>82</v>
      </c>
    </row>
    <row r="376" s="2" customFormat="1" ht="16.5" customHeight="1">
      <c r="A376" s="38"/>
      <c r="B376" s="39"/>
      <c r="C376" s="243" t="s">
        <v>709</v>
      </c>
      <c r="D376" s="243" t="s">
        <v>248</v>
      </c>
      <c r="E376" s="244" t="s">
        <v>3488</v>
      </c>
      <c r="F376" s="245" t="s">
        <v>3489</v>
      </c>
      <c r="G376" s="246" t="s">
        <v>208</v>
      </c>
      <c r="H376" s="247">
        <v>5.1500000000000004</v>
      </c>
      <c r="I376" s="248"/>
      <c r="J376" s="249">
        <f>ROUND(I376*H376,2)</f>
        <v>0</v>
      </c>
      <c r="K376" s="245" t="s">
        <v>209</v>
      </c>
      <c r="L376" s="250"/>
      <c r="M376" s="251" t="s">
        <v>19</v>
      </c>
      <c r="N376" s="252" t="s">
        <v>44</v>
      </c>
      <c r="O376" s="84"/>
      <c r="P376" s="221">
        <f>O376*H376</f>
        <v>0</v>
      </c>
      <c r="Q376" s="221">
        <v>0.00075000000000000002</v>
      </c>
      <c r="R376" s="221">
        <f>Q376*H376</f>
        <v>0.0038625000000000005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251</v>
      </c>
      <c r="AT376" s="223" t="s">
        <v>248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239</v>
      </c>
      <c r="BM376" s="223" t="s">
        <v>5544</v>
      </c>
    </row>
    <row r="377" s="2" customFormat="1">
      <c r="A377" s="38"/>
      <c r="B377" s="39"/>
      <c r="C377" s="40"/>
      <c r="D377" s="225" t="s">
        <v>212</v>
      </c>
      <c r="E377" s="40"/>
      <c r="F377" s="226" t="s">
        <v>3489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212</v>
      </c>
      <c r="AU377" s="17" t="s">
        <v>82</v>
      </c>
    </row>
    <row r="378" s="13" customFormat="1">
      <c r="A378" s="13"/>
      <c r="B378" s="232"/>
      <c r="C378" s="233"/>
      <c r="D378" s="225" t="s">
        <v>224</v>
      </c>
      <c r="E378" s="233"/>
      <c r="F378" s="235" t="s">
        <v>5545</v>
      </c>
      <c r="G378" s="233"/>
      <c r="H378" s="236">
        <v>5.1500000000000004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224</v>
      </c>
      <c r="AU378" s="242" t="s">
        <v>82</v>
      </c>
      <c r="AV378" s="13" t="s">
        <v>82</v>
      </c>
      <c r="AW378" s="13" t="s">
        <v>4</v>
      </c>
      <c r="AX378" s="13" t="s">
        <v>80</v>
      </c>
      <c r="AY378" s="242" t="s">
        <v>202</v>
      </c>
    </row>
    <row r="379" s="2" customFormat="1" ht="16.5" customHeight="1">
      <c r="A379" s="38"/>
      <c r="B379" s="39"/>
      <c r="C379" s="212" t="s">
        <v>718</v>
      </c>
      <c r="D379" s="212" t="s">
        <v>205</v>
      </c>
      <c r="E379" s="213" t="s">
        <v>5546</v>
      </c>
      <c r="F379" s="214" t="s">
        <v>5547</v>
      </c>
      <c r="G379" s="215" t="s">
        <v>208</v>
      </c>
      <c r="H379" s="216">
        <v>0.40000000000000002</v>
      </c>
      <c r="I379" s="217"/>
      <c r="J379" s="218">
        <f>ROUND(I379*H379,2)</f>
        <v>0</v>
      </c>
      <c r="K379" s="214" t="s">
        <v>209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0.00080999999999999996</v>
      </c>
      <c r="R379" s="221">
        <f>Q379*H379</f>
        <v>0.00032400000000000001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239</v>
      </c>
      <c r="AT379" s="223" t="s">
        <v>205</v>
      </c>
      <c r="AU379" s="223" t="s">
        <v>82</v>
      </c>
      <c r="AY379" s="17" t="s">
        <v>202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239</v>
      </c>
      <c r="BM379" s="223" t="s">
        <v>5548</v>
      </c>
    </row>
    <row r="380" s="2" customFormat="1">
      <c r="A380" s="38"/>
      <c r="B380" s="39"/>
      <c r="C380" s="40"/>
      <c r="D380" s="225" t="s">
        <v>212</v>
      </c>
      <c r="E380" s="40"/>
      <c r="F380" s="226" t="s">
        <v>5549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212</v>
      </c>
      <c r="AU380" s="17" t="s">
        <v>82</v>
      </c>
    </row>
    <row r="381" s="2" customFormat="1">
      <c r="A381" s="38"/>
      <c r="B381" s="39"/>
      <c r="C381" s="40"/>
      <c r="D381" s="230" t="s">
        <v>214</v>
      </c>
      <c r="E381" s="40"/>
      <c r="F381" s="231" t="s">
        <v>5550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214</v>
      </c>
      <c r="AU381" s="17" t="s">
        <v>82</v>
      </c>
    </row>
    <row r="382" s="2" customFormat="1" ht="16.5" customHeight="1">
      <c r="A382" s="38"/>
      <c r="B382" s="39"/>
      <c r="C382" s="243" t="s">
        <v>724</v>
      </c>
      <c r="D382" s="243" t="s">
        <v>248</v>
      </c>
      <c r="E382" s="244" t="s">
        <v>5551</v>
      </c>
      <c r="F382" s="245" t="s">
        <v>5552</v>
      </c>
      <c r="G382" s="246" t="s">
        <v>208</v>
      </c>
      <c r="H382" s="247">
        <v>0.41199999999999998</v>
      </c>
      <c r="I382" s="248"/>
      <c r="J382" s="249">
        <f>ROUND(I382*H382,2)</f>
        <v>0</v>
      </c>
      <c r="K382" s="245" t="s">
        <v>209</v>
      </c>
      <c r="L382" s="250"/>
      <c r="M382" s="251" t="s">
        <v>19</v>
      </c>
      <c r="N382" s="252" t="s">
        <v>44</v>
      </c>
      <c r="O382" s="84"/>
      <c r="P382" s="221">
        <f>O382*H382</f>
        <v>0</v>
      </c>
      <c r="Q382" s="221">
        <v>0.00089999999999999998</v>
      </c>
      <c r="R382" s="221">
        <f>Q382*H382</f>
        <v>0.00037079999999999996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251</v>
      </c>
      <c r="AT382" s="223" t="s">
        <v>248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239</v>
      </c>
      <c r="BM382" s="223" t="s">
        <v>5553</v>
      </c>
    </row>
    <row r="383" s="2" customFormat="1">
      <c r="A383" s="38"/>
      <c r="B383" s="39"/>
      <c r="C383" s="40"/>
      <c r="D383" s="225" t="s">
        <v>212</v>
      </c>
      <c r="E383" s="40"/>
      <c r="F383" s="226" t="s">
        <v>5552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212</v>
      </c>
      <c r="AU383" s="17" t="s">
        <v>82</v>
      </c>
    </row>
    <row r="384" s="13" customFormat="1">
      <c r="A384" s="13"/>
      <c r="B384" s="232"/>
      <c r="C384" s="233"/>
      <c r="D384" s="225" t="s">
        <v>224</v>
      </c>
      <c r="E384" s="233"/>
      <c r="F384" s="235" t="s">
        <v>5554</v>
      </c>
      <c r="G384" s="233"/>
      <c r="H384" s="236">
        <v>0.41199999999999998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224</v>
      </c>
      <c r="AU384" s="242" t="s">
        <v>82</v>
      </c>
      <c r="AV384" s="13" t="s">
        <v>82</v>
      </c>
      <c r="AW384" s="13" t="s">
        <v>4</v>
      </c>
      <c r="AX384" s="13" t="s">
        <v>80</v>
      </c>
      <c r="AY384" s="242" t="s">
        <v>202</v>
      </c>
    </row>
    <row r="385" s="2" customFormat="1" ht="21.75" customHeight="1">
      <c r="A385" s="38"/>
      <c r="B385" s="39"/>
      <c r="C385" s="212" t="s">
        <v>732</v>
      </c>
      <c r="D385" s="212" t="s">
        <v>205</v>
      </c>
      <c r="E385" s="213" t="s">
        <v>5555</v>
      </c>
      <c r="F385" s="214" t="s">
        <v>5556</v>
      </c>
      <c r="G385" s="215" t="s">
        <v>208</v>
      </c>
      <c r="H385" s="216">
        <v>9.9000000000000004</v>
      </c>
      <c r="I385" s="217"/>
      <c r="J385" s="218">
        <f>ROUND(I385*H385,2)</f>
        <v>0</v>
      </c>
      <c r="K385" s="214" t="s">
        <v>209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6.9999999999999994E-05</v>
      </c>
      <c r="R385" s="221">
        <f>Q385*H385</f>
        <v>0.00069299999999999993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239</v>
      </c>
      <c r="AT385" s="223" t="s">
        <v>205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239</v>
      </c>
      <c r="BM385" s="223" t="s">
        <v>5557</v>
      </c>
    </row>
    <row r="386" s="2" customFormat="1">
      <c r="A386" s="38"/>
      <c r="B386" s="39"/>
      <c r="C386" s="40"/>
      <c r="D386" s="225" t="s">
        <v>212</v>
      </c>
      <c r="E386" s="40"/>
      <c r="F386" s="226" t="s">
        <v>5558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212</v>
      </c>
      <c r="AU386" s="17" t="s">
        <v>82</v>
      </c>
    </row>
    <row r="387" s="2" customFormat="1">
      <c r="A387" s="38"/>
      <c r="B387" s="39"/>
      <c r="C387" s="40"/>
      <c r="D387" s="230" t="s">
        <v>214</v>
      </c>
      <c r="E387" s="40"/>
      <c r="F387" s="231" t="s">
        <v>5559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214</v>
      </c>
      <c r="AU387" s="17" t="s">
        <v>82</v>
      </c>
    </row>
    <row r="388" s="13" customFormat="1">
      <c r="A388" s="13"/>
      <c r="B388" s="232"/>
      <c r="C388" s="233"/>
      <c r="D388" s="225" t="s">
        <v>224</v>
      </c>
      <c r="E388" s="233"/>
      <c r="F388" s="235" t="s">
        <v>5560</v>
      </c>
      <c r="G388" s="233"/>
      <c r="H388" s="236">
        <v>9.9000000000000004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224</v>
      </c>
      <c r="AU388" s="242" t="s">
        <v>82</v>
      </c>
      <c r="AV388" s="13" t="s">
        <v>82</v>
      </c>
      <c r="AW388" s="13" t="s">
        <v>4</v>
      </c>
      <c r="AX388" s="13" t="s">
        <v>80</v>
      </c>
      <c r="AY388" s="242" t="s">
        <v>202</v>
      </c>
    </row>
    <row r="389" s="2" customFormat="1" ht="24.15" customHeight="1">
      <c r="A389" s="38"/>
      <c r="B389" s="39"/>
      <c r="C389" s="212" t="s">
        <v>738</v>
      </c>
      <c r="D389" s="212" t="s">
        <v>205</v>
      </c>
      <c r="E389" s="213" t="s">
        <v>3540</v>
      </c>
      <c r="F389" s="214" t="s">
        <v>3541</v>
      </c>
      <c r="G389" s="215" t="s">
        <v>208</v>
      </c>
      <c r="H389" s="216">
        <v>2.6400000000000001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0.00016000000000000001</v>
      </c>
      <c r="R389" s="221">
        <f>Q389*H389</f>
        <v>0.00042240000000000008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239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239</v>
      </c>
      <c r="BM389" s="223" t="s">
        <v>5561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3543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>
      <c r="A391" s="38"/>
      <c r="B391" s="39"/>
      <c r="C391" s="40"/>
      <c r="D391" s="230" t="s">
        <v>214</v>
      </c>
      <c r="E391" s="40"/>
      <c r="F391" s="231" t="s">
        <v>3544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214</v>
      </c>
      <c r="AU391" s="17" t="s">
        <v>82</v>
      </c>
    </row>
    <row r="392" s="13" customFormat="1">
      <c r="A392" s="13"/>
      <c r="B392" s="232"/>
      <c r="C392" s="233"/>
      <c r="D392" s="225" t="s">
        <v>224</v>
      </c>
      <c r="E392" s="233"/>
      <c r="F392" s="235" t="s">
        <v>5562</v>
      </c>
      <c r="G392" s="233"/>
      <c r="H392" s="236">
        <v>2.6400000000000001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224</v>
      </c>
      <c r="AU392" s="242" t="s">
        <v>82</v>
      </c>
      <c r="AV392" s="13" t="s">
        <v>82</v>
      </c>
      <c r="AW392" s="13" t="s">
        <v>4</v>
      </c>
      <c r="AX392" s="13" t="s">
        <v>80</v>
      </c>
      <c r="AY392" s="242" t="s">
        <v>202</v>
      </c>
    </row>
    <row r="393" s="2" customFormat="1" ht="16.5" customHeight="1">
      <c r="A393" s="38"/>
      <c r="B393" s="39"/>
      <c r="C393" s="212" t="s">
        <v>745</v>
      </c>
      <c r="D393" s="212" t="s">
        <v>205</v>
      </c>
      <c r="E393" s="213" t="s">
        <v>3587</v>
      </c>
      <c r="F393" s="214" t="s">
        <v>3588</v>
      </c>
      <c r="G393" s="215" t="s">
        <v>289</v>
      </c>
      <c r="H393" s="216">
        <v>26</v>
      </c>
      <c r="I393" s="217"/>
      <c r="J393" s="218">
        <f>ROUND(I393*H393,2)</f>
        <v>0</v>
      </c>
      <c r="K393" s="214" t="s">
        <v>209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0.00010000000000000001</v>
      </c>
      <c r="R393" s="221">
        <f>Q393*H393</f>
        <v>0.0026000000000000003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239</v>
      </c>
      <c r="AT393" s="223" t="s">
        <v>205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239</v>
      </c>
      <c r="BM393" s="223" t="s">
        <v>5563</v>
      </c>
    </row>
    <row r="394" s="2" customFormat="1">
      <c r="A394" s="38"/>
      <c r="B394" s="39"/>
      <c r="C394" s="40"/>
      <c r="D394" s="225" t="s">
        <v>212</v>
      </c>
      <c r="E394" s="40"/>
      <c r="F394" s="226" t="s">
        <v>3590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212</v>
      </c>
      <c r="AU394" s="17" t="s">
        <v>82</v>
      </c>
    </row>
    <row r="395" s="2" customFormat="1">
      <c r="A395" s="38"/>
      <c r="B395" s="39"/>
      <c r="C395" s="40"/>
      <c r="D395" s="230" t="s">
        <v>214</v>
      </c>
      <c r="E395" s="40"/>
      <c r="F395" s="231" t="s">
        <v>3591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214</v>
      </c>
      <c r="AU395" s="17" t="s">
        <v>82</v>
      </c>
    </row>
    <row r="396" s="2" customFormat="1" ht="16.5" customHeight="1">
      <c r="A396" s="38"/>
      <c r="B396" s="39"/>
      <c r="C396" s="212" t="s">
        <v>751</v>
      </c>
      <c r="D396" s="212" t="s">
        <v>205</v>
      </c>
      <c r="E396" s="213" t="s">
        <v>3592</v>
      </c>
      <c r="F396" s="214" t="s">
        <v>3593</v>
      </c>
      <c r="G396" s="215" t="s">
        <v>289</v>
      </c>
      <c r="H396" s="216">
        <v>3</v>
      </c>
      <c r="I396" s="217"/>
      <c r="J396" s="218">
        <f>ROUND(I396*H396,2)</f>
        <v>0</v>
      </c>
      <c r="K396" s="214" t="s">
        <v>209</v>
      </c>
      <c r="L396" s="44"/>
      <c r="M396" s="219" t="s">
        <v>19</v>
      </c>
      <c r="N396" s="220" t="s">
        <v>44</v>
      </c>
      <c r="O396" s="84"/>
      <c r="P396" s="221">
        <f>O396*H396</f>
        <v>0</v>
      </c>
      <c r="Q396" s="221">
        <v>0.00018000000000000001</v>
      </c>
      <c r="R396" s="221">
        <f>Q396*H396</f>
        <v>0.00054000000000000001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239</v>
      </c>
      <c r="AT396" s="223" t="s">
        <v>205</v>
      </c>
      <c r="AU396" s="223" t="s">
        <v>82</v>
      </c>
      <c r="AY396" s="17" t="s">
        <v>202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80</v>
      </c>
      <c r="BK396" s="224">
        <f>ROUND(I396*H396,2)</f>
        <v>0</v>
      </c>
      <c r="BL396" s="17" t="s">
        <v>239</v>
      </c>
      <c r="BM396" s="223" t="s">
        <v>5564</v>
      </c>
    </row>
    <row r="397" s="2" customFormat="1">
      <c r="A397" s="38"/>
      <c r="B397" s="39"/>
      <c r="C397" s="40"/>
      <c r="D397" s="225" t="s">
        <v>212</v>
      </c>
      <c r="E397" s="40"/>
      <c r="F397" s="226" t="s">
        <v>3595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212</v>
      </c>
      <c r="AU397" s="17" t="s">
        <v>82</v>
      </c>
    </row>
    <row r="398" s="2" customFormat="1">
      <c r="A398" s="38"/>
      <c r="B398" s="39"/>
      <c r="C398" s="40"/>
      <c r="D398" s="230" t="s">
        <v>214</v>
      </c>
      <c r="E398" s="40"/>
      <c r="F398" s="231" t="s">
        <v>3596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214</v>
      </c>
      <c r="AU398" s="17" t="s">
        <v>82</v>
      </c>
    </row>
    <row r="399" s="2" customFormat="1" ht="16.5" customHeight="1">
      <c r="A399" s="38"/>
      <c r="B399" s="39"/>
      <c r="C399" s="212" t="s">
        <v>755</v>
      </c>
      <c r="D399" s="212" t="s">
        <v>205</v>
      </c>
      <c r="E399" s="213" t="s">
        <v>3602</v>
      </c>
      <c r="F399" s="214" t="s">
        <v>3603</v>
      </c>
      <c r="G399" s="215" t="s">
        <v>289</v>
      </c>
      <c r="H399" s="216">
        <v>6</v>
      </c>
      <c r="I399" s="217"/>
      <c r="J399" s="218">
        <f>ROUND(I399*H399,2)</f>
        <v>0</v>
      </c>
      <c r="K399" s="214" t="s">
        <v>209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0.00036000000000000002</v>
      </c>
      <c r="R399" s="221">
        <f>Q399*H399</f>
        <v>0.00216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239</v>
      </c>
      <c r="AT399" s="223" t="s">
        <v>205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239</v>
      </c>
      <c r="BM399" s="223" t="s">
        <v>5565</v>
      </c>
    </row>
    <row r="400" s="2" customFormat="1">
      <c r="A400" s="38"/>
      <c r="B400" s="39"/>
      <c r="C400" s="40"/>
      <c r="D400" s="225" t="s">
        <v>212</v>
      </c>
      <c r="E400" s="40"/>
      <c r="F400" s="226" t="s">
        <v>3605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212</v>
      </c>
      <c r="AU400" s="17" t="s">
        <v>82</v>
      </c>
    </row>
    <row r="401" s="2" customFormat="1">
      <c r="A401" s="38"/>
      <c r="B401" s="39"/>
      <c r="C401" s="40"/>
      <c r="D401" s="230" t="s">
        <v>214</v>
      </c>
      <c r="E401" s="40"/>
      <c r="F401" s="231" t="s">
        <v>3606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214</v>
      </c>
      <c r="AU401" s="17" t="s">
        <v>82</v>
      </c>
    </row>
    <row r="402" s="2" customFormat="1" ht="16.5" customHeight="1">
      <c r="A402" s="38"/>
      <c r="B402" s="39"/>
      <c r="C402" s="212" t="s">
        <v>759</v>
      </c>
      <c r="D402" s="212" t="s">
        <v>205</v>
      </c>
      <c r="E402" s="213" t="s">
        <v>3652</v>
      </c>
      <c r="F402" s="214" t="s">
        <v>3653</v>
      </c>
      <c r="G402" s="215" t="s">
        <v>289</v>
      </c>
      <c r="H402" s="216">
        <v>1</v>
      </c>
      <c r="I402" s="217"/>
      <c r="J402" s="218">
        <f>ROUND(I402*H402,2)</f>
        <v>0</v>
      </c>
      <c r="K402" s="214" t="s">
        <v>209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0.00029</v>
      </c>
      <c r="R402" s="221">
        <f>Q402*H402</f>
        <v>0.00029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239</v>
      </c>
      <c r="AT402" s="223" t="s">
        <v>205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239</v>
      </c>
      <c r="BM402" s="223" t="s">
        <v>5566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3655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2" customFormat="1">
      <c r="A404" s="38"/>
      <c r="B404" s="39"/>
      <c r="C404" s="40"/>
      <c r="D404" s="230" t="s">
        <v>214</v>
      </c>
      <c r="E404" s="40"/>
      <c r="F404" s="231" t="s">
        <v>3656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214</v>
      </c>
      <c r="AU404" s="17" t="s">
        <v>82</v>
      </c>
    </row>
    <row r="405" s="2" customFormat="1" ht="16.5" customHeight="1">
      <c r="A405" s="38"/>
      <c r="B405" s="39"/>
      <c r="C405" s="212" t="s">
        <v>765</v>
      </c>
      <c r="D405" s="212" t="s">
        <v>205</v>
      </c>
      <c r="E405" s="213" t="s">
        <v>5567</v>
      </c>
      <c r="F405" s="214" t="s">
        <v>5568</v>
      </c>
      <c r="G405" s="215" t="s">
        <v>289</v>
      </c>
      <c r="H405" s="216">
        <v>4</v>
      </c>
      <c r="I405" s="217"/>
      <c r="J405" s="218">
        <f>ROUND(I405*H405,2)</f>
        <v>0</v>
      </c>
      <c r="K405" s="214" t="s">
        <v>209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0.00021000000000000001</v>
      </c>
      <c r="R405" s="221">
        <f>Q405*H405</f>
        <v>0.00084000000000000003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239</v>
      </c>
      <c r="AT405" s="223" t="s">
        <v>205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239</v>
      </c>
      <c r="BM405" s="223" t="s">
        <v>5569</v>
      </c>
    </row>
    <row r="406" s="2" customFormat="1">
      <c r="A406" s="38"/>
      <c r="B406" s="39"/>
      <c r="C406" s="40"/>
      <c r="D406" s="225" t="s">
        <v>212</v>
      </c>
      <c r="E406" s="40"/>
      <c r="F406" s="226" t="s">
        <v>5570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212</v>
      </c>
      <c r="AU406" s="17" t="s">
        <v>82</v>
      </c>
    </row>
    <row r="407" s="2" customFormat="1">
      <c r="A407" s="38"/>
      <c r="B407" s="39"/>
      <c r="C407" s="40"/>
      <c r="D407" s="230" t="s">
        <v>214</v>
      </c>
      <c r="E407" s="40"/>
      <c r="F407" s="231" t="s">
        <v>5571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214</v>
      </c>
      <c r="AU407" s="17" t="s">
        <v>82</v>
      </c>
    </row>
    <row r="408" s="2" customFormat="1" ht="16.5" customHeight="1">
      <c r="A408" s="38"/>
      <c r="B408" s="39"/>
      <c r="C408" s="212" t="s">
        <v>771</v>
      </c>
      <c r="D408" s="212" t="s">
        <v>205</v>
      </c>
      <c r="E408" s="213" t="s">
        <v>3671</v>
      </c>
      <c r="F408" s="214" t="s">
        <v>3672</v>
      </c>
      <c r="G408" s="215" t="s">
        <v>289</v>
      </c>
      <c r="H408" s="216">
        <v>2</v>
      </c>
      <c r="I408" s="217"/>
      <c r="J408" s="218">
        <f>ROUND(I408*H408,2)</f>
        <v>0</v>
      </c>
      <c r="K408" s="214" t="s">
        <v>209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0.00050000000000000001</v>
      </c>
      <c r="R408" s="221">
        <f>Q408*H408</f>
        <v>0.001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239</v>
      </c>
      <c r="AT408" s="223" t="s">
        <v>205</v>
      </c>
      <c r="AU408" s="223" t="s">
        <v>82</v>
      </c>
      <c r="AY408" s="17" t="s">
        <v>202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239</v>
      </c>
      <c r="BM408" s="223" t="s">
        <v>5572</v>
      </c>
    </row>
    <row r="409" s="2" customFormat="1">
      <c r="A409" s="38"/>
      <c r="B409" s="39"/>
      <c r="C409" s="40"/>
      <c r="D409" s="225" t="s">
        <v>212</v>
      </c>
      <c r="E409" s="40"/>
      <c r="F409" s="226" t="s">
        <v>3674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212</v>
      </c>
      <c r="AU409" s="17" t="s">
        <v>82</v>
      </c>
    </row>
    <row r="410" s="2" customFormat="1">
      <c r="A410" s="38"/>
      <c r="B410" s="39"/>
      <c r="C410" s="40"/>
      <c r="D410" s="230" t="s">
        <v>214</v>
      </c>
      <c r="E410" s="40"/>
      <c r="F410" s="231" t="s">
        <v>3675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214</v>
      </c>
      <c r="AU410" s="17" t="s">
        <v>82</v>
      </c>
    </row>
    <row r="411" s="2" customFormat="1" ht="16.5" customHeight="1">
      <c r="A411" s="38"/>
      <c r="B411" s="39"/>
      <c r="C411" s="212" t="s">
        <v>777</v>
      </c>
      <c r="D411" s="212" t="s">
        <v>205</v>
      </c>
      <c r="E411" s="213" t="s">
        <v>3676</v>
      </c>
      <c r="F411" s="214" t="s">
        <v>3677</v>
      </c>
      <c r="G411" s="215" t="s">
        <v>289</v>
      </c>
      <c r="H411" s="216">
        <v>1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0.00069999999999999999</v>
      </c>
      <c r="R411" s="221">
        <f>Q411*H411</f>
        <v>0.00069999999999999999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239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239</v>
      </c>
      <c r="BM411" s="223" t="s">
        <v>5573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3679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2" customFormat="1">
      <c r="A413" s="38"/>
      <c r="B413" s="39"/>
      <c r="C413" s="40"/>
      <c r="D413" s="230" t="s">
        <v>214</v>
      </c>
      <c r="E413" s="40"/>
      <c r="F413" s="231" t="s">
        <v>3680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214</v>
      </c>
      <c r="AU413" s="17" t="s">
        <v>82</v>
      </c>
    </row>
    <row r="414" s="2" customFormat="1" ht="16.5" customHeight="1">
      <c r="A414" s="38"/>
      <c r="B414" s="39"/>
      <c r="C414" s="212" t="s">
        <v>783</v>
      </c>
      <c r="D414" s="212" t="s">
        <v>205</v>
      </c>
      <c r="E414" s="213" t="s">
        <v>5574</v>
      </c>
      <c r="F414" s="214" t="s">
        <v>5575</v>
      </c>
      <c r="G414" s="215" t="s">
        <v>289</v>
      </c>
      <c r="H414" s="216">
        <v>1</v>
      </c>
      <c r="I414" s="217"/>
      <c r="J414" s="218">
        <f>ROUND(I414*H414,2)</f>
        <v>0</v>
      </c>
      <c r="K414" s="214" t="s">
        <v>209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0.0032699999999999999</v>
      </c>
      <c r="R414" s="221">
        <f>Q414*H414</f>
        <v>0.0032699999999999999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239</v>
      </c>
      <c r="AT414" s="223" t="s">
        <v>205</v>
      </c>
      <c r="AU414" s="223" t="s">
        <v>82</v>
      </c>
      <c r="AY414" s="17" t="s">
        <v>202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239</v>
      </c>
      <c r="BM414" s="223" t="s">
        <v>5576</v>
      </c>
    </row>
    <row r="415" s="2" customFormat="1">
      <c r="A415" s="38"/>
      <c r="B415" s="39"/>
      <c r="C415" s="40"/>
      <c r="D415" s="225" t="s">
        <v>212</v>
      </c>
      <c r="E415" s="40"/>
      <c r="F415" s="226" t="s">
        <v>5577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212</v>
      </c>
      <c r="AU415" s="17" t="s">
        <v>82</v>
      </c>
    </row>
    <row r="416" s="2" customFormat="1">
      <c r="A416" s="38"/>
      <c r="B416" s="39"/>
      <c r="C416" s="40"/>
      <c r="D416" s="230" t="s">
        <v>214</v>
      </c>
      <c r="E416" s="40"/>
      <c r="F416" s="231" t="s">
        <v>5578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214</v>
      </c>
      <c r="AU416" s="17" t="s">
        <v>82</v>
      </c>
    </row>
    <row r="417" s="2" customFormat="1">
      <c r="A417" s="38"/>
      <c r="B417" s="39"/>
      <c r="C417" s="40"/>
      <c r="D417" s="225" t="s">
        <v>525</v>
      </c>
      <c r="E417" s="40"/>
      <c r="F417" s="253" t="s">
        <v>5579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525</v>
      </c>
      <c r="AU417" s="17" t="s">
        <v>82</v>
      </c>
    </row>
    <row r="418" s="2" customFormat="1" ht="16.5" customHeight="1">
      <c r="A418" s="38"/>
      <c r="B418" s="39"/>
      <c r="C418" s="243" t="s">
        <v>790</v>
      </c>
      <c r="D418" s="243" t="s">
        <v>248</v>
      </c>
      <c r="E418" s="244" t="s">
        <v>5580</v>
      </c>
      <c r="F418" s="245" t="s">
        <v>5581</v>
      </c>
      <c r="G418" s="246" t="s">
        <v>289</v>
      </c>
      <c r="H418" s="247">
        <v>4</v>
      </c>
      <c r="I418" s="248"/>
      <c r="J418" s="249">
        <f>ROUND(I418*H418,2)</f>
        <v>0</v>
      </c>
      <c r="K418" s="245" t="s">
        <v>19</v>
      </c>
      <c r="L418" s="250"/>
      <c r="M418" s="251" t="s">
        <v>19</v>
      </c>
      <c r="N418" s="252" t="s">
        <v>44</v>
      </c>
      <c r="O418" s="84"/>
      <c r="P418" s="221">
        <f>O418*H418</f>
        <v>0</v>
      </c>
      <c r="Q418" s="221">
        <v>0</v>
      </c>
      <c r="R418" s="221">
        <f>Q418*H418</f>
        <v>0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251</v>
      </c>
      <c r="AT418" s="223" t="s">
        <v>248</v>
      </c>
      <c r="AU418" s="223" t="s">
        <v>82</v>
      </c>
      <c r="AY418" s="17" t="s">
        <v>202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239</v>
      </c>
      <c r="BM418" s="223" t="s">
        <v>5582</v>
      </c>
    </row>
    <row r="419" s="2" customFormat="1">
      <c r="A419" s="38"/>
      <c r="B419" s="39"/>
      <c r="C419" s="40"/>
      <c r="D419" s="225" t="s">
        <v>212</v>
      </c>
      <c r="E419" s="40"/>
      <c r="F419" s="226" t="s">
        <v>5581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212</v>
      </c>
      <c r="AU419" s="17" t="s">
        <v>82</v>
      </c>
    </row>
    <row r="420" s="12" customFormat="1" ht="22.8" customHeight="1">
      <c r="A420" s="12"/>
      <c r="B420" s="196"/>
      <c r="C420" s="197"/>
      <c r="D420" s="198" t="s">
        <v>72</v>
      </c>
      <c r="E420" s="210" t="s">
        <v>3819</v>
      </c>
      <c r="F420" s="210" t="s">
        <v>3820</v>
      </c>
      <c r="G420" s="197"/>
      <c r="H420" s="197"/>
      <c r="I420" s="200"/>
      <c r="J420" s="211">
        <f>BK420</f>
        <v>0</v>
      </c>
      <c r="K420" s="197"/>
      <c r="L420" s="202"/>
      <c r="M420" s="203"/>
      <c r="N420" s="204"/>
      <c r="O420" s="204"/>
      <c r="P420" s="205">
        <f>SUM(P421:P426)</f>
        <v>0</v>
      </c>
      <c r="Q420" s="204"/>
      <c r="R420" s="205">
        <f>SUM(R421:R426)</f>
        <v>0.01044</v>
      </c>
      <c r="S420" s="204"/>
      <c r="T420" s="206">
        <f>SUM(T421:T426)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7" t="s">
        <v>82</v>
      </c>
      <c r="AT420" s="208" t="s">
        <v>72</v>
      </c>
      <c r="AU420" s="208" t="s">
        <v>80</v>
      </c>
      <c r="AY420" s="207" t="s">
        <v>202</v>
      </c>
      <c r="BK420" s="209">
        <f>SUM(BK421:BK426)</f>
        <v>0</v>
      </c>
    </row>
    <row r="421" s="2" customFormat="1" ht="16.5" customHeight="1">
      <c r="A421" s="38"/>
      <c r="B421" s="39"/>
      <c r="C421" s="212" t="s">
        <v>797</v>
      </c>
      <c r="D421" s="212" t="s">
        <v>205</v>
      </c>
      <c r="E421" s="213" t="s">
        <v>5583</v>
      </c>
      <c r="F421" s="214" t="s">
        <v>5584</v>
      </c>
      <c r="G421" s="215" t="s">
        <v>437</v>
      </c>
      <c r="H421" s="216">
        <v>2</v>
      </c>
      <c r="I421" s="217"/>
      <c r="J421" s="218">
        <f>ROUND(I421*H421,2)</f>
        <v>0</v>
      </c>
      <c r="K421" s="214" t="s">
        <v>209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0.0052199999999999998</v>
      </c>
      <c r="R421" s="221">
        <f>Q421*H421</f>
        <v>0.01044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239</v>
      </c>
      <c r="AT421" s="223" t="s">
        <v>205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239</v>
      </c>
      <c r="BM421" s="223" t="s">
        <v>5585</v>
      </c>
    </row>
    <row r="422" s="2" customFormat="1">
      <c r="A422" s="38"/>
      <c r="B422" s="39"/>
      <c r="C422" s="40"/>
      <c r="D422" s="225" t="s">
        <v>212</v>
      </c>
      <c r="E422" s="40"/>
      <c r="F422" s="226" t="s">
        <v>5584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212</v>
      </c>
      <c r="AU422" s="17" t="s">
        <v>82</v>
      </c>
    </row>
    <row r="423" s="2" customFormat="1">
      <c r="A423" s="38"/>
      <c r="B423" s="39"/>
      <c r="C423" s="40"/>
      <c r="D423" s="230" t="s">
        <v>214</v>
      </c>
      <c r="E423" s="40"/>
      <c r="F423" s="231" t="s">
        <v>5586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214</v>
      </c>
      <c r="AU423" s="17" t="s">
        <v>82</v>
      </c>
    </row>
    <row r="424" s="2" customFormat="1" ht="16.5" customHeight="1">
      <c r="A424" s="38"/>
      <c r="B424" s="39"/>
      <c r="C424" s="243" t="s">
        <v>804</v>
      </c>
      <c r="D424" s="243" t="s">
        <v>248</v>
      </c>
      <c r="E424" s="244" t="s">
        <v>5587</v>
      </c>
      <c r="F424" s="245" t="s">
        <v>5588</v>
      </c>
      <c r="G424" s="246" t="s">
        <v>289</v>
      </c>
      <c r="H424" s="247">
        <v>16</v>
      </c>
      <c r="I424" s="248"/>
      <c r="J424" s="249">
        <f>ROUND(I424*H424,2)</f>
        <v>0</v>
      </c>
      <c r="K424" s="245" t="s">
        <v>19</v>
      </c>
      <c r="L424" s="250"/>
      <c r="M424" s="251" t="s">
        <v>19</v>
      </c>
      <c r="N424" s="252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251</v>
      </c>
      <c r="AT424" s="223" t="s">
        <v>248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239</v>
      </c>
      <c r="BM424" s="223" t="s">
        <v>5589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5588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13" customFormat="1">
      <c r="A426" s="13"/>
      <c r="B426" s="232"/>
      <c r="C426" s="233"/>
      <c r="D426" s="225" t="s">
        <v>224</v>
      </c>
      <c r="E426" s="233"/>
      <c r="F426" s="235" t="s">
        <v>5590</v>
      </c>
      <c r="G426" s="233"/>
      <c r="H426" s="236">
        <v>16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224</v>
      </c>
      <c r="AU426" s="242" t="s">
        <v>82</v>
      </c>
      <c r="AV426" s="13" t="s">
        <v>82</v>
      </c>
      <c r="AW426" s="13" t="s">
        <v>4</v>
      </c>
      <c r="AX426" s="13" t="s">
        <v>80</v>
      </c>
      <c r="AY426" s="242" t="s">
        <v>202</v>
      </c>
    </row>
    <row r="427" s="12" customFormat="1" ht="22.8" customHeight="1">
      <c r="A427" s="12"/>
      <c r="B427" s="196"/>
      <c r="C427" s="197"/>
      <c r="D427" s="198" t="s">
        <v>72</v>
      </c>
      <c r="E427" s="210" t="s">
        <v>331</v>
      </c>
      <c r="F427" s="210" t="s">
        <v>332</v>
      </c>
      <c r="G427" s="197"/>
      <c r="H427" s="197"/>
      <c r="I427" s="200"/>
      <c r="J427" s="211">
        <f>BK427</f>
        <v>0</v>
      </c>
      <c r="K427" s="197"/>
      <c r="L427" s="202"/>
      <c r="M427" s="203"/>
      <c r="N427" s="204"/>
      <c r="O427" s="204"/>
      <c r="P427" s="205">
        <f>SUM(P428:P430)</f>
        <v>0</v>
      </c>
      <c r="Q427" s="204"/>
      <c r="R427" s="205">
        <f>SUM(R428:R430)</f>
        <v>0.0064000000000000003</v>
      </c>
      <c r="S427" s="204"/>
      <c r="T427" s="206">
        <f>SUM(T428:T430)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7" t="s">
        <v>82</v>
      </c>
      <c r="AT427" s="208" t="s">
        <v>72</v>
      </c>
      <c r="AU427" s="208" t="s">
        <v>80</v>
      </c>
      <c r="AY427" s="207" t="s">
        <v>202</v>
      </c>
      <c r="BK427" s="209">
        <f>SUM(BK428:BK430)</f>
        <v>0</v>
      </c>
    </row>
    <row r="428" s="2" customFormat="1" ht="24.15" customHeight="1">
      <c r="A428" s="38"/>
      <c r="B428" s="39"/>
      <c r="C428" s="212" t="s">
        <v>811</v>
      </c>
      <c r="D428" s="212" t="s">
        <v>205</v>
      </c>
      <c r="E428" s="213" t="s">
        <v>5591</v>
      </c>
      <c r="F428" s="214" t="s">
        <v>5592</v>
      </c>
      <c r="G428" s="215" t="s">
        <v>289</v>
      </c>
      <c r="H428" s="216">
        <v>4</v>
      </c>
      <c r="I428" s="217"/>
      <c r="J428" s="218">
        <f>ROUND(I428*H428,2)</f>
        <v>0</v>
      </c>
      <c r="K428" s="214" t="s">
        <v>209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0.0016000000000000001</v>
      </c>
      <c r="R428" s="221">
        <f>Q428*H428</f>
        <v>0.0064000000000000003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239</v>
      </c>
      <c r="AT428" s="223" t="s">
        <v>205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239</v>
      </c>
      <c r="BM428" s="223" t="s">
        <v>5593</v>
      </c>
    </row>
    <row r="429" s="2" customFormat="1">
      <c r="A429" s="38"/>
      <c r="B429" s="39"/>
      <c r="C429" s="40"/>
      <c r="D429" s="225" t="s">
        <v>212</v>
      </c>
      <c r="E429" s="40"/>
      <c r="F429" s="226" t="s">
        <v>5594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212</v>
      </c>
      <c r="AU429" s="17" t="s">
        <v>82</v>
      </c>
    </row>
    <row r="430" s="2" customFormat="1">
      <c r="A430" s="38"/>
      <c r="B430" s="39"/>
      <c r="C430" s="40"/>
      <c r="D430" s="230" t="s">
        <v>214</v>
      </c>
      <c r="E430" s="40"/>
      <c r="F430" s="231" t="s">
        <v>5595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214</v>
      </c>
      <c r="AU430" s="17" t="s">
        <v>82</v>
      </c>
    </row>
    <row r="431" s="12" customFormat="1" ht="22.8" customHeight="1">
      <c r="A431" s="12"/>
      <c r="B431" s="196"/>
      <c r="C431" s="197"/>
      <c r="D431" s="198" t="s">
        <v>72</v>
      </c>
      <c r="E431" s="210" t="s">
        <v>3826</v>
      </c>
      <c r="F431" s="210" t="s">
        <v>3827</v>
      </c>
      <c r="G431" s="197"/>
      <c r="H431" s="197"/>
      <c r="I431" s="200"/>
      <c r="J431" s="211">
        <f>BK431</f>
        <v>0</v>
      </c>
      <c r="K431" s="197"/>
      <c r="L431" s="202"/>
      <c r="M431" s="203"/>
      <c r="N431" s="204"/>
      <c r="O431" s="204"/>
      <c r="P431" s="205">
        <f>SUM(P432:P529)</f>
        <v>0</v>
      </c>
      <c r="Q431" s="204"/>
      <c r="R431" s="205">
        <f>SUM(R432:R529)</f>
        <v>3.2318599999999997</v>
      </c>
      <c r="S431" s="204"/>
      <c r="T431" s="206">
        <f>SUM(T432:T529)</f>
        <v>7.1679599999999999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7" t="s">
        <v>82</v>
      </c>
      <c r="AT431" s="208" t="s">
        <v>72</v>
      </c>
      <c r="AU431" s="208" t="s">
        <v>80</v>
      </c>
      <c r="AY431" s="207" t="s">
        <v>202</v>
      </c>
      <c r="BK431" s="209">
        <f>SUM(BK432:BK529)</f>
        <v>0</v>
      </c>
    </row>
    <row r="432" s="2" customFormat="1" ht="16.5" customHeight="1">
      <c r="A432" s="38"/>
      <c r="B432" s="39"/>
      <c r="C432" s="212" t="s">
        <v>818</v>
      </c>
      <c r="D432" s="212" t="s">
        <v>205</v>
      </c>
      <c r="E432" s="213" t="s">
        <v>5596</v>
      </c>
      <c r="F432" s="214" t="s">
        <v>5597</v>
      </c>
      <c r="G432" s="215" t="s">
        <v>289</v>
      </c>
      <c r="H432" s="216">
        <v>1</v>
      </c>
      <c r="I432" s="217"/>
      <c r="J432" s="218">
        <f>ROUND(I432*H432,2)</f>
        <v>0</v>
      </c>
      <c r="K432" s="214" t="s">
        <v>209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0.51195999999999997</v>
      </c>
      <c r="T432" s="222">
        <f>S432*H432</f>
        <v>0.51195999999999997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239</v>
      </c>
      <c r="AT432" s="223" t="s">
        <v>205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239</v>
      </c>
      <c r="BM432" s="223" t="s">
        <v>5598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5599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>
      <c r="A434" s="38"/>
      <c r="B434" s="39"/>
      <c r="C434" s="40"/>
      <c r="D434" s="230" t="s">
        <v>214</v>
      </c>
      <c r="E434" s="40"/>
      <c r="F434" s="231" t="s">
        <v>5600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214</v>
      </c>
      <c r="AU434" s="17" t="s">
        <v>82</v>
      </c>
    </row>
    <row r="435" s="2" customFormat="1" ht="16.5" customHeight="1">
      <c r="A435" s="38"/>
      <c r="B435" s="39"/>
      <c r="C435" s="212" t="s">
        <v>824</v>
      </c>
      <c r="D435" s="212" t="s">
        <v>205</v>
      </c>
      <c r="E435" s="213" t="s">
        <v>5601</v>
      </c>
      <c r="F435" s="214" t="s">
        <v>5602</v>
      </c>
      <c r="G435" s="215" t="s">
        <v>289</v>
      </c>
      <c r="H435" s="216">
        <v>1</v>
      </c>
      <c r="I435" s="217"/>
      <c r="J435" s="218">
        <f>ROUND(I435*H435,2)</f>
        <v>0</v>
      </c>
      <c r="K435" s="214" t="s">
        <v>209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0.0049399999999999999</v>
      </c>
      <c r="R435" s="221">
        <f>Q435*H435</f>
        <v>0.0049399999999999999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239</v>
      </c>
      <c r="AT435" s="223" t="s">
        <v>205</v>
      </c>
      <c r="AU435" s="223" t="s">
        <v>82</v>
      </c>
      <c r="AY435" s="17" t="s">
        <v>202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80</v>
      </c>
      <c r="BK435" s="224">
        <f>ROUND(I435*H435,2)</f>
        <v>0</v>
      </c>
      <c r="BL435" s="17" t="s">
        <v>239</v>
      </c>
      <c r="BM435" s="223" t="s">
        <v>5603</v>
      </c>
    </row>
    <row r="436" s="2" customFormat="1">
      <c r="A436" s="38"/>
      <c r="B436" s="39"/>
      <c r="C436" s="40"/>
      <c r="D436" s="225" t="s">
        <v>212</v>
      </c>
      <c r="E436" s="40"/>
      <c r="F436" s="226" t="s">
        <v>5604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212</v>
      </c>
      <c r="AU436" s="17" t="s">
        <v>82</v>
      </c>
    </row>
    <row r="437" s="2" customFormat="1">
      <c r="A437" s="38"/>
      <c r="B437" s="39"/>
      <c r="C437" s="40"/>
      <c r="D437" s="230" t="s">
        <v>214</v>
      </c>
      <c r="E437" s="40"/>
      <c r="F437" s="231" t="s">
        <v>5605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214</v>
      </c>
      <c r="AU437" s="17" t="s">
        <v>82</v>
      </c>
    </row>
    <row r="438" s="2" customFormat="1" ht="16.5" customHeight="1">
      <c r="A438" s="38"/>
      <c r="B438" s="39"/>
      <c r="C438" s="212" t="s">
        <v>830</v>
      </c>
      <c r="D438" s="212" t="s">
        <v>205</v>
      </c>
      <c r="E438" s="213" t="s">
        <v>5606</v>
      </c>
      <c r="F438" s="214" t="s">
        <v>5607</v>
      </c>
      <c r="G438" s="215" t="s">
        <v>289</v>
      </c>
      <c r="H438" s="216">
        <v>1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239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239</v>
      </c>
      <c r="BM438" s="223" t="s">
        <v>5608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5609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>
      <c r="A440" s="38"/>
      <c r="B440" s="39"/>
      <c r="C440" s="40"/>
      <c r="D440" s="230" t="s">
        <v>214</v>
      </c>
      <c r="E440" s="40"/>
      <c r="F440" s="231" t="s">
        <v>5610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214</v>
      </c>
      <c r="AU440" s="17" t="s">
        <v>82</v>
      </c>
    </row>
    <row r="441" s="2" customFormat="1" ht="16.5" customHeight="1">
      <c r="A441" s="38"/>
      <c r="B441" s="39"/>
      <c r="C441" s="212" t="s">
        <v>836</v>
      </c>
      <c r="D441" s="212" t="s">
        <v>205</v>
      </c>
      <c r="E441" s="213" t="s">
        <v>5611</v>
      </c>
      <c r="F441" s="214" t="s">
        <v>5612</v>
      </c>
      <c r="G441" s="215" t="s">
        <v>437</v>
      </c>
      <c r="H441" s="216">
        <v>1</v>
      </c>
      <c r="I441" s="217"/>
      <c r="J441" s="218">
        <f>ROUND(I441*H441,2)</f>
        <v>0</v>
      </c>
      <c r="K441" s="214" t="s">
        <v>209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0.00124</v>
      </c>
      <c r="R441" s="221">
        <f>Q441*H441</f>
        <v>0.00124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239</v>
      </c>
      <c r="AT441" s="223" t="s">
        <v>205</v>
      </c>
      <c r="AU441" s="223" t="s">
        <v>82</v>
      </c>
      <c r="AY441" s="17" t="s">
        <v>202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80</v>
      </c>
      <c r="BK441" s="224">
        <f>ROUND(I441*H441,2)</f>
        <v>0</v>
      </c>
      <c r="BL441" s="17" t="s">
        <v>239</v>
      </c>
      <c r="BM441" s="223" t="s">
        <v>5613</v>
      </c>
    </row>
    <row r="442" s="2" customFormat="1">
      <c r="A442" s="38"/>
      <c r="B442" s="39"/>
      <c r="C442" s="40"/>
      <c r="D442" s="225" t="s">
        <v>212</v>
      </c>
      <c r="E442" s="40"/>
      <c r="F442" s="226" t="s">
        <v>5614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212</v>
      </c>
      <c r="AU442" s="17" t="s">
        <v>82</v>
      </c>
    </row>
    <row r="443" s="2" customFormat="1">
      <c r="A443" s="38"/>
      <c r="B443" s="39"/>
      <c r="C443" s="40"/>
      <c r="D443" s="230" t="s">
        <v>214</v>
      </c>
      <c r="E443" s="40"/>
      <c r="F443" s="231" t="s">
        <v>5615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214</v>
      </c>
      <c r="AU443" s="17" t="s">
        <v>82</v>
      </c>
    </row>
    <row r="444" s="2" customFormat="1" ht="16.5" customHeight="1">
      <c r="A444" s="38"/>
      <c r="B444" s="39"/>
      <c r="C444" s="212" t="s">
        <v>842</v>
      </c>
      <c r="D444" s="212" t="s">
        <v>205</v>
      </c>
      <c r="E444" s="213" t="s">
        <v>3838</v>
      </c>
      <c r="F444" s="214" t="s">
        <v>3839</v>
      </c>
      <c r="G444" s="215" t="s">
        <v>289</v>
      </c>
      <c r="H444" s="216">
        <v>9</v>
      </c>
      <c r="I444" s="217"/>
      <c r="J444" s="218">
        <f>ROUND(I444*H444,2)</f>
        <v>0</v>
      </c>
      <c r="K444" s="214" t="s">
        <v>209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</v>
      </c>
      <c r="R444" s="221">
        <f>Q444*H444</f>
        <v>0</v>
      </c>
      <c r="S444" s="221">
        <v>0.624</v>
      </c>
      <c r="T444" s="222">
        <f>S444*H444</f>
        <v>5.6159999999999997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239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239</v>
      </c>
      <c r="BM444" s="223" t="s">
        <v>5616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3841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>
      <c r="A446" s="38"/>
      <c r="B446" s="39"/>
      <c r="C446" s="40"/>
      <c r="D446" s="230" t="s">
        <v>214</v>
      </c>
      <c r="E446" s="40"/>
      <c r="F446" s="231" t="s">
        <v>3842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214</v>
      </c>
      <c r="AU446" s="17" t="s">
        <v>82</v>
      </c>
    </row>
    <row r="447" s="2" customFormat="1" ht="16.5" customHeight="1">
      <c r="A447" s="38"/>
      <c r="B447" s="39"/>
      <c r="C447" s="212" t="s">
        <v>848</v>
      </c>
      <c r="D447" s="212" t="s">
        <v>205</v>
      </c>
      <c r="E447" s="213" t="s">
        <v>5617</v>
      </c>
      <c r="F447" s="214" t="s">
        <v>5618</v>
      </c>
      <c r="G447" s="215" t="s">
        <v>289</v>
      </c>
      <c r="H447" s="216">
        <v>3</v>
      </c>
      <c r="I447" s="217"/>
      <c r="J447" s="218">
        <f>ROUND(I447*H447,2)</f>
        <v>0</v>
      </c>
      <c r="K447" s="214" t="s">
        <v>19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</v>
      </c>
      <c r="R447" s="221">
        <f>Q447*H447</f>
        <v>0</v>
      </c>
      <c r="S447" s="221">
        <v>0.159</v>
      </c>
      <c r="T447" s="222">
        <f>S447*H447</f>
        <v>0.47699999999999998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239</v>
      </c>
      <c r="AT447" s="223" t="s">
        <v>205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239</v>
      </c>
      <c r="BM447" s="223" t="s">
        <v>5619</v>
      </c>
    </row>
    <row r="448" s="2" customFormat="1">
      <c r="A448" s="38"/>
      <c r="B448" s="39"/>
      <c r="C448" s="40"/>
      <c r="D448" s="225" t="s">
        <v>212</v>
      </c>
      <c r="E448" s="40"/>
      <c r="F448" s="226" t="s">
        <v>5620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212</v>
      </c>
      <c r="AU448" s="17" t="s">
        <v>82</v>
      </c>
    </row>
    <row r="449" s="2" customFormat="1" ht="16.5" customHeight="1">
      <c r="A449" s="38"/>
      <c r="B449" s="39"/>
      <c r="C449" s="212" t="s">
        <v>855</v>
      </c>
      <c r="D449" s="212" t="s">
        <v>205</v>
      </c>
      <c r="E449" s="213" t="s">
        <v>5621</v>
      </c>
      <c r="F449" s="214" t="s">
        <v>5622</v>
      </c>
      <c r="G449" s="215" t="s">
        <v>289</v>
      </c>
      <c r="H449" s="216">
        <v>1</v>
      </c>
      <c r="I449" s="217"/>
      <c r="J449" s="218">
        <f>ROUND(I449*H449,2)</f>
        <v>0</v>
      </c>
      <c r="K449" s="214" t="s">
        <v>209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0.159</v>
      </c>
      <c r="T449" s="222">
        <f>S449*H449</f>
        <v>0.159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239</v>
      </c>
      <c r="AT449" s="223" t="s">
        <v>205</v>
      </c>
      <c r="AU449" s="223" t="s">
        <v>82</v>
      </c>
      <c r="AY449" s="17" t="s">
        <v>202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239</v>
      </c>
      <c r="BM449" s="223" t="s">
        <v>5623</v>
      </c>
    </row>
    <row r="450" s="2" customFormat="1">
      <c r="A450" s="38"/>
      <c r="B450" s="39"/>
      <c r="C450" s="40"/>
      <c r="D450" s="225" t="s">
        <v>212</v>
      </c>
      <c r="E450" s="40"/>
      <c r="F450" s="226" t="s">
        <v>5620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212</v>
      </c>
      <c r="AU450" s="17" t="s">
        <v>82</v>
      </c>
    </row>
    <row r="451" s="2" customFormat="1">
      <c r="A451" s="38"/>
      <c r="B451" s="39"/>
      <c r="C451" s="40"/>
      <c r="D451" s="230" t="s">
        <v>214</v>
      </c>
      <c r="E451" s="40"/>
      <c r="F451" s="231" t="s">
        <v>5624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214</v>
      </c>
      <c r="AU451" s="17" t="s">
        <v>82</v>
      </c>
    </row>
    <row r="452" s="2" customFormat="1" ht="16.5" customHeight="1">
      <c r="A452" s="38"/>
      <c r="B452" s="39"/>
      <c r="C452" s="212" t="s">
        <v>861</v>
      </c>
      <c r="D452" s="212" t="s">
        <v>205</v>
      </c>
      <c r="E452" s="213" t="s">
        <v>5625</v>
      </c>
      <c r="F452" s="214" t="s">
        <v>5626</v>
      </c>
      <c r="G452" s="215" t="s">
        <v>437</v>
      </c>
      <c r="H452" s="216">
        <v>1</v>
      </c>
      <c r="I452" s="217"/>
      <c r="J452" s="218">
        <f>ROUND(I452*H452,2)</f>
        <v>0</v>
      </c>
      <c r="K452" s="214" t="s">
        <v>19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0.069540000000000005</v>
      </c>
      <c r="R452" s="221">
        <f>Q452*H452</f>
        <v>0.069540000000000005</v>
      </c>
      <c r="S452" s="221">
        <v>0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239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239</v>
      </c>
      <c r="BM452" s="223" t="s">
        <v>5627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5626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16.5" customHeight="1">
      <c r="A454" s="38"/>
      <c r="B454" s="39"/>
      <c r="C454" s="212" t="s">
        <v>867</v>
      </c>
      <c r="D454" s="212" t="s">
        <v>205</v>
      </c>
      <c r="E454" s="213" t="s">
        <v>3847</v>
      </c>
      <c r="F454" s="214" t="s">
        <v>3848</v>
      </c>
      <c r="G454" s="215" t="s">
        <v>289</v>
      </c>
      <c r="H454" s="216">
        <v>3</v>
      </c>
      <c r="I454" s="217"/>
      <c r="J454" s="218">
        <f>ROUND(I454*H454,2)</f>
        <v>0</v>
      </c>
      <c r="K454" s="214" t="s">
        <v>209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0.059999999999999998</v>
      </c>
      <c r="T454" s="222">
        <f>S454*H454</f>
        <v>0.17999999999999999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239</v>
      </c>
      <c r="AT454" s="223" t="s">
        <v>205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239</v>
      </c>
      <c r="BM454" s="223" t="s">
        <v>5628</v>
      </c>
    </row>
    <row r="455" s="2" customFormat="1">
      <c r="A455" s="38"/>
      <c r="B455" s="39"/>
      <c r="C455" s="40"/>
      <c r="D455" s="225" t="s">
        <v>212</v>
      </c>
      <c r="E455" s="40"/>
      <c r="F455" s="226" t="s">
        <v>3850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212</v>
      </c>
      <c r="AU455" s="17" t="s">
        <v>82</v>
      </c>
    </row>
    <row r="456" s="2" customFormat="1">
      <c r="A456" s="38"/>
      <c r="B456" s="39"/>
      <c r="C456" s="40"/>
      <c r="D456" s="230" t="s">
        <v>214</v>
      </c>
      <c r="E456" s="40"/>
      <c r="F456" s="231" t="s">
        <v>3851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214</v>
      </c>
      <c r="AU456" s="17" t="s">
        <v>82</v>
      </c>
    </row>
    <row r="457" s="2" customFormat="1" ht="16.5" customHeight="1">
      <c r="A457" s="38"/>
      <c r="B457" s="39"/>
      <c r="C457" s="212" t="s">
        <v>871</v>
      </c>
      <c r="D457" s="212" t="s">
        <v>205</v>
      </c>
      <c r="E457" s="213" t="s">
        <v>5629</v>
      </c>
      <c r="F457" s="214" t="s">
        <v>5630</v>
      </c>
      <c r="G457" s="215" t="s">
        <v>289</v>
      </c>
      <c r="H457" s="216">
        <v>3</v>
      </c>
      <c r="I457" s="217"/>
      <c r="J457" s="218">
        <f>ROUND(I457*H457,2)</f>
        <v>0</v>
      </c>
      <c r="K457" s="214" t="s">
        <v>209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</v>
      </c>
      <c r="R457" s="221">
        <f>Q457*H457</f>
        <v>0</v>
      </c>
      <c r="S457" s="221">
        <v>0.059999999999999998</v>
      </c>
      <c r="T457" s="222">
        <f>S457*H457</f>
        <v>0.17999999999999999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239</v>
      </c>
      <c r="AT457" s="223" t="s">
        <v>205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239</v>
      </c>
      <c r="BM457" s="223" t="s">
        <v>5631</v>
      </c>
    </row>
    <row r="458" s="2" customFormat="1">
      <c r="A458" s="38"/>
      <c r="B458" s="39"/>
      <c r="C458" s="40"/>
      <c r="D458" s="225" t="s">
        <v>212</v>
      </c>
      <c r="E458" s="40"/>
      <c r="F458" s="226" t="s">
        <v>5632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212</v>
      </c>
      <c r="AU458" s="17" t="s">
        <v>82</v>
      </c>
    </row>
    <row r="459" s="2" customFormat="1">
      <c r="A459" s="38"/>
      <c r="B459" s="39"/>
      <c r="C459" s="40"/>
      <c r="D459" s="230" t="s">
        <v>214</v>
      </c>
      <c r="E459" s="40"/>
      <c r="F459" s="231" t="s">
        <v>5633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214</v>
      </c>
      <c r="AU459" s="17" t="s">
        <v>82</v>
      </c>
    </row>
    <row r="460" s="2" customFormat="1" ht="24.15" customHeight="1">
      <c r="A460" s="38"/>
      <c r="B460" s="39"/>
      <c r="C460" s="212" t="s">
        <v>877</v>
      </c>
      <c r="D460" s="212" t="s">
        <v>205</v>
      </c>
      <c r="E460" s="213" t="s">
        <v>5634</v>
      </c>
      <c r="F460" s="214" t="s">
        <v>5635</v>
      </c>
      <c r="G460" s="215" t="s">
        <v>437</v>
      </c>
      <c r="H460" s="216">
        <v>1</v>
      </c>
      <c r="I460" s="217"/>
      <c r="J460" s="218">
        <f>ROUND(I460*H460,2)</f>
        <v>0</v>
      </c>
      <c r="K460" s="214" t="s">
        <v>209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0.02307</v>
      </c>
      <c r="R460" s="221">
        <f>Q460*H460</f>
        <v>0.02307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239</v>
      </c>
      <c r="AT460" s="223" t="s">
        <v>205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239</v>
      </c>
      <c r="BM460" s="223" t="s">
        <v>5636</v>
      </c>
    </row>
    <row r="461" s="2" customFormat="1">
      <c r="A461" s="38"/>
      <c r="B461" s="39"/>
      <c r="C461" s="40"/>
      <c r="D461" s="225" t="s">
        <v>212</v>
      </c>
      <c r="E461" s="40"/>
      <c r="F461" s="226" t="s">
        <v>5637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212</v>
      </c>
      <c r="AU461" s="17" t="s">
        <v>82</v>
      </c>
    </row>
    <row r="462" s="2" customFormat="1">
      <c r="A462" s="38"/>
      <c r="B462" s="39"/>
      <c r="C462" s="40"/>
      <c r="D462" s="230" t="s">
        <v>214</v>
      </c>
      <c r="E462" s="40"/>
      <c r="F462" s="231" t="s">
        <v>5638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214</v>
      </c>
      <c r="AU462" s="17" t="s">
        <v>82</v>
      </c>
    </row>
    <row r="463" s="2" customFormat="1" ht="24.15" customHeight="1">
      <c r="A463" s="38"/>
      <c r="B463" s="39"/>
      <c r="C463" s="212" t="s">
        <v>883</v>
      </c>
      <c r="D463" s="212" t="s">
        <v>205</v>
      </c>
      <c r="E463" s="213" t="s">
        <v>5639</v>
      </c>
      <c r="F463" s="214" t="s">
        <v>5640</v>
      </c>
      <c r="G463" s="215" t="s">
        <v>437</v>
      </c>
      <c r="H463" s="216">
        <v>1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0.027820000000000001</v>
      </c>
      <c r="R463" s="221">
        <f>Q463*H463</f>
        <v>0.027820000000000001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239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239</v>
      </c>
      <c r="BM463" s="223" t="s">
        <v>5641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5642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>
      <c r="A465" s="38"/>
      <c r="B465" s="39"/>
      <c r="C465" s="40"/>
      <c r="D465" s="230" t="s">
        <v>214</v>
      </c>
      <c r="E465" s="40"/>
      <c r="F465" s="231" t="s">
        <v>5643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214</v>
      </c>
      <c r="AU465" s="17" t="s">
        <v>82</v>
      </c>
    </row>
    <row r="466" s="2" customFormat="1" ht="21.75" customHeight="1">
      <c r="A466" s="38"/>
      <c r="B466" s="39"/>
      <c r="C466" s="212" t="s">
        <v>887</v>
      </c>
      <c r="D466" s="212" t="s">
        <v>205</v>
      </c>
      <c r="E466" s="213" t="s">
        <v>5644</v>
      </c>
      <c r="F466" s="214" t="s">
        <v>5645</v>
      </c>
      <c r="G466" s="215" t="s">
        <v>437</v>
      </c>
      <c r="H466" s="216">
        <v>1</v>
      </c>
      <c r="I466" s="217"/>
      <c r="J466" s="218">
        <f>ROUND(I466*H466,2)</f>
        <v>0</v>
      </c>
      <c r="K466" s="214" t="s">
        <v>209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0.0030799999999999998</v>
      </c>
      <c r="R466" s="221">
        <f>Q466*H466</f>
        <v>0.0030799999999999998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239</v>
      </c>
      <c r="AT466" s="223" t="s">
        <v>205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239</v>
      </c>
      <c r="BM466" s="223" t="s">
        <v>5646</v>
      </c>
    </row>
    <row r="467" s="2" customFormat="1">
      <c r="A467" s="38"/>
      <c r="B467" s="39"/>
      <c r="C467" s="40"/>
      <c r="D467" s="225" t="s">
        <v>212</v>
      </c>
      <c r="E467" s="40"/>
      <c r="F467" s="226" t="s">
        <v>5647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212</v>
      </c>
      <c r="AU467" s="17" t="s">
        <v>82</v>
      </c>
    </row>
    <row r="468" s="2" customFormat="1">
      <c r="A468" s="38"/>
      <c r="B468" s="39"/>
      <c r="C468" s="40"/>
      <c r="D468" s="230" t="s">
        <v>214</v>
      </c>
      <c r="E468" s="40"/>
      <c r="F468" s="231" t="s">
        <v>5648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214</v>
      </c>
      <c r="AU468" s="17" t="s">
        <v>82</v>
      </c>
    </row>
    <row r="469" s="2" customFormat="1" ht="16.5" customHeight="1">
      <c r="A469" s="38"/>
      <c r="B469" s="39"/>
      <c r="C469" s="212" t="s">
        <v>893</v>
      </c>
      <c r="D469" s="212" t="s">
        <v>205</v>
      </c>
      <c r="E469" s="213" t="s">
        <v>3907</v>
      </c>
      <c r="F469" s="214" t="s">
        <v>3908</v>
      </c>
      <c r="G469" s="215" t="s">
        <v>289</v>
      </c>
      <c r="H469" s="216">
        <v>2</v>
      </c>
      <c r="I469" s="217"/>
      <c r="J469" s="218">
        <f>ROUND(I469*H469,2)</f>
        <v>0</v>
      </c>
      <c r="K469" s="214" t="s">
        <v>209</v>
      </c>
      <c r="L469" s="44"/>
      <c r="M469" s="219" t="s">
        <v>19</v>
      </c>
      <c r="N469" s="220" t="s">
        <v>44</v>
      </c>
      <c r="O469" s="84"/>
      <c r="P469" s="221">
        <f>O469*H469</f>
        <v>0</v>
      </c>
      <c r="Q469" s="221">
        <v>6.9999999999999994E-05</v>
      </c>
      <c r="R469" s="221">
        <f>Q469*H469</f>
        <v>0.00013999999999999999</v>
      </c>
      <c r="S469" s="221">
        <v>0.021999999999999999</v>
      </c>
      <c r="T469" s="222">
        <f>S469*H469</f>
        <v>0.043999999999999997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239</v>
      </c>
      <c r="AT469" s="223" t="s">
        <v>205</v>
      </c>
      <c r="AU469" s="223" t="s">
        <v>82</v>
      </c>
      <c r="AY469" s="17" t="s">
        <v>202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80</v>
      </c>
      <c r="BK469" s="224">
        <f>ROUND(I469*H469,2)</f>
        <v>0</v>
      </c>
      <c r="BL469" s="17" t="s">
        <v>239</v>
      </c>
      <c r="BM469" s="223" t="s">
        <v>5649</v>
      </c>
    </row>
    <row r="470" s="2" customFormat="1">
      <c r="A470" s="38"/>
      <c r="B470" s="39"/>
      <c r="C470" s="40"/>
      <c r="D470" s="225" t="s">
        <v>212</v>
      </c>
      <c r="E470" s="40"/>
      <c r="F470" s="226" t="s">
        <v>3910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212</v>
      </c>
      <c r="AU470" s="17" t="s">
        <v>82</v>
      </c>
    </row>
    <row r="471" s="2" customFormat="1">
      <c r="A471" s="38"/>
      <c r="B471" s="39"/>
      <c r="C471" s="40"/>
      <c r="D471" s="230" t="s">
        <v>214</v>
      </c>
      <c r="E471" s="40"/>
      <c r="F471" s="231" t="s">
        <v>3911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214</v>
      </c>
      <c r="AU471" s="17" t="s">
        <v>82</v>
      </c>
    </row>
    <row r="472" s="2" customFormat="1" ht="16.5" customHeight="1">
      <c r="A472" s="38"/>
      <c r="B472" s="39"/>
      <c r="C472" s="212" t="s">
        <v>899</v>
      </c>
      <c r="D472" s="212" t="s">
        <v>205</v>
      </c>
      <c r="E472" s="213" t="s">
        <v>4106</v>
      </c>
      <c r="F472" s="214" t="s">
        <v>4107</v>
      </c>
      <c r="G472" s="215" t="s">
        <v>220</v>
      </c>
      <c r="H472" s="216">
        <v>0</v>
      </c>
      <c r="I472" s="217"/>
      <c r="J472" s="218">
        <f>ROUND(I472*H472,2)</f>
        <v>0</v>
      </c>
      <c r="K472" s="214" t="s">
        <v>209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239</v>
      </c>
      <c r="AT472" s="223" t="s">
        <v>205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239</v>
      </c>
      <c r="BM472" s="223" t="s">
        <v>5650</v>
      </c>
    </row>
    <row r="473" s="2" customFormat="1">
      <c r="A473" s="38"/>
      <c r="B473" s="39"/>
      <c r="C473" s="40"/>
      <c r="D473" s="225" t="s">
        <v>212</v>
      </c>
      <c r="E473" s="40"/>
      <c r="F473" s="226" t="s">
        <v>4109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212</v>
      </c>
      <c r="AU473" s="17" t="s">
        <v>82</v>
      </c>
    </row>
    <row r="474" s="2" customFormat="1">
      <c r="A474" s="38"/>
      <c r="B474" s="39"/>
      <c r="C474" s="40"/>
      <c r="D474" s="230" t="s">
        <v>214</v>
      </c>
      <c r="E474" s="40"/>
      <c r="F474" s="231" t="s">
        <v>4110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214</v>
      </c>
      <c r="AU474" s="17" t="s">
        <v>82</v>
      </c>
    </row>
    <row r="475" s="2" customFormat="1" ht="16.5" customHeight="1">
      <c r="A475" s="38"/>
      <c r="B475" s="39"/>
      <c r="C475" s="212" t="s">
        <v>903</v>
      </c>
      <c r="D475" s="212" t="s">
        <v>205</v>
      </c>
      <c r="E475" s="213" t="s">
        <v>5651</v>
      </c>
      <c r="F475" s="214" t="s">
        <v>5652</v>
      </c>
      <c r="G475" s="215" t="s">
        <v>437</v>
      </c>
      <c r="H475" s="216">
        <v>1</v>
      </c>
      <c r="I475" s="217"/>
      <c r="J475" s="218">
        <f>ROUND(I475*H475,2)</f>
        <v>0</v>
      </c>
      <c r="K475" s="214" t="s">
        <v>19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0.044670000000000001</v>
      </c>
      <c r="R475" s="221">
        <f>Q475*H475</f>
        <v>0.044670000000000001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239</v>
      </c>
      <c r="AT475" s="223" t="s">
        <v>205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239</v>
      </c>
      <c r="BM475" s="223" t="s">
        <v>5653</v>
      </c>
    </row>
    <row r="476" s="2" customFormat="1">
      <c r="A476" s="38"/>
      <c r="B476" s="39"/>
      <c r="C476" s="40"/>
      <c r="D476" s="225" t="s">
        <v>212</v>
      </c>
      <c r="E476" s="40"/>
      <c r="F476" s="226" t="s">
        <v>5654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212</v>
      </c>
      <c r="AU476" s="17" t="s">
        <v>82</v>
      </c>
    </row>
    <row r="477" s="2" customFormat="1">
      <c r="A477" s="38"/>
      <c r="B477" s="39"/>
      <c r="C477" s="40"/>
      <c r="D477" s="225" t="s">
        <v>525</v>
      </c>
      <c r="E477" s="40"/>
      <c r="F477" s="253" t="s">
        <v>5655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525</v>
      </c>
      <c r="AU477" s="17" t="s">
        <v>82</v>
      </c>
    </row>
    <row r="478" s="2" customFormat="1" ht="16.5" customHeight="1">
      <c r="A478" s="38"/>
      <c r="B478" s="39"/>
      <c r="C478" s="212" t="s">
        <v>909</v>
      </c>
      <c r="D478" s="212" t="s">
        <v>205</v>
      </c>
      <c r="E478" s="213" t="s">
        <v>5656</v>
      </c>
      <c r="F478" s="214" t="s">
        <v>5654</v>
      </c>
      <c r="G478" s="215" t="s">
        <v>437</v>
      </c>
      <c r="H478" s="216">
        <v>0</v>
      </c>
      <c r="I478" s="217"/>
      <c r="J478" s="218">
        <f>ROUND(I478*H478,2)</f>
        <v>0</v>
      </c>
      <c r="K478" s="214" t="s">
        <v>19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0.044670000000000001</v>
      </c>
      <c r="R478" s="221">
        <f>Q478*H478</f>
        <v>0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239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239</v>
      </c>
      <c r="BM478" s="223" t="s">
        <v>5657</v>
      </c>
    </row>
    <row r="479" s="2" customFormat="1">
      <c r="A479" s="38"/>
      <c r="B479" s="39"/>
      <c r="C479" s="40"/>
      <c r="D479" s="225" t="s">
        <v>212</v>
      </c>
      <c r="E479" s="40"/>
      <c r="F479" s="226" t="s">
        <v>5654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212</v>
      </c>
      <c r="AU479" s="17" t="s">
        <v>82</v>
      </c>
    </row>
    <row r="480" s="2" customFormat="1">
      <c r="A480" s="38"/>
      <c r="B480" s="39"/>
      <c r="C480" s="40"/>
      <c r="D480" s="225" t="s">
        <v>525</v>
      </c>
      <c r="E480" s="40"/>
      <c r="F480" s="253" t="s">
        <v>5655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525</v>
      </c>
      <c r="AU480" s="17" t="s">
        <v>82</v>
      </c>
    </row>
    <row r="481" s="2" customFormat="1" ht="16.5" customHeight="1">
      <c r="A481" s="38"/>
      <c r="B481" s="39"/>
      <c r="C481" s="212" t="s">
        <v>915</v>
      </c>
      <c r="D481" s="212" t="s">
        <v>205</v>
      </c>
      <c r="E481" s="213" t="s">
        <v>5658</v>
      </c>
      <c r="F481" s="214" t="s">
        <v>5659</v>
      </c>
      <c r="G481" s="215" t="s">
        <v>437</v>
      </c>
      <c r="H481" s="216">
        <v>2</v>
      </c>
      <c r="I481" s="217"/>
      <c r="J481" s="218">
        <f>ROUND(I481*H481,2)</f>
        <v>0</v>
      </c>
      <c r="K481" s="214" t="s">
        <v>19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0.044670000000000001</v>
      </c>
      <c r="R481" s="221">
        <f>Q481*H481</f>
        <v>0.089340000000000003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239</v>
      </c>
      <c r="AT481" s="223" t="s">
        <v>205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239</v>
      </c>
      <c r="BM481" s="223" t="s">
        <v>5660</v>
      </c>
    </row>
    <row r="482" s="2" customFormat="1">
      <c r="A482" s="38"/>
      <c r="B482" s="39"/>
      <c r="C482" s="40"/>
      <c r="D482" s="225" t="s">
        <v>212</v>
      </c>
      <c r="E482" s="40"/>
      <c r="F482" s="226" t="s">
        <v>5659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212</v>
      </c>
      <c r="AU482" s="17" t="s">
        <v>82</v>
      </c>
    </row>
    <row r="483" s="2" customFormat="1" ht="16.5" customHeight="1">
      <c r="A483" s="38"/>
      <c r="B483" s="39"/>
      <c r="C483" s="212" t="s">
        <v>919</v>
      </c>
      <c r="D483" s="212" t="s">
        <v>205</v>
      </c>
      <c r="E483" s="213" t="s">
        <v>5661</v>
      </c>
      <c r="F483" s="214" t="s">
        <v>5662</v>
      </c>
      <c r="G483" s="215" t="s">
        <v>437</v>
      </c>
      <c r="H483" s="216">
        <v>1</v>
      </c>
      <c r="I483" s="217"/>
      <c r="J483" s="218">
        <f>ROUND(I483*H483,2)</f>
        <v>0</v>
      </c>
      <c r="K483" s="214" t="s">
        <v>19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0.044670000000000001</v>
      </c>
      <c r="R483" s="221">
        <f>Q483*H483</f>
        <v>0.044670000000000001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239</v>
      </c>
      <c r="AT483" s="223" t="s">
        <v>205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239</v>
      </c>
      <c r="BM483" s="223" t="s">
        <v>5663</v>
      </c>
    </row>
    <row r="484" s="2" customFormat="1">
      <c r="A484" s="38"/>
      <c r="B484" s="39"/>
      <c r="C484" s="40"/>
      <c r="D484" s="225" t="s">
        <v>212</v>
      </c>
      <c r="E484" s="40"/>
      <c r="F484" s="226" t="s">
        <v>5664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212</v>
      </c>
      <c r="AU484" s="17" t="s">
        <v>82</v>
      </c>
    </row>
    <row r="485" s="2" customFormat="1">
      <c r="A485" s="38"/>
      <c r="B485" s="39"/>
      <c r="C485" s="40"/>
      <c r="D485" s="225" t="s">
        <v>525</v>
      </c>
      <c r="E485" s="40"/>
      <c r="F485" s="253" t="s">
        <v>5665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525</v>
      </c>
      <c r="AU485" s="17" t="s">
        <v>82</v>
      </c>
    </row>
    <row r="486" s="2" customFormat="1" ht="16.5" customHeight="1">
      <c r="A486" s="38"/>
      <c r="B486" s="39"/>
      <c r="C486" s="212" t="s">
        <v>925</v>
      </c>
      <c r="D486" s="212" t="s">
        <v>205</v>
      </c>
      <c r="E486" s="213" t="s">
        <v>5666</v>
      </c>
      <c r="F486" s="214" t="s">
        <v>5667</v>
      </c>
      <c r="G486" s="215" t="s">
        <v>437</v>
      </c>
      <c r="H486" s="216">
        <v>1</v>
      </c>
      <c r="I486" s="217"/>
      <c r="J486" s="218">
        <f>ROUND(I486*H486,2)</f>
        <v>0</v>
      </c>
      <c r="K486" s="214" t="s">
        <v>19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0.044670000000000001</v>
      </c>
      <c r="R486" s="221">
        <f>Q486*H486</f>
        <v>0.044670000000000001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239</v>
      </c>
      <c r="AT486" s="223" t="s">
        <v>205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239</v>
      </c>
      <c r="BM486" s="223" t="s">
        <v>5668</v>
      </c>
    </row>
    <row r="487" s="2" customFormat="1">
      <c r="A487" s="38"/>
      <c r="B487" s="39"/>
      <c r="C487" s="40"/>
      <c r="D487" s="225" t="s">
        <v>212</v>
      </c>
      <c r="E487" s="40"/>
      <c r="F487" s="226" t="s">
        <v>5667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212</v>
      </c>
      <c r="AU487" s="17" t="s">
        <v>82</v>
      </c>
    </row>
    <row r="488" s="2" customFormat="1" ht="16.5" customHeight="1">
      <c r="A488" s="38"/>
      <c r="B488" s="39"/>
      <c r="C488" s="212" t="s">
        <v>741</v>
      </c>
      <c r="D488" s="212" t="s">
        <v>205</v>
      </c>
      <c r="E488" s="213" t="s">
        <v>5669</v>
      </c>
      <c r="F488" s="214" t="s">
        <v>5670</v>
      </c>
      <c r="G488" s="215" t="s">
        <v>437</v>
      </c>
      <c r="H488" s="216">
        <v>2</v>
      </c>
      <c r="I488" s="217"/>
      <c r="J488" s="218">
        <f>ROUND(I488*H488,2)</f>
        <v>0</v>
      </c>
      <c r="K488" s="214" t="s">
        <v>19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0.044670000000000001</v>
      </c>
      <c r="R488" s="221">
        <f>Q488*H488</f>
        <v>0.089340000000000003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239</v>
      </c>
      <c r="AT488" s="223" t="s">
        <v>205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239</v>
      </c>
      <c r="BM488" s="223" t="s">
        <v>5671</v>
      </c>
    </row>
    <row r="489" s="2" customFormat="1">
      <c r="A489" s="38"/>
      <c r="B489" s="39"/>
      <c r="C489" s="40"/>
      <c r="D489" s="225" t="s">
        <v>212</v>
      </c>
      <c r="E489" s="40"/>
      <c r="F489" s="226" t="s">
        <v>5670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212</v>
      </c>
      <c r="AU489" s="17" t="s">
        <v>82</v>
      </c>
    </row>
    <row r="490" s="2" customFormat="1" ht="16.5" customHeight="1">
      <c r="A490" s="38"/>
      <c r="B490" s="39"/>
      <c r="C490" s="212" t="s">
        <v>934</v>
      </c>
      <c r="D490" s="212" t="s">
        <v>205</v>
      </c>
      <c r="E490" s="213" t="s">
        <v>5672</v>
      </c>
      <c r="F490" s="214" t="s">
        <v>5664</v>
      </c>
      <c r="G490" s="215" t="s">
        <v>437</v>
      </c>
      <c r="H490" s="216">
        <v>0</v>
      </c>
      <c r="I490" s="217"/>
      <c r="J490" s="218">
        <f>ROUND(I490*H490,2)</f>
        <v>0</v>
      </c>
      <c r="K490" s="214" t="s">
        <v>19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0.044670000000000001</v>
      </c>
      <c r="R490" s="221">
        <f>Q490*H490</f>
        <v>0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239</v>
      </c>
      <c r="AT490" s="223" t="s">
        <v>205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239</v>
      </c>
      <c r="BM490" s="223" t="s">
        <v>5673</v>
      </c>
    </row>
    <row r="491" s="2" customFormat="1">
      <c r="A491" s="38"/>
      <c r="B491" s="39"/>
      <c r="C491" s="40"/>
      <c r="D491" s="225" t="s">
        <v>212</v>
      </c>
      <c r="E491" s="40"/>
      <c r="F491" s="226" t="s">
        <v>5664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212</v>
      </c>
      <c r="AU491" s="17" t="s">
        <v>82</v>
      </c>
    </row>
    <row r="492" s="2" customFormat="1">
      <c r="A492" s="38"/>
      <c r="B492" s="39"/>
      <c r="C492" s="40"/>
      <c r="D492" s="225" t="s">
        <v>525</v>
      </c>
      <c r="E492" s="40"/>
      <c r="F492" s="253" t="s">
        <v>5665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525</v>
      </c>
      <c r="AU492" s="17" t="s">
        <v>82</v>
      </c>
    </row>
    <row r="493" s="2" customFormat="1" ht="16.5" customHeight="1">
      <c r="A493" s="38"/>
      <c r="B493" s="39"/>
      <c r="C493" s="243" t="s">
        <v>939</v>
      </c>
      <c r="D493" s="243" t="s">
        <v>248</v>
      </c>
      <c r="E493" s="244" t="s">
        <v>5674</v>
      </c>
      <c r="F493" s="245" t="s">
        <v>5675</v>
      </c>
      <c r="G493" s="246" t="s">
        <v>289</v>
      </c>
      <c r="H493" s="247">
        <v>2</v>
      </c>
      <c r="I493" s="248"/>
      <c r="J493" s="249">
        <f>ROUND(I493*H493,2)</f>
        <v>0</v>
      </c>
      <c r="K493" s="245" t="s">
        <v>19</v>
      </c>
      <c r="L493" s="250"/>
      <c r="M493" s="251" t="s">
        <v>19</v>
      </c>
      <c r="N493" s="252" t="s">
        <v>44</v>
      </c>
      <c r="O493" s="84"/>
      <c r="P493" s="221">
        <f>O493*H493</f>
        <v>0</v>
      </c>
      <c r="Q493" s="221">
        <v>0.29999999999999999</v>
      </c>
      <c r="R493" s="221">
        <f>Q493*H493</f>
        <v>0.59999999999999998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251</v>
      </c>
      <c r="AT493" s="223" t="s">
        <v>248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239</v>
      </c>
      <c r="BM493" s="223" t="s">
        <v>5676</v>
      </c>
    </row>
    <row r="494" s="2" customFormat="1">
      <c r="A494" s="38"/>
      <c r="B494" s="39"/>
      <c r="C494" s="40"/>
      <c r="D494" s="225" t="s">
        <v>212</v>
      </c>
      <c r="E494" s="40"/>
      <c r="F494" s="226" t="s">
        <v>5675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212</v>
      </c>
      <c r="AU494" s="17" t="s">
        <v>82</v>
      </c>
    </row>
    <row r="495" s="2" customFormat="1">
      <c r="A495" s="38"/>
      <c r="B495" s="39"/>
      <c r="C495" s="40"/>
      <c r="D495" s="225" t="s">
        <v>525</v>
      </c>
      <c r="E495" s="40"/>
      <c r="F495" s="253" t="s">
        <v>5677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525</v>
      </c>
      <c r="AU495" s="17" t="s">
        <v>82</v>
      </c>
    </row>
    <row r="496" s="2" customFormat="1" ht="16.5" customHeight="1">
      <c r="A496" s="38"/>
      <c r="B496" s="39"/>
      <c r="C496" s="243" t="s">
        <v>945</v>
      </c>
      <c r="D496" s="243" t="s">
        <v>248</v>
      </c>
      <c r="E496" s="244" t="s">
        <v>5678</v>
      </c>
      <c r="F496" s="245" t="s">
        <v>5679</v>
      </c>
      <c r="G496" s="246" t="s">
        <v>289</v>
      </c>
      <c r="H496" s="247">
        <v>1</v>
      </c>
      <c r="I496" s="248"/>
      <c r="J496" s="249">
        <f>ROUND(I496*H496,2)</f>
        <v>0</v>
      </c>
      <c r="K496" s="245" t="s">
        <v>19</v>
      </c>
      <c r="L496" s="250"/>
      <c r="M496" s="251" t="s">
        <v>19</v>
      </c>
      <c r="N496" s="252" t="s">
        <v>44</v>
      </c>
      <c r="O496" s="84"/>
      <c r="P496" s="221">
        <f>O496*H496</f>
        <v>0</v>
      </c>
      <c r="Q496" s="221">
        <v>0.29999999999999999</v>
      </c>
      <c r="R496" s="221">
        <f>Q496*H496</f>
        <v>0.29999999999999999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251</v>
      </c>
      <c r="AT496" s="223" t="s">
        <v>248</v>
      </c>
      <c r="AU496" s="223" t="s">
        <v>82</v>
      </c>
      <c r="AY496" s="17" t="s">
        <v>202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239</v>
      </c>
      <c r="BM496" s="223" t="s">
        <v>5680</v>
      </c>
    </row>
    <row r="497" s="2" customFormat="1">
      <c r="A497" s="38"/>
      <c r="B497" s="39"/>
      <c r="C497" s="40"/>
      <c r="D497" s="225" t="s">
        <v>212</v>
      </c>
      <c r="E497" s="40"/>
      <c r="F497" s="226" t="s">
        <v>5679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212</v>
      </c>
      <c r="AU497" s="17" t="s">
        <v>82</v>
      </c>
    </row>
    <row r="498" s="2" customFormat="1">
      <c r="A498" s="38"/>
      <c r="B498" s="39"/>
      <c r="C498" s="40"/>
      <c r="D498" s="225" t="s">
        <v>525</v>
      </c>
      <c r="E498" s="40"/>
      <c r="F498" s="253" t="s">
        <v>5681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525</v>
      </c>
      <c r="AU498" s="17" t="s">
        <v>82</v>
      </c>
    </row>
    <row r="499" s="2" customFormat="1" ht="16.5" customHeight="1">
      <c r="A499" s="38"/>
      <c r="B499" s="39"/>
      <c r="C499" s="243" t="s">
        <v>951</v>
      </c>
      <c r="D499" s="243" t="s">
        <v>248</v>
      </c>
      <c r="E499" s="244" t="s">
        <v>5682</v>
      </c>
      <c r="F499" s="245" t="s">
        <v>5683</v>
      </c>
      <c r="G499" s="246" t="s">
        <v>289</v>
      </c>
      <c r="H499" s="247">
        <v>1</v>
      </c>
      <c r="I499" s="248"/>
      <c r="J499" s="249">
        <f>ROUND(I499*H499,2)</f>
        <v>0</v>
      </c>
      <c r="K499" s="245" t="s">
        <v>19</v>
      </c>
      <c r="L499" s="250"/>
      <c r="M499" s="251" t="s">
        <v>19</v>
      </c>
      <c r="N499" s="252" t="s">
        <v>44</v>
      </c>
      <c r="O499" s="84"/>
      <c r="P499" s="221">
        <f>O499*H499</f>
        <v>0</v>
      </c>
      <c r="Q499" s="221">
        <v>0.29999999999999999</v>
      </c>
      <c r="R499" s="221">
        <f>Q499*H499</f>
        <v>0.29999999999999999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251</v>
      </c>
      <c r="AT499" s="223" t="s">
        <v>248</v>
      </c>
      <c r="AU499" s="223" t="s">
        <v>82</v>
      </c>
      <c r="AY499" s="17" t="s">
        <v>202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239</v>
      </c>
      <c r="BM499" s="223" t="s">
        <v>5684</v>
      </c>
    </row>
    <row r="500" s="2" customFormat="1">
      <c r="A500" s="38"/>
      <c r="B500" s="39"/>
      <c r="C500" s="40"/>
      <c r="D500" s="225" t="s">
        <v>212</v>
      </c>
      <c r="E500" s="40"/>
      <c r="F500" s="226" t="s">
        <v>5683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212</v>
      </c>
      <c r="AU500" s="17" t="s">
        <v>82</v>
      </c>
    </row>
    <row r="501" s="2" customFormat="1">
      <c r="A501" s="38"/>
      <c r="B501" s="39"/>
      <c r="C501" s="40"/>
      <c r="D501" s="225" t="s">
        <v>525</v>
      </c>
      <c r="E501" s="40"/>
      <c r="F501" s="253" t="s">
        <v>5685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525</v>
      </c>
      <c r="AU501" s="17" t="s">
        <v>82</v>
      </c>
    </row>
    <row r="502" s="2" customFormat="1" ht="16.5" customHeight="1">
      <c r="A502" s="38"/>
      <c r="B502" s="39"/>
      <c r="C502" s="243" t="s">
        <v>955</v>
      </c>
      <c r="D502" s="243" t="s">
        <v>248</v>
      </c>
      <c r="E502" s="244" t="s">
        <v>5686</v>
      </c>
      <c r="F502" s="245" t="s">
        <v>5687</v>
      </c>
      <c r="G502" s="246" t="s">
        <v>289</v>
      </c>
      <c r="H502" s="247">
        <v>1</v>
      </c>
      <c r="I502" s="248"/>
      <c r="J502" s="249">
        <f>ROUND(I502*H502,2)</f>
        <v>0</v>
      </c>
      <c r="K502" s="245" t="s">
        <v>19</v>
      </c>
      <c r="L502" s="250"/>
      <c r="M502" s="251" t="s">
        <v>19</v>
      </c>
      <c r="N502" s="252" t="s">
        <v>44</v>
      </c>
      <c r="O502" s="84"/>
      <c r="P502" s="221">
        <f>O502*H502</f>
        <v>0</v>
      </c>
      <c r="Q502" s="221">
        <v>0.29999999999999999</v>
      </c>
      <c r="R502" s="221">
        <f>Q502*H502</f>
        <v>0.29999999999999999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251</v>
      </c>
      <c r="AT502" s="223" t="s">
        <v>248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239</v>
      </c>
      <c r="BM502" s="223" t="s">
        <v>5688</v>
      </c>
    </row>
    <row r="503" s="2" customFormat="1">
      <c r="A503" s="38"/>
      <c r="B503" s="39"/>
      <c r="C503" s="40"/>
      <c r="D503" s="225" t="s">
        <v>212</v>
      </c>
      <c r="E503" s="40"/>
      <c r="F503" s="226" t="s">
        <v>5687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212</v>
      </c>
      <c r="AU503" s="17" t="s">
        <v>82</v>
      </c>
    </row>
    <row r="504" s="2" customFormat="1">
      <c r="A504" s="38"/>
      <c r="B504" s="39"/>
      <c r="C504" s="40"/>
      <c r="D504" s="225" t="s">
        <v>525</v>
      </c>
      <c r="E504" s="40"/>
      <c r="F504" s="253" t="s">
        <v>5689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525</v>
      </c>
      <c r="AU504" s="17" t="s">
        <v>82</v>
      </c>
    </row>
    <row r="505" s="2" customFormat="1" ht="16.5" customHeight="1">
      <c r="A505" s="38"/>
      <c r="B505" s="39"/>
      <c r="C505" s="243" t="s">
        <v>961</v>
      </c>
      <c r="D505" s="243" t="s">
        <v>248</v>
      </c>
      <c r="E505" s="244" t="s">
        <v>5690</v>
      </c>
      <c r="F505" s="245" t="s">
        <v>5691</v>
      </c>
      <c r="G505" s="246" t="s">
        <v>289</v>
      </c>
      <c r="H505" s="247">
        <v>1</v>
      </c>
      <c r="I505" s="248"/>
      <c r="J505" s="249">
        <f>ROUND(I505*H505,2)</f>
        <v>0</v>
      </c>
      <c r="K505" s="245" t="s">
        <v>19</v>
      </c>
      <c r="L505" s="250"/>
      <c r="M505" s="251" t="s">
        <v>19</v>
      </c>
      <c r="N505" s="252" t="s">
        <v>44</v>
      </c>
      <c r="O505" s="84"/>
      <c r="P505" s="221">
        <f>O505*H505</f>
        <v>0</v>
      </c>
      <c r="Q505" s="221">
        <v>0.29999999999999999</v>
      </c>
      <c r="R505" s="221">
        <f>Q505*H505</f>
        <v>0.29999999999999999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251</v>
      </c>
      <c r="AT505" s="223" t="s">
        <v>248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239</v>
      </c>
      <c r="BM505" s="223" t="s">
        <v>5692</v>
      </c>
    </row>
    <row r="506" s="2" customFormat="1">
      <c r="A506" s="38"/>
      <c r="B506" s="39"/>
      <c r="C506" s="40"/>
      <c r="D506" s="225" t="s">
        <v>212</v>
      </c>
      <c r="E506" s="40"/>
      <c r="F506" s="226" t="s">
        <v>5691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212</v>
      </c>
      <c r="AU506" s="17" t="s">
        <v>82</v>
      </c>
    </row>
    <row r="507" s="2" customFormat="1">
      <c r="A507" s="38"/>
      <c r="B507" s="39"/>
      <c r="C507" s="40"/>
      <c r="D507" s="225" t="s">
        <v>525</v>
      </c>
      <c r="E507" s="40"/>
      <c r="F507" s="253" t="s">
        <v>5693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525</v>
      </c>
      <c r="AU507" s="17" t="s">
        <v>82</v>
      </c>
    </row>
    <row r="508" s="2" customFormat="1" ht="16.5" customHeight="1">
      <c r="A508" s="38"/>
      <c r="B508" s="39"/>
      <c r="C508" s="243" t="s">
        <v>967</v>
      </c>
      <c r="D508" s="243" t="s">
        <v>248</v>
      </c>
      <c r="E508" s="244" t="s">
        <v>5694</v>
      </c>
      <c r="F508" s="245" t="s">
        <v>5695</v>
      </c>
      <c r="G508" s="246" t="s">
        <v>289</v>
      </c>
      <c r="H508" s="247">
        <v>1</v>
      </c>
      <c r="I508" s="248"/>
      <c r="J508" s="249">
        <f>ROUND(I508*H508,2)</f>
        <v>0</v>
      </c>
      <c r="K508" s="245" t="s">
        <v>19</v>
      </c>
      <c r="L508" s="250"/>
      <c r="M508" s="251" t="s">
        <v>19</v>
      </c>
      <c r="N508" s="252" t="s">
        <v>44</v>
      </c>
      <c r="O508" s="84"/>
      <c r="P508" s="221">
        <f>O508*H508</f>
        <v>0</v>
      </c>
      <c r="Q508" s="221">
        <v>0.29999999999999999</v>
      </c>
      <c r="R508" s="221">
        <f>Q508*H508</f>
        <v>0.29999999999999999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251</v>
      </c>
      <c r="AT508" s="223" t="s">
        <v>248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239</v>
      </c>
      <c r="BM508" s="223" t="s">
        <v>5696</v>
      </c>
    </row>
    <row r="509" s="2" customFormat="1">
      <c r="A509" s="38"/>
      <c r="B509" s="39"/>
      <c r="C509" s="40"/>
      <c r="D509" s="225" t="s">
        <v>212</v>
      </c>
      <c r="E509" s="40"/>
      <c r="F509" s="226" t="s">
        <v>5695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212</v>
      </c>
      <c r="AU509" s="17" t="s">
        <v>82</v>
      </c>
    </row>
    <row r="510" s="2" customFormat="1">
      <c r="A510" s="38"/>
      <c r="B510" s="39"/>
      <c r="C510" s="40"/>
      <c r="D510" s="225" t="s">
        <v>525</v>
      </c>
      <c r="E510" s="40"/>
      <c r="F510" s="253" t="s">
        <v>5697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525</v>
      </c>
      <c r="AU510" s="17" t="s">
        <v>82</v>
      </c>
    </row>
    <row r="511" s="2" customFormat="1" ht="16.5" customHeight="1">
      <c r="A511" s="38"/>
      <c r="B511" s="39"/>
      <c r="C511" s="243" t="s">
        <v>971</v>
      </c>
      <c r="D511" s="243" t="s">
        <v>248</v>
      </c>
      <c r="E511" s="244" t="s">
        <v>5698</v>
      </c>
      <c r="F511" s="245" t="s">
        <v>5699</v>
      </c>
      <c r="G511" s="246" t="s">
        <v>289</v>
      </c>
      <c r="H511" s="247">
        <v>1</v>
      </c>
      <c r="I511" s="248"/>
      <c r="J511" s="249">
        <f>ROUND(I511*H511,2)</f>
        <v>0</v>
      </c>
      <c r="K511" s="245" t="s">
        <v>19</v>
      </c>
      <c r="L511" s="250"/>
      <c r="M511" s="251" t="s">
        <v>19</v>
      </c>
      <c r="N511" s="252" t="s">
        <v>44</v>
      </c>
      <c r="O511" s="84"/>
      <c r="P511" s="221">
        <f>O511*H511</f>
        <v>0</v>
      </c>
      <c r="Q511" s="221">
        <v>0.29999999999999999</v>
      </c>
      <c r="R511" s="221">
        <f>Q511*H511</f>
        <v>0.29999999999999999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251</v>
      </c>
      <c r="AT511" s="223" t="s">
        <v>248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239</v>
      </c>
      <c r="BM511" s="223" t="s">
        <v>5700</v>
      </c>
    </row>
    <row r="512" s="2" customFormat="1">
      <c r="A512" s="38"/>
      <c r="B512" s="39"/>
      <c r="C512" s="40"/>
      <c r="D512" s="225" t="s">
        <v>212</v>
      </c>
      <c r="E512" s="40"/>
      <c r="F512" s="226" t="s">
        <v>5699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212</v>
      </c>
      <c r="AU512" s="17" t="s">
        <v>82</v>
      </c>
    </row>
    <row r="513" s="2" customFormat="1">
      <c r="A513" s="38"/>
      <c r="B513" s="39"/>
      <c r="C513" s="40"/>
      <c r="D513" s="225" t="s">
        <v>525</v>
      </c>
      <c r="E513" s="40"/>
      <c r="F513" s="253" t="s">
        <v>5701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525</v>
      </c>
      <c r="AU513" s="17" t="s">
        <v>82</v>
      </c>
    </row>
    <row r="514" s="2" customFormat="1" ht="16.5" customHeight="1">
      <c r="A514" s="38"/>
      <c r="B514" s="39"/>
      <c r="C514" s="243" t="s">
        <v>976</v>
      </c>
      <c r="D514" s="243" t="s">
        <v>248</v>
      </c>
      <c r="E514" s="244" t="s">
        <v>5702</v>
      </c>
      <c r="F514" s="245" t="s">
        <v>5703</v>
      </c>
      <c r="G514" s="246" t="s">
        <v>289</v>
      </c>
      <c r="H514" s="247">
        <v>0</v>
      </c>
      <c r="I514" s="248"/>
      <c r="J514" s="249">
        <f>ROUND(I514*H514,2)</f>
        <v>0</v>
      </c>
      <c r="K514" s="245" t="s">
        <v>19</v>
      </c>
      <c r="L514" s="250"/>
      <c r="M514" s="251" t="s">
        <v>19</v>
      </c>
      <c r="N514" s="252" t="s">
        <v>44</v>
      </c>
      <c r="O514" s="84"/>
      <c r="P514" s="221">
        <f>O514*H514</f>
        <v>0</v>
      </c>
      <c r="Q514" s="221">
        <v>0.29999999999999999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251</v>
      </c>
      <c r="AT514" s="223" t="s">
        <v>248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239</v>
      </c>
      <c r="BM514" s="223" t="s">
        <v>5704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5703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>
      <c r="A516" s="38"/>
      <c r="B516" s="39"/>
      <c r="C516" s="40"/>
      <c r="D516" s="225" t="s">
        <v>525</v>
      </c>
      <c r="E516" s="40"/>
      <c r="F516" s="253" t="s">
        <v>5705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525</v>
      </c>
      <c r="AU516" s="17" t="s">
        <v>82</v>
      </c>
    </row>
    <row r="517" s="2" customFormat="1" ht="16.5" customHeight="1">
      <c r="A517" s="38"/>
      <c r="B517" s="39"/>
      <c r="C517" s="243" t="s">
        <v>982</v>
      </c>
      <c r="D517" s="243" t="s">
        <v>248</v>
      </c>
      <c r="E517" s="244" t="s">
        <v>5706</v>
      </c>
      <c r="F517" s="245" t="s">
        <v>5707</v>
      </c>
      <c r="G517" s="246" t="s">
        <v>289</v>
      </c>
      <c r="H517" s="247">
        <v>0</v>
      </c>
      <c r="I517" s="248"/>
      <c r="J517" s="249">
        <f>ROUND(I517*H517,2)</f>
        <v>0</v>
      </c>
      <c r="K517" s="245" t="s">
        <v>19</v>
      </c>
      <c r="L517" s="250"/>
      <c r="M517" s="251" t="s">
        <v>19</v>
      </c>
      <c r="N517" s="252" t="s">
        <v>44</v>
      </c>
      <c r="O517" s="84"/>
      <c r="P517" s="221">
        <f>O517*H517</f>
        <v>0</v>
      </c>
      <c r="Q517" s="221">
        <v>0.29999999999999999</v>
      </c>
      <c r="R517" s="221">
        <f>Q517*H517</f>
        <v>0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251</v>
      </c>
      <c r="AT517" s="223" t="s">
        <v>248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239</v>
      </c>
      <c r="BM517" s="223" t="s">
        <v>5708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5707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>
      <c r="A519" s="38"/>
      <c r="B519" s="39"/>
      <c r="C519" s="40"/>
      <c r="D519" s="225" t="s">
        <v>525</v>
      </c>
      <c r="E519" s="40"/>
      <c r="F519" s="253" t="s">
        <v>5709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525</v>
      </c>
      <c r="AU519" s="17" t="s">
        <v>82</v>
      </c>
    </row>
    <row r="520" s="2" customFormat="1" ht="16.5" customHeight="1">
      <c r="A520" s="38"/>
      <c r="B520" s="39"/>
      <c r="C520" s="243" t="s">
        <v>988</v>
      </c>
      <c r="D520" s="243" t="s">
        <v>248</v>
      </c>
      <c r="E520" s="244" t="s">
        <v>5710</v>
      </c>
      <c r="F520" s="245" t="s">
        <v>5711</v>
      </c>
      <c r="G520" s="246" t="s">
        <v>289</v>
      </c>
      <c r="H520" s="247">
        <v>0</v>
      </c>
      <c r="I520" s="248"/>
      <c r="J520" s="249">
        <f>ROUND(I520*H520,2)</f>
        <v>0</v>
      </c>
      <c r="K520" s="245" t="s">
        <v>19</v>
      </c>
      <c r="L520" s="250"/>
      <c r="M520" s="251" t="s">
        <v>19</v>
      </c>
      <c r="N520" s="252" t="s">
        <v>44</v>
      </c>
      <c r="O520" s="84"/>
      <c r="P520" s="221">
        <f>O520*H520</f>
        <v>0</v>
      </c>
      <c r="Q520" s="221">
        <v>0.29999999999999999</v>
      </c>
      <c r="R520" s="221">
        <f>Q520*H520</f>
        <v>0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251</v>
      </c>
      <c r="AT520" s="223" t="s">
        <v>248</v>
      </c>
      <c r="AU520" s="223" t="s">
        <v>82</v>
      </c>
      <c r="AY520" s="17" t="s">
        <v>202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80</v>
      </c>
      <c r="BK520" s="224">
        <f>ROUND(I520*H520,2)</f>
        <v>0</v>
      </c>
      <c r="BL520" s="17" t="s">
        <v>239</v>
      </c>
      <c r="BM520" s="223" t="s">
        <v>5712</v>
      </c>
    </row>
    <row r="521" s="2" customFormat="1">
      <c r="A521" s="38"/>
      <c r="B521" s="39"/>
      <c r="C521" s="40"/>
      <c r="D521" s="225" t="s">
        <v>212</v>
      </c>
      <c r="E521" s="40"/>
      <c r="F521" s="226" t="s">
        <v>5711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212</v>
      </c>
      <c r="AU521" s="17" t="s">
        <v>82</v>
      </c>
    </row>
    <row r="522" s="2" customFormat="1">
      <c r="A522" s="38"/>
      <c r="B522" s="39"/>
      <c r="C522" s="40"/>
      <c r="D522" s="225" t="s">
        <v>525</v>
      </c>
      <c r="E522" s="40"/>
      <c r="F522" s="253" t="s">
        <v>5713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525</v>
      </c>
      <c r="AU522" s="17" t="s">
        <v>82</v>
      </c>
    </row>
    <row r="523" s="2" customFormat="1" ht="16.5" customHeight="1">
      <c r="A523" s="38"/>
      <c r="B523" s="39"/>
      <c r="C523" s="243" t="s">
        <v>993</v>
      </c>
      <c r="D523" s="243" t="s">
        <v>248</v>
      </c>
      <c r="E523" s="244" t="s">
        <v>5714</v>
      </c>
      <c r="F523" s="245" t="s">
        <v>5715</v>
      </c>
      <c r="G523" s="246" t="s">
        <v>289</v>
      </c>
      <c r="H523" s="247">
        <v>1</v>
      </c>
      <c r="I523" s="248"/>
      <c r="J523" s="249">
        <f>ROUND(I523*H523,2)</f>
        <v>0</v>
      </c>
      <c r="K523" s="245" t="s">
        <v>19</v>
      </c>
      <c r="L523" s="250"/>
      <c r="M523" s="251" t="s">
        <v>19</v>
      </c>
      <c r="N523" s="252" t="s">
        <v>44</v>
      </c>
      <c r="O523" s="84"/>
      <c r="P523" s="221">
        <f>O523*H523</f>
        <v>0</v>
      </c>
      <c r="Q523" s="221">
        <v>0.29999999999999999</v>
      </c>
      <c r="R523" s="221">
        <f>Q523*H523</f>
        <v>0.29999999999999999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251</v>
      </c>
      <c r="AT523" s="223" t="s">
        <v>248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239</v>
      </c>
      <c r="BM523" s="223" t="s">
        <v>5716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5715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>
      <c r="A525" s="38"/>
      <c r="B525" s="39"/>
      <c r="C525" s="40"/>
      <c r="D525" s="225" t="s">
        <v>525</v>
      </c>
      <c r="E525" s="40"/>
      <c r="F525" s="253" t="s">
        <v>5717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525</v>
      </c>
      <c r="AU525" s="17" t="s">
        <v>82</v>
      </c>
    </row>
    <row r="526" s="2" customFormat="1" ht="16.5" customHeight="1">
      <c r="A526" s="38"/>
      <c r="B526" s="39"/>
      <c r="C526" s="212" t="s">
        <v>999</v>
      </c>
      <c r="D526" s="212" t="s">
        <v>205</v>
      </c>
      <c r="E526" s="213" t="s">
        <v>5718</v>
      </c>
      <c r="F526" s="214" t="s">
        <v>5719</v>
      </c>
      <c r="G526" s="215" t="s">
        <v>437</v>
      </c>
      <c r="H526" s="216">
        <v>1</v>
      </c>
      <c r="I526" s="217"/>
      <c r="J526" s="218">
        <f>ROUND(I526*H526,2)</f>
        <v>0</v>
      </c>
      <c r="K526" s="214" t="s">
        <v>19</v>
      </c>
      <c r="L526" s="44"/>
      <c r="M526" s="219" t="s">
        <v>19</v>
      </c>
      <c r="N526" s="220" t="s">
        <v>44</v>
      </c>
      <c r="O526" s="84"/>
      <c r="P526" s="221">
        <f>O526*H526</f>
        <v>0</v>
      </c>
      <c r="Q526" s="221">
        <v>0.044670000000000001</v>
      </c>
      <c r="R526" s="221">
        <f>Q526*H526</f>
        <v>0.044670000000000001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239</v>
      </c>
      <c r="AT526" s="223" t="s">
        <v>205</v>
      </c>
      <c r="AU526" s="223" t="s">
        <v>82</v>
      </c>
      <c r="AY526" s="17" t="s">
        <v>202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80</v>
      </c>
      <c r="BK526" s="224">
        <f>ROUND(I526*H526,2)</f>
        <v>0</v>
      </c>
      <c r="BL526" s="17" t="s">
        <v>239</v>
      </c>
      <c r="BM526" s="223" t="s">
        <v>5720</v>
      </c>
    </row>
    <row r="527" s="2" customFormat="1">
      <c r="A527" s="38"/>
      <c r="B527" s="39"/>
      <c r="C527" s="40"/>
      <c r="D527" s="225" t="s">
        <v>212</v>
      </c>
      <c r="E527" s="40"/>
      <c r="F527" s="226" t="s">
        <v>5719</v>
      </c>
      <c r="G527" s="40"/>
      <c r="H527" s="40"/>
      <c r="I527" s="227"/>
      <c r="J527" s="40"/>
      <c r="K527" s="40"/>
      <c r="L527" s="44"/>
      <c r="M527" s="228"/>
      <c r="N527" s="229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212</v>
      </c>
      <c r="AU527" s="17" t="s">
        <v>82</v>
      </c>
    </row>
    <row r="528" s="2" customFormat="1" ht="16.5" customHeight="1">
      <c r="A528" s="38"/>
      <c r="B528" s="39"/>
      <c r="C528" s="212" t="s">
        <v>1006</v>
      </c>
      <c r="D528" s="212" t="s">
        <v>205</v>
      </c>
      <c r="E528" s="213" t="s">
        <v>5721</v>
      </c>
      <c r="F528" s="214" t="s">
        <v>5722</v>
      </c>
      <c r="G528" s="215" t="s">
        <v>437</v>
      </c>
      <c r="H528" s="216">
        <v>1</v>
      </c>
      <c r="I528" s="217"/>
      <c r="J528" s="218">
        <f>ROUND(I528*H528,2)</f>
        <v>0</v>
      </c>
      <c r="K528" s="214" t="s">
        <v>19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0.044670000000000001</v>
      </c>
      <c r="R528" s="221">
        <f>Q528*H528</f>
        <v>0.044670000000000001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239</v>
      </c>
      <c r="AT528" s="223" t="s">
        <v>205</v>
      </c>
      <c r="AU528" s="223" t="s">
        <v>82</v>
      </c>
      <c r="AY528" s="17" t="s">
        <v>202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239</v>
      </c>
      <c r="BM528" s="223" t="s">
        <v>5723</v>
      </c>
    </row>
    <row r="529" s="2" customFormat="1">
      <c r="A529" s="38"/>
      <c r="B529" s="39"/>
      <c r="C529" s="40"/>
      <c r="D529" s="225" t="s">
        <v>212</v>
      </c>
      <c r="E529" s="40"/>
      <c r="F529" s="226" t="s">
        <v>5722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212</v>
      </c>
      <c r="AU529" s="17" t="s">
        <v>82</v>
      </c>
    </row>
    <row r="530" s="12" customFormat="1" ht="22.8" customHeight="1">
      <c r="A530" s="12"/>
      <c r="B530" s="196"/>
      <c r="C530" s="197"/>
      <c r="D530" s="198" t="s">
        <v>72</v>
      </c>
      <c r="E530" s="210" t="s">
        <v>345</v>
      </c>
      <c r="F530" s="210" t="s">
        <v>346</v>
      </c>
      <c r="G530" s="197"/>
      <c r="H530" s="197"/>
      <c r="I530" s="200"/>
      <c r="J530" s="211">
        <f>BK530</f>
        <v>0</v>
      </c>
      <c r="K530" s="197"/>
      <c r="L530" s="202"/>
      <c r="M530" s="203"/>
      <c r="N530" s="204"/>
      <c r="O530" s="204"/>
      <c r="P530" s="205">
        <f>SUM(P531:P579)</f>
        <v>0</v>
      </c>
      <c r="Q530" s="204"/>
      <c r="R530" s="205">
        <f>SUM(R531:R579)</f>
        <v>2.4135344999999995</v>
      </c>
      <c r="S530" s="204"/>
      <c r="T530" s="206">
        <f>SUM(T531:T579)</f>
        <v>3.4380500000000001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7" t="s">
        <v>82</v>
      </c>
      <c r="AT530" s="208" t="s">
        <v>72</v>
      </c>
      <c r="AU530" s="208" t="s">
        <v>80</v>
      </c>
      <c r="AY530" s="207" t="s">
        <v>202</v>
      </c>
      <c r="BK530" s="209">
        <f>SUM(BK531:BK579)</f>
        <v>0</v>
      </c>
    </row>
    <row r="531" s="2" customFormat="1" ht="16.5" customHeight="1">
      <c r="A531" s="38"/>
      <c r="B531" s="39"/>
      <c r="C531" s="212" t="s">
        <v>1010</v>
      </c>
      <c r="D531" s="212" t="s">
        <v>205</v>
      </c>
      <c r="E531" s="213" t="s">
        <v>5724</v>
      </c>
      <c r="F531" s="214" t="s">
        <v>5725</v>
      </c>
      <c r="G531" s="215" t="s">
        <v>208</v>
      </c>
      <c r="H531" s="216">
        <v>0</v>
      </c>
      <c r="I531" s="217"/>
      <c r="J531" s="218">
        <f>ROUND(I531*H531,2)</f>
        <v>0</v>
      </c>
      <c r="K531" s="214" t="s">
        <v>209</v>
      </c>
      <c r="L531" s="44"/>
      <c r="M531" s="219" t="s">
        <v>19</v>
      </c>
      <c r="N531" s="220" t="s">
        <v>44</v>
      </c>
      <c r="O531" s="84"/>
      <c r="P531" s="221">
        <f>O531*H531</f>
        <v>0</v>
      </c>
      <c r="Q531" s="221">
        <v>4.0000000000000003E-05</v>
      </c>
      <c r="R531" s="221">
        <f>Q531*H531</f>
        <v>0</v>
      </c>
      <c r="S531" s="221">
        <v>0.0025400000000000002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239</v>
      </c>
      <c r="AT531" s="223" t="s">
        <v>205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239</v>
      </c>
      <c r="BM531" s="223" t="s">
        <v>5726</v>
      </c>
    </row>
    <row r="532" s="2" customFormat="1">
      <c r="A532" s="38"/>
      <c r="B532" s="39"/>
      <c r="C532" s="40"/>
      <c r="D532" s="225" t="s">
        <v>212</v>
      </c>
      <c r="E532" s="40"/>
      <c r="F532" s="226" t="s">
        <v>5727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212</v>
      </c>
      <c r="AU532" s="17" t="s">
        <v>82</v>
      </c>
    </row>
    <row r="533" s="2" customFormat="1">
      <c r="A533" s="38"/>
      <c r="B533" s="39"/>
      <c r="C533" s="40"/>
      <c r="D533" s="230" t="s">
        <v>214</v>
      </c>
      <c r="E533" s="40"/>
      <c r="F533" s="231" t="s">
        <v>5728</v>
      </c>
      <c r="G533" s="40"/>
      <c r="H533" s="40"/>
      <c r="I533" s="227"/>
      <c r="J533" s="40"/>
      <c r="K533" s="40"/>
      <c r="L533" s="44"/>
      <c r="M533" s="228"/>
      <c r="N533" s="229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214</v>
      </c>
      <c r="AU533" s="17" t="s">
        <v>82</v>
      </c>
    </row>
    <row r="534" s="2" customFormat="1" ht="16.5" customHeight="1">
      <c r="A534" s="38"/>
      <c r="B534" s="39"/>
      <c r="C534" s="212" t="s">
        <v>1014</v>
      </c>
      <c r="D534" s="212" t="s">
        <v>205</v>
      </c>
      <c r="E534" s="213" t="s">
        <v>4111</v>
      </c>
      <c r="F534" s="214" t="s">
        <v>4112</v>
      </c>
      <c r="G534" s="215" t="s">
        <v>208</v>
      </c>
      <c r="H534" s="216">
        <v>135</v>
      </c>
      <c r="I534" s="217"/>
      <c r="J534" s="218">
        <f>ROUND(I534*H534,2)</f>
        <v>0</v>
      </c>
      <c r="K534" s="214" t="s">
        <v>209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5.0000000000000002E-05</v>
      </c>
      <c r="R534" s="221">
        <f>Q534*H534</f>
        <v>0.0067499999999999999</v>
      </c>
      <c r="S534" s="221">
        <v>0.0047299999999999998</v>
      </c>
      <c r="T534" s="222">
        <f>S534*H534</f>
        <v>0.63854999999999995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239</v>
      </c>
      <c r="AT534" s="223" t="s">
        <v>205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239</v>
      </c>
      <c r="BM534" s="223" t="s">
        <v>5729</v>
      </c>
    </row>
    <row r="535" s="2" customFormat="1">
      <c r="A535" s="38"/>
      <c r="B535" s="39"/>
      <c r="C535" s="40"/>
      <c r="D535" s="225" t="s">
        <v>212</v>
      </c>
      <c r="E535" s="40"/>
      <c r="F535" s="226" t="s">
        <v>4114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212</v>
      </c>
      <c r="AU535" s="17" t="s">
        <v>82</v>
      </c>
    </row>
    <row r="536" s="2" customFormat="1">
      <c r="A536" s="38"/>
      <c r="B536" s="39"/>
      <c r="C536" s="40"/>
      <c r="D536" s="230" t="s">
        <v>214</v>
      </c>
      <c r="E536" s="40"/>
      <c r="F536" s="231" t="s">
        <v>4115</v>
      </c>
      <c r="G536" s="40"/>
      <c r="H536" s="40"/>
      <c r="I536" s="227"/>
      <c r="J536" s="40"/>
      <c r="K536" s="40"/>
      <c r="L536" s="44"/>
      <c r="M536" s="228"/>
      <c r="N536" s="229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214</v>
      </c>
      <c r="AU536" s="17" t="s">
        <v>82</v>
      </c>
    </row>
    <row r="537" s="2" customFormat="1" ht="16.5" customHeight="1">
      <c r="A537" s="38"/>
      <c r="B537" s="39"/>
      <c r="C537" s="212" t="s">
        <v>1018</v>
      </c>
      <c r="D537" s="212" t="s">
        <v>205</v>
      </c>
      <c r="E537" s="213" t="s">
        <v>5730</v>
      </c>
      <c r="F537" s="214" t="s">
        <v>5731</v>
      </c>
      <c r="G537" s="215" t="s">
        <v>208</v>
      </c>
      <c r="H537" s="216">
        <v>70</v>
      </c>
      <c r="I537" s="217"/>
      <c r="J537" s="218">
        <f>ROUND(I537*H537,2)</f>
        <v>0</v>
      </c>
      <c r="K537" s="214" t="s">
        <v>209</v>
      </c>
      <c r="L537" s="44"/>
      <c r="M537" s="219" t="s">
        <v>19</v>
      </c>
      <c r="N537" s="220" t="s">
        <v>44</v>
      </c>
      <c r="O537" s="84"/>
      <c r="P537" s="221">
        <f>O537*H537</f>
        <v>0</v>
      </c>
      <c r="Q537" s="221">
        <v>6.0000000000000002E-05</v>
      </c>
      <c r="R537" s="221">
        <f>Q537*H537</f>
        <v>0.0041999999999999997</v>
      </c>
      <c r="S537" s="221">
        <v>0.0084100000000000008</v>
      </c>
      <c r="T537" s="222">
        <f>S537*H537</f>
        <v>0.5887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239</v>
      </c>
      <c r="AT537" s="223" t="s">
        <v>205</v>
      </c>
      <c r="AU537" s="223" t="s">
        <v>82</v>
      </c>
      <c r="AY537" s="17" t="s">
        <v>202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239</v>
      </c>
      <c r="BM537" s="223" t="s">
        <v>5732</v>
      </c>
    </row>
    <row r="538" s="2" customFormat="1">
      <c r="A538" s="38"/>
      <c r="B538" s="39"/>
      <c r="C538" s="40"/>
      <c r="D538" s="225" t="s">
        <v>212</v>
      </c>
      <c r="E538" s="40"/>
      <c r="F538" s="226" t="s">
        <v>5733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212</v>
      </c>
      <c r="AU538" s="17" t="s">
        <v>82</v>
      </c>
    </row>
    <row r="539" s="2" customFormat="1">
      <c r="A539" s="38"/>
      <c r="B539" s="39"/>
      <c r="C539" s="40"/>
      <c r="D539" s="230" t="s">
        <v>214</v>
      </c>
      <c r="E539" s="40"/>
      <c r="F539" s="231" t="s">
        <v>5734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214</v>
      </c>
      <c r="AU539" s="17" t="s">
        <v>82</v>
      </c>
    </row>
    <row r="540" s="2" customFormat="1" ht="16.5" customHeight="1">
      <c r="A540" s="38"/>
      <c r="B540" s="39"/>
      <c r="C540" s="212" t="s">
        <v>1024</v>
      </c>
      <c r="D540" s="212" t="s">
        <v>205</v>
      </c>
      <c r="E540" s="213" t="s">
        <v>4116</v>
      </c>
      <c r="F540" s="214" t="s">
        <v>4117</v>
      </c>
      <c r="G540" s="215" t="s">
        <v>208</v>
      </c>
      <c r="H540" s="216">
        <v>5</v>
      </c>
      <c r="I540" s="217"/>
      <c r="J540" s="218">
        <f>ROUND(I540*H540,2)</f>
        <v>0</v>
      </c>
      <c r="K540" s="214" t="s">
        <v>209</v>
      </c>
      <c r="L540" s="44"/>
      <c r="M540" s="219" t="s">
        <v>19</v>
      </c>
      <c r="N540" s="220" t="s">
        <v>44</v>
      </c>
      <c r="O540" s="84"/>
      <c r="P540" s="221">
        <f>O540*H540</f>
        <v>0</v>
      </c>
      <c r="Q540" s="221">
        <v>0.00010000000000000001</v>
      </c>
      <c r="R540" s="221">
        <f>Q540*H540</f>
        <v>0.00050000000000000001</v>
      </c>
      <c r="S540" s="221">
        <v>0.01384</v>
      </c>
      <c r="T540" s="222">
        <f>S540*H540</f>
        <v>0.069199999999999998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239</v>
      </c>
      <c r="AT540" s="223" t="s">
        <v>205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239</v>
      </c>
      <c r="BM540" s="223" t="s">
        <v>5735</v>
      </c>
    </row>
    <row r="541" s="2" customFormat="1">
      <c r="A541" s="38"/>
      <c r="B541" s="39"/>
      <c r="C541" s="40"/>
      <c r="D541" s="225" t="s">
        <v>212</v>
      </c>
      <c r="E541" s="40"/>
      <c r="F541" s="226" t="s">
        <v>4119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212</v>
      </c>
      <c r="AU541" s="17" t="s">
        <v>82</v>
      </c>
    </row>
    <row r="542" s="2" customFormat="1">
      <c r="A542" s="38"/>
      <c r="B542" s="39"/>
      <c r="C542" s="40"/>
      <c r="D542" s="230" t="s">
        <v>214</v>
      </c>
      <c r="E542" s="40"/>
      <c r="F542" s="231" t="s">
        <v>4120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214</v>
      </c>
      <c r="AU542" s="17" t="s">
        <v>82</v>
      </c>
    </row>
    <row r="543" s="2" customFormat="1" ht="16.5" customHeight="1">
      <c r="A543" s="38"/>
      <c r="B543" s="39"/>
      <c r="C543" s="212" t="s">
        <v>1030</v>
      </c>
      <c r="D543" s="212" t="s">
        <v>205</v>
      </c>
      <c r="E543" s="213" t="s">
        <v>5736</v>
      </c>
      <c r="F543" s="214" t="s">
        <v>5737</v>
      </c>
      <c r="G543" s="215" t="s">
        <v>208</v>
      </c>
      <c r="H543" s="216">
        <v>80</v>
      </c>
      <c r="I543" s="217"/>
      <c r="J543" s="218">
        <f>ROUND(I543*H543,2)</f>
        <v>0</v>
      </c>
      <c r="K543" s="214" t="s">
        <v>209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0.00012</v>
      </c>
      <c r="R543" s="221">
        <f>Q543*H543</f>
        <v>0.0096000000000000009</v>
      </c>
      <c r="S543" s="221">
        <v>0.02359</v>
      </c>
      <c r="T543" s="222">
        <f>S543*H543</f>
        <v>1.8872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239</v>
      </c>
      <c r="AT543" s="223" t="s">
        <v>205</v>
      </c>
      <c r="AU543" s="223" t="s">
        <v>82</v>
      </c>
      <c r="AY543" s="17" t="s">
        <v>202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239</v>
      </c>
      <c r="BM543" s="223" t="s">
        <v>5738</v>
      </c>
    </row>
    <row r="544" s="2" customFormat="1">
      <c r="A544" s="38"/>
      <c r="B544" s="39"/>
      <c r="C544" s="40"/>
      <c r="D544" s="225" t="s">
        <v>212</v>
      </c>
      <c r="E544" s="40"/>
      <c r="F544" s="226" t="s">
        <v>5739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212</v>
      </c>
      <c r="AU544" s="17" t="s">
        <v>82</v>
      </c>
    </row>
    <row r="545" s="2" customFormat="1">
      <c r="A545" s="38"/>
      <c r="B545" s="39"/>
      <c r="C545" s="40"/>
      <c r="D545" s="230" t="s">
        <v>214</v>
      </c>
      <c r="E545" s="40"/>
      <c r="F545" s="231" t="s">
        <v>5740</v>
      </c>
      <c r="G545" s="40"/>
      <c r="H545" s="40"/>
      <c r="I545" s="227"/>
      <c r="J545" s="40"/>
      <c r="K545" s="40"/>
      <c r="L545" s="44"/>
      <c r="M545" s="228"/>
      <c r="N545" s="229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214</v>
      </c>
      <c r="AU545" s="17" t="s">
        <v>82</v>
      </c>
    </row>
    <row r="546" s="2" customFormat="1" ht="21.75" customHeight="1">
      <c r="A546" s="38"/>
      <c r="B546" s="39"/>
      <c r="C546" s="212" t="s">
        <v>1034</v>
      </c>
      <c r="D546" s="212" t="s">
        <v>205</v>
      </c>
      <c r="E546" s="213" t="s">
        <v>5741</v>
      </c>
      <c r="F546" s="214" t="s">
        <v>5742</v>
      </c>
      <c r="G546" s="215" t="s">
        <v>208</v>
      </c>
      <c r="H546" s="216">
        <v>4.4000000000000004</v>
      </c>
      <c r="I546" s="217"/>
      <c r="J546" s="218">
        <f>ROUND(I546*H546,2)</f>
        <v>0</v>
      </c>
      <c r="K546" s="214" t="s">
        <v>209</v>
      </c>
      <c r="L546" s="44"/>
      <c r="M546" s="219" t="s">
        <v>19</v>
      </c>
      <c r="N546" s="220" t="s">
        <v>44</v>
      </c>
      <c r="O546" s="84"/>
      <c r="P546" s="221">
        <f>O546*H546</f>
        <v>0</v>
      </c>
      <c r="Q546" s="221">
        <v>0.0022000000000000001</v>
      </c>
      <c r="R546" s="221">
        <f>Q546*H546</f>
        <v>0.0096800000000000011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239</v>
      </c>
      <c r="AT546" s="223" t="s">
        <v>205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239</v>
      </c>
      <c r="BM546" s="223" t="s">
        <v>5743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5744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2" customFormat="1">
      <c r="A548" s="38"/>
      <c r="B548" s="39"/>
      <c r="C548" s="40"/>
      <c r="D548" s="230" t="s">
        <v>214</v>
      </c>
      <c r="E548" s="40"/>
      <c r="F548" s="231" t="s">
        <v>5745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214</v>
      </c>
      <c r="AU548" s="17" t="s">
        <v>82</v>
      </c>
    </row>
    <row r="549" s="13" customFormat="1">
      <c r="A549" s="13"/>
      <c r="B549" s="232"/>
      <c r="C549" s="233"/>
      <c r="D549" s="225" t="s">
        <v>224</v>
      </c>
      <c r="E549" s="233"/>
      <c r="F549" s="235" t="s">
        <v>384</v>
      </c>
      <c r="G549" s="233"/>
      <c r="H549" s="236">
        <v>4.4000000000000004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224</v>
      </c>
      <c r="AU549" s="242" t="s">
        <v>82</v>
      </c>
      <c r="AV549" s="13" t="s">
        <v>82</v>
      </c>
      <c r="AW549" s="13" t="s">
        <v>4</v>
      </c>
      <c r="AX549" s="13" t="s">
        <v>80</v>
      </c>
      <c r="AY549" s="242" t="s">
        <v>202</v>
      </c>
    </row>
    <row r="550" s="2" customFormat="1" ht="21.75" customHeight="1">
      <c r="A550" s="38"/>
      <c r="B550" s="39"/>
      <c r="C550" s="212" t="s">
        <v>1040</v>
      </c>
      <c r="D550" s="212" t="s">
        <v>205</v>
      </c>
      <c r="E550" s="213" t="s">
        <v>354</v>
      </c>
      <c r="F550" s="214" t="s">
        <v>355</v>
      </c>
      <c r="G550" s="215" t="s">
        <v>208</v>
      </c>
      <c r="H550" s="216">
        <v>29.260000000000002</v>
      </c>
      <c r="I550" s="217"/>
      <c r="J550" s="218">
        <f>ROUND(I550*H550,2)</f>
        <v>0</v>
      </c>
      <c r="K550" s="214" t="s">
        <v>209</v>
      </c>
      <c r="L550" s="44"/>
      <c r="M550" s="219" t="s">
        <v>19</v>
      </c>
      <c r="N550" s="220" t="s">
        <v>44</v>
      </c>
      <c r="O550" s="84"/>
      <c r="P550" s="221">
        <f>O550*H550</f>
        <v>0</v>
      </c>
      <c r="Q550" s="221">
        <v>0.0022899999999999999</v>
      </c>
      <c r="R550" s="221">
        <f>Q550*H550</f>
        <v>0.067005400000000007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239</v>
      </c>
      <c r="AT550" s="223" t="s">
        <v>205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239</v>
      </c>
      <c r="BM550" s="223" t="s">
        <v>5746</v>
      </c>
    </row>
    <row r="551" s="2" customFormat="1">
      <c r="A551" s="38"/>
      <c r="B551" s="39"/>
      <c r="C551" s="40"/>
      <c r="D551" s="225" t="s">
        <v>212</v>
      </c>
      <c r="E551" s="40"/>
      <c r="F551" s="226" t="s">
        <v>357</v>
      </c>
      <c r="G551" s="40"/>
      <c r="H551" s="40"/>
      <c r="I551" s="227"/>
      <c r="J551" s="40"/>
      <c r="K551" s="40"/>
      <c r="L551" s="44"/>
      <c r="M551" s="228"/>
      <c r="N551" s="229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212</v>
      </c>
      <c r="AU551" s="17" t="s">
        <v>82</v>
      </c>
    </row>
    <row r="552" s="2" customFormat="1">
      <c r="A552" s="38"/>
      <c r="B552" s="39"/>
      <c r="C552" s="40"/>
      <c r="D552" s="230" t="s">
        <v>214</v>
      </c>
      <c r="E552" s="40"/>
      <c r="F552" s="231" t="s">
        <v>358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214</v>
      </c>
      <c r="AU552" s="17" t="s">
        <v>82</v>
      </c>
    </row>
    <row r="553" s="13" customFormat="1">
      <c r="A553" s="13"/>
      <c r="B553" s="232"/>
      <c r="C553" s="233"/>
      <c r="D553" s="225" t="s">
        <v>224</v>
      </c>
      <c r="E553" s="233"/>
      <c r="F553" s="235" t="s">
        <v>5747</v>
      </c>
      <c r="G553" s="233"/>
      <c r="H553" s="236">
        <v>29.260000000000002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224</v>
      </c>
      <c r="AU553" s="242" t="s">
        <v>82</v>
      </c>
      <c r="AV553" s="13" t="s">
        <v>82</v>
      </c>
      <c r="AW553" s="13" t="s">
        <v>4</v>
      </c>
      <c r="AX553" s="13" t="s">
        <v>80</v>
      </c>
      <c r="AY553" s="242" t="s">
        <v>202</v>
      </c>
    </row>
    <row r="554" s="2" customFormat="1" ht="21.75" customHeight="1">
      <c r="A554" s="38"/>
      <c r="B554" s="39"/>
      <c r="C554" s="212" t="s">
        <v>1044</v>
      </c>
      <c r="D554" s="212" t="s">
        <v>205</v>
      </c>
      <c r="E554" s="213" t="s">
        <v>367</v>
      </c>
      <c r="F554" s="214" t="s">
        <v>368</v>
      </c>
      <c r="G554" s="215" t="s">
        <v>208</v>
      </c>
      <c r="H554" s="216">
        <v>81.069999999999993</v>
      </c>
      <c r="I554" s="217"/>
      <c r="J554" s="218">
        <f>ROUND(I554*H554,2)</f>
        <v>0</v>
      </c>
      <c r="K554" s="214" t="s">
        <v>209</v>
      </c>
      <c r="L554" s="44"/>
      <c r="M554" s="219" t="s">
        <v>19</v>
      </c>
      <c r="N554" s="220" t="s">
        <v>44</v>
      </c>
      <c r="O554" s="84"/>
      <c r="P554" s="221">
        <f>O554*H554</f>
        <v>0</v>
      </c>
      <c r="Q554" s="221">
        <v>0.0051799999999999997</v>
      </c>
      <c r="R554" s="221">
        <f>Q554*H554</f>
        <v>0.41994259999999994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239</v>
      </c>
      <c r="AT554" s="223" t="s">
        <v>205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239</v>
      </c>
      <c r="BM554" s="223" t="s">
        <v>5748</v>
      </c>
    </row>
    <row r="555" s="2" customFormat="1">
      <c r="A555" s="38"/>
      <c r="B555" s="39"/>
      <c r="C555" s="40"/>
      <c r="D555" s="225" t="s">
        <v>212</v>
      </c>
      <c r="E555" s="40"/>
      <c r="F555" s="226" t="s">
        <v>370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212</v>
      </c>
      <c r="AU555" s="17" t="s">
        <v>82</v>
      </c>
    </row>
    <row r="556" s="2" customFormat="1">
      <c r="A556" s="38"/>
      <c r="B556" s="39"/>
      <c r="C556" s="40"/>
      <c r="D556" s="230" t="s">
        <v>214</v>
      </c>
      <c r="E556" s="40"/>
      <c r="F556" s="231" t="s">
        <v>371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214</v>
      </c>
      <c r="AU556" s="17" t="s">
        <v>82</v>
      </c>
    </row>
    <row r="557" s="13" customFormat="1">
      <c r="A557" s="13"/>
      <c r="B557" s="232"/>
      <c r="C557" s="233"/>
      <c r="D557" s="225" t="s">
        <v>224</v>
      </c>
      <c r="E557" s="233"/>
      <c r="F557" s="235" t="s">
        <v>5749</v>
      </c>
      <c r="G557" s="233"/>
      <c r="H557" s="236">
        <v>81.069999999999993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224</v>
      </c>
      <c r="AU557" s="242" t="s">
        <v>82</v>
      </c>
      <c r="AV557" s="13" t="s">
        <v>82</v>
      </c>
      <c r="AW557" s="13" t="s">
        <v>4</v>
      </c>
      <c r="AX557" s="13" t="s">
        <v>80</v>
      </c>
      <c r="AY557" s="242" t="s">
        <v>202</v>
      </c>
    </row>
    <row r="558" s="2" customFormat="1" ht="21.75" customHeight="1">
      <c r="A558" s="38"/>
      <c r="B558" s="39"/>
      <c r="C558" s="212" t="s">
        <v>1048</v>
      </c>
      <c r="D558" s="212" t="s">
        <v>205</v>
      </c>
      <c r="E558" s="213" t="s">
        <v>374</v>
      </c>
      <c r="F558" s="214" t="s">
        <v>375</v>
      </c>
      <c r="G558" s="215" t="s">
        <v>208</v>
      </c>
      <c r="H558" s="216">
        <v>42.350000000000001</v>
      </c>
      <c r="I558" s="217"/>
      <c r="J558" s="218">
        <f>ROUND(I558*H558,2)</f>
        <v>0</v>
      </c>
      <c r="K558" s="214" t="s">
        <v>209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0.0051399999999999996</v>
      </c>
      <c r="R558" s="221">
        <f>Q558*H558</f>
        <v>0.21767899999999998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239</v>
      </c>
      <c r="AT558" s="223" t="s">
        <v>205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239</v>
      </c>
      <c r="BM558" s="223" t="s">
        <v>5750</v>
      </c>
    </row>
    <row r="559" s="2" customFormat="1">
      <c r="A559" s="38"/>
      <c r="B559" s="39"/>
      <c r="C559" s="40"/>
      <c r="D559" s="225" t="s">
        <v>212</v>
      </c>
      <c r="E559" s="40"/>
      <c r="F559" s="226" t="s">
        <v>377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212</v>
      </c>
      <c r="AU559" s="17" t="s">
        <v>82</v>
      </c>
    </row>
    <row r="560" s="2" customFormat="1">
      <c r="A560" s="38"/>
      <c r="B560" s="39"/>
      <c r="C560" s="40"/>
      <c r="D560" s="230" t="s">
        <v>214</v>
      </c>
      <c r="E560" s="40"/>
      <c r="F560" s="231" t="s">
        <v>378</v>
      </c>
      <c r="G560" s="40"/>
      <c r="H560" s="40"/>
      <c r="I560" s="227"/>
      <c r="J560" s="40"/>
      <c r="K560" s="40"/>
      <c r="L560" s="44"/>
      <c r="M560" s="228"/>
      <c r="N560" s="229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214</v>
      </c>
      <c r="AU560" s="17" t="s">
        <v>82</v>
      </c>
    </row>
    <row r="561" s="13" customFormat="1">
      <c r="A561" s="13"/>
      <c r="B561" s="232"/>
      <c r="C561" s="233"/>
      <c r="D561" s="225" t="s">
        <v>224</v>
      </c>
      <c r="E561" s="233"/>
      <c r="F561" s="235" t="s">
        <v>5751</v>
      </c>
      <c r="G561" s="233"/>
      <c r="H561" s="236">
        <v>42.350000000000001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224</v>
      </c>
      <c r="AU561" s="242" t="s">
        <v>82</v>
      </c>
      <c r="AV561" s="13" t="s">
        <v>82</v>
      </c>
      <c r="AW561" s="13" t="s">
        <v>4</v>
      </c>
      <c r="AX561" s="13" t="s">
        <v>80</v>
      </c>
      <c r="AY561" s="242" t="s">
        <v>202</v>
      </c>
    </row>
    <row r="562" s="2" customFormat="1" ht="21.75" customHeight="1">
      <c r="A562" s="38"/>
      <c r="B562" s="39"/>
      <c r="C562" s="212" t="s">
        <v>1053</v>
      </c>
      <c r="D562" s="212" t="s">
        <v>205</v>
      </c>
      <c r="E562" s="213" t="s">
        <v>379</v>
      </c>
      <c r="F562" s="214" t="s">
        <v>380</v>
      </c>
      <c r="G562" s="215" t="s">
        <v>208</v>
      </c>
      <c r="H562" s="216">
        <v>54.780000000000001</v>
      </c>
      <c r="I562" s="217"/>
      <c r="J562" s="218">
        <f>ROUND(I562*H562,2)</f>
        <v>0</v>
      </c>
      <c r="K562" s="214" t="s">
        <v>209</v>
      </c>
      <c r="L562" s="44"/>
      <c r="M562" s="219" t="s">
        <v>19</v>
      </c>
      <c r="N562" s="220" t="s">
        <v>44</v>
      </c>
      <c r="O562" s="84"/>
      <c r="P562" s="221">
        <f>O562*H562</f>
        <v>0</v>
      </c>
      <c r="Q562" s="221">
        <v>0.0071399999999999996</v>
      </c>
      <c r="R562" s="221">
        <f>Q562*H562</f>
        <v>0.39112920000000001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239</v>
      </c>
      <c r="AT562" s="223" t="s">
        <v>205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239</v>
      </c>
      <c r="BM562" s="223" t="s">
        <v>5752</v>
      </c>
    </row>
    <row r="563" s="2" customFormat="1">
      <c r="A563" s="38"/>
      <c r="B563" s="39"/>
      <c r="C563" s="40"/>
      <c r="D563" s="225" t="s">
        <v>212</v>
      </c>
      <c r="E563" s="40"/>
      <c r="F563" s="226" t="s">
        <v>382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212</v>
      </c>
      <c r="AU563" s="17" t="s">
        <v>82</v>
      </c>
    </row>
    <row r="564" s="2" customFormat="1">
      <c r="A564" s="38"/>
      <c r="B564" s="39"/>
      <c r="C564" s="40"/>
      <c r="D564" s="230" t="s">
        <v>214</v>
      </c>
      <c r="E564" s="40"/>
      <c r="F564" s="231" t="s">
        <v>383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214</v>
      </c>
      <c r="AU564" s="17" t="s">
        <v>82</v>
      </c>
    </row>
    <row r="565" s="13" customFormat="1">
      <c r="A565" s="13"/>
      <c r="B565" s="232"/>
      <c r="C565" s="233"/>
      <c r="D565" s="225" t="s">
        <v>224</v>
      </c>
      <c r="E565" s="233"/>
      <c r="F565" s="235" t="s">
        <v>5753</v>
      </c>
      <c r="G565" s="233"/>
      <c r="H565" s="236">
        <v>54.780000000000001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224</v>
      </c>
      <c r="AU565" s="242" t="s">
        <v>82</v>
      </c>
      <c r="AV565" s="13" t="s">
        <v>82</v>
      </c>
      <c r="AW565" s="13" t="s">
        <v>4</v>
      </c>
      <c r="AX565" s="13" t="s">
        <v>80</v>
      </c>
      <c r="AY565" s="242" t="s">
        <v>202</v>
      </c>
    </row>
    <row r="566" s="2" customFormat="1" ht="21.75" customHeight="1">
      <c r="A566" s="38"/>
      <c r="B566" s="39"/>
      <c r="C566" s="212" t="s">
        <v>1057</v>
      </c>
      <c r="D566" s="212" t="s">
        <v>205</v>
      </c>
      <c r="E566" s="213" t="s">
        <v>386</v>
      </c>
      <c r="F566" s="214" t="s">
        <v>387</v>
      </c>
      <c r="G566" s="215" t="s">
        <v>208</v>
      </c>
      <c r="H566" s="216">
        <v>126.94</v>
      </c>
      <c r="I566" s="217"/>
      <c r="J566" s="218">
        <f>ROUND(I566*H566,2)</f>
        <v>0</v>
      </c>
      <c r="K566" s="214" t="s">
        <v>209</v>
      </c>
      <c r="L566" s="44"/>
      <c r="M566" s="219" t="s">
        <v>19</v>
      </c>
      <c r="N566" s="220" t="s">
        <v>44</v>
      </c>
      <c r="O566" s="84"/>
      <c r="P566" s="221">
        <f>O566*H566</f>
        <v>0</v>
      </c>
      <c r="Q566" s="221">
        <v>0.00792</v>
      </c>
      <c r="R566" s="221">
        <f>Q566*H566</f>
        <v>1.0053648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239</v>
      </c>
      <c r="AT566" s="223" t="s">
        <v>205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239</v>
      </c>
      <c r="BM566" s="223" t="s">
        <v>5754</v>
      </c>
    </row>
    <row r="567" s="2" customFormat="1">
      <c r="A567" s="38"/>
      <c r="B567" s="39"/>
      <c r="C567" s="40"/>
      <c r="D567" s="225" t="s">
        <v>212</v>
      </c>
      <c r="E567" s="40"/>
      <c r="F567" s="226" t="s">
        <v>389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212</v>
      </c>
      <c r="AU567" s="17" t="s">
        <v>82</v>
      </c>
    </row>
    <row r="568" s="2" customFormat="1">
      <c r="A568" s="38"/>
      <c r="B568" s="39"/>
      <c r="C568" s="40"/>
      <c r="D568" s="230" t="s">
        <v>214</v>
      </c>
      <c r="E568" s="40"/>
      <c r="F568" s="231" t="s">
        <v>390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214</v>
      </c>
      <c r="AU568" s="17" t="s">
        <v>82</v>
      </c>
    </row>
    <row r="569" s="13" customFormat="1">
      <c r="A569" s="13"/>
      <c r="B569" s="232"/>
      <c r="C569" s="233"/>
      <c r="D569" s="225" t="s">
        <v>224</v>
      </c>
      <c r="E569" s="233"/>
      <c r="F569" s="235" t="s">
        <v>4140</v>
      </c>
      <c r="G569" s="233"/>
      <c r="H569" s="236">
        <v>126.94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224</v>
      </c>
      <c r="AU569" s="242" t="s">
        <v>82</v>
      </c>
      <c r="AV569" s="13" t="s">
        <v>82</v>
      </c>
      <c r="AW569" s="13" t="s">
        <v>4</v>
      </c>
      <c r="AX569" s="13" t="s">
        <v>80</v>
      </c>
      <c r="AY569" s="242" t="s">
        <v>202</v>
      </c>
    </row>
    <row r="570" s="2" customFormat="1" ht="21.75" customHeight="1">
      <c r="A570" s="38"/>
      <c r="B570" s="39"/>
      <c r="C570" s="212" t="s">
        <v>1061</v>
      </c>
      <c r="D570" s="212" t="s">
        <v>205</v>
      </c>
      <c r="E570" s="213" t="s">
        <v>392</v>
      </c>
      <c r="F570" s="214" t="s">
        <v>393</v>
      </c>
      <c r="G570" s="215" t="s">
        <v>208</v>
      </c>
      <c r="H570" s="216">
        <v>29.370000000000001</v>
      </c>
      <c r="I570" s="217"/>
      <c r="J570" s="218">
        <f>ROUND(I570*H570,2)</f>
        <v>0</v>
      </c>
      <c r="K570" s="214" t="s">
        <v>209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0.0095499999999999995</v>
      </c>
      <c r="R570" s="221">
        <f>Q570*H570</f>
        <v>0.2804835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239</v>
      </c>
      <c r="AT570" s="223" t="s">
        <v>205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239</v>
      </c>
      <c r="BM570" s="223" t="s">
        <v>5755</v>
      </c>
    </row>
    <row r="571" s="2" customFormat="1">
      <c r="A571" s="38"/>
      <c r="B571" s="39"/>
      <c r="C571" s="40"/>
      <c r="D571" s="225" t="s">
        <v>212</v>
      </c>
      <c r="E571" s="40"/>
      <c r="F571" s="226" t="s">
        <v>395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212</v>
      </c>
      <c r="AU571" s="17" t="s">
        <v>82</v>
      </c>
    </row>
    <row r="572" s="2" customFormat="1">
      <c r="A572" s="38"/>
      <c r="B572" s="39"/>
      <c r="C572" s="40"/>
      <c r="D572" s="230" t="s">
        <v>214</v>
      </c>
      <c r="E572" s="40"/>
      <c r="F572" s="231" t="s">
        <v>396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214</v>
      </c>
      <c r="AU572" s="17" t="s">
        <v>82</v>
      </c>
    </row>
    <row r="573" s="13" customFormat="1">
      <c r="A573" s="13"/>
      <c r="B573" s="232"/>
      <c r="C573" s="233"/>
      <c r="D573" s="225" t="s">
        <v>224</v>
      </c>
      <c r="E573" s="233"/>
      <c r="F573" s="235" t="s">
        <v>5756</v>
      </c>
      <c r="G573" s="233"/>
      <c r="H573" s="236">
        <v>29.370000000000001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224</v>
      </c>
      <c r="AU573" s="242" t="s">
        <v>82</v>
      </c>
      <c r="AV573" s="13" t="s">
        <v>82</v>
      </c>
      <c r="AW573" s="13" t="s">
        <v>4</v>
      </c>
      <c r="AX573" s="13" t="s">
        <v>80</v>
      </c>
      <c r="AY573" s="242" t="s">
        <v>202</v>
      </c>
    </row>
    <row r="574" s="2" customFormat="1" ht="16.5" customHeight="1">
      <c r="A574" s="38"/>
      <c r="B574" s="39"/>
      <c r="C574" s="212" t="s">
        <v>1065</v>
      </c>
      <c r="D574" s="212" t="s">
        <v>205</v>
      </c>
      <c r="E574" s="213" t="s">
        <v>5757</v>
      </c>
      <c r="F574" s="214" t="s">
        <v>5758</v>
      </c>
      <c r="G574" s="215" t="s">
        <v>289</v>
      </c>
      <c r="H574" s="216">
        <v>30</v>
      </c>
      <c r="I574" s="217"/>
      <c r="J574" s="218">
        <f>ROUND(I574*H574,2)</f>
        <v>0</v>
      </c>
      <c r="K574" s="214" t="s">
        <v>209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4.0000000000000003E-05</v>
      </c>
      <c r="R574" s="221">
        <f>Q574*H574</f>
        <v>0.0012000000000000001</v>
      </c>
      <c r="S574" s="221">
        <v>0.0084799999999999997</v>
      </c>
      <c r="T574" s="222">
        <f>S574*H574</f>
        <v>0.25440000000000002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239</v>
      </c>
      <c r="AT574" s="223" t="s">
        <v>205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239</v>
      </c>
      <c r="BM574" s="223" t="s">
        <v>5759</v>
      </c>
    </row>
    <row r="575" s="2" customFormat="1">
      <c r="A575" s="38"/>
      <c r="B575" s="39"/>
      <c r="C575" s="40"/>
      <c r="D575" s="225" t="s">
        <v>212</v>
      </c>
      <c r="E575" s="40"/>
      <c r="F575" s="226" t="s">
        <v>5760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212</v>
      </c>
      <c r="AU575" s="17" t="s">
        <v>82</v>
      </c>
    </row>
    <row r="576" s="2" customFormat="1">
      <c r="A576" s="38"/>
      <c r="B576" s="39"/>
      <c r="C576" s="40"/>
      <c r="D576" s="230" t="s">
        <v>214</v>
      </c>
      <c r="E576" s="40"/>
      <c r="F576" s="231" t="s">
        <v>5761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214</v>
      </c>
      <c r="AU576" s="17" t="s">
        <v>82</v>
      </c>
    </row>
    <row r="577" s="2" customFormat="1" ht="16.5" customHeight="1">
      <c r="A577" s="38"/>
      <c r="B577" s="39"/>
      <c r="C577" s="212" t="s">
        <v>1069</v>
      </c>
      <c r="D577" s="212" t="s">
        <v>205</v>
      </c>
      <c r="E577" s="213" t="s">
        <v>427</v>
      </c>
      <c r="F577" s="214" t="s">
        <v>428</v>
      </c>
      <c r="G577" s="215" t="s">
        <v>220</v>
      </c>
      <c r="H577" s="216">
        <v>2.4140000000000001</v>
      </c>
      <c r="I577" s="217"/>
      <c r="J577" s="218">
        <f>ROUND(I577*H577,2)</f>
        <v>0</v>
      </c>
      <c r="K577" s="214" t="s">
        <v>209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</v>
      </c>
      <c r="R577" s="221">
        <f>Q577*H577</f>
        <v>0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239</v>
      </c>
      <c r="AT577" s="223" t="s">
        <v>205</v>
      </c>
      <c r="AU577" s="223" t="s">
        <v>82</v>
      </c>
      <c r="AY577" s="17" t="s">
        <v>202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239</v>
      </c>
      <c r="BM577" s="223" t="s">
        <v>5762</v>
      </c>
    </row>
    <row r="578" s="2" customFormat="1">
      <c r="A578" s="38"/>
      <c r="B578" s="39"/>
      <c r="C578" s="40"/>
      <c r="D578" s="225" t="s">
        <v>212</v>
      </c>
      <c r="E578" s="40"/>
      <c r="F578" s="226" t="s">
        <v>430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212</v>
      </c>
      <c r="AU578" s="17" t="s">
        <v>82</v>
      </c>
    </row>
    <row r="579" s="2" customFormat="1">
      <c r="A579" s="38"/>
      <c r="B579" s="39"/>
      <c r="C579" s="40"/>
      <c r="D579" s="230" t="s">
        <v>214</v>
      </c>
      <c r="E579" s="40"/>
      <c r="F579" s="231" t="s">
        <v>431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214</v>
      </c>
      <c r="AU579" s="17" t="s">
        <v>82</v>
      </c>
    </row>
    <row r="580" s="12" customFormat="1" ht="22.8" customHeight="1">
      <c r="A580" s="12"/>
      <c r="B580" s="196"/>
      <c r="C580" s="197"/>
      <c r="D580" s="198" t="s">
        <v>72</v>
      </c>
      <c r="E580" s="210" t="s">
        <v>432</v>
      </c>
      <c r="F580" s="210" t="s">
        <v>433</v>
      </c>
      <c r="G580" s="197"/>
      <c r="H580" s="197"/>
      <c r="I580" s="200"/>
      <c r="J580" s="211">
        <f>BK580</f>
        <v>0</v>
      </c>
      <c r="K580" s="197"/>
      <c r="L580" s="202"/>
      <c r="M580" s="203"/>
      <c r="N580" s="204"/>
      <c r="O580" s="204"/>
      <c r="P580" s="205">
        <f>SUM(P581:P648)</f>
        <v>0</v>
      </c>
      <c r="Q580" s="204"/>
      <c r="R580" s="205">
        <f>SUM(R581:R648)</f>
        <v>0.7103999999999997</v>
      </c>
      <c r="S580" s="204"/>
      <c r="T580" s="206">
        <f>SUM(T581:T648)</f>
        <v>4.4470000000000001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7" t="s">
        <v>82</v>
      </c>
      <c r="AT580" s="208" t="s">
        <v>72</v>
      </c>
      <c r="AU580" s="208" t="s">
        <v>80</v>
      </c>
      <c r="AY580" s="207" t="s">
        <v>202</v>
      </c>
      <c r="BK580" s="209">
        <f>SUM(BK581:BK648)</f>
        <v>0</v>
      </c>
    </row>
    <row r="581" s="2" customFormat="1" ht="16.5" customHeight="1">
      <c r="A581" s="38"/>
      <c r="B581" s="39"/>
      <c r="C581" s="212" t="s">
        <v>1073</v>
      </c>
      <c r="D581" s="212" t="s">
        <v>205</v>
      </c>
      <c r="E581" s="213" t="s">
        <v>4159</v>
      </c>
      <c r="F581" s="214" t="s">
        <v>4160</v>
      </c>
      <c r="G581" s="215" t="s">
        <v>289</v>
      </c>
      <c r="H581" s="216">
        <v>42</v>
      </c>
      <c r="I581" s="217"/>
      <c r="J581" s="218">
        <f>ROUND(I581*H581,2)</f>
        <v>0</v>
      </c>
      <c r="K581" s="214" t="s">
        <v>209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2.0000000000000002E-05</v>
      </c>
      <c r="R581" s="221">
        <f>Q581*H581</f>
        <v>0.00084000000000000003</v>
      </c>
      <c r="S581" s="221">
        <v>0.014</v>
      </c>
      <c r="T581" s="222">
        <f>S581*H581</f>
        <v>0.58799999999999997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239</v>
      </c>
      <c r="AT581" s="223" t="s">
        <v>205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239</v>
      </c>
      <c r="BM581" s="223" t="s">
        <v>5763</v>
      </c>
    </row>
    <row r="582" s="2" customFormat="1">
      <c r="A582" s="38"/>
      <c r="B582" s="39"/>
      <c r="C582" s="40"/>
      <c r="D582" s="225" t="s">
        <v>212</v>
      </c>
      <c r="E582" s="40"/>
      <c r="F582" s="226" t="s">
        <v>4162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212</v>
      </c>
      <c r="AU582" s="17" t="s">
        <v>82</v>
      </c>
    </row>
    <row r="583" s="2" customFormat="1">
      <c r="A583" s="38"/>
      <c r="B583" s="39"/>
      <c r="C583" s="40"/>
      <c r="D583" s="230" t="s">
        <v>214</v>
      </c>
      <c r="E583" s="40"/>
      <c r="F583" s="231" t="s">
        <v>4163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214</v>
      </c>
      <c r="AU583" s="17" t="s">
        <v>82</v>
      </c>
    </row>
    <row r="584" s="2" customFormat="1" ht="16.5" customHeight="1">
      <c r="A584" s="38"/>
      <c r="B584" s="39"/>
      <c r="C584" s="212" t="s">
        <v>1079</v>
      </c>
      <c r="D584" s="212" t="s">
        <v>205</v>
      </c>
      <c r="E584" s="213" t="s">
        <v>4164</v>
      </c>
      <c r="F584" s="214" t="s">
        <v>4165</v>
      </c>
      <c r="G584" s="215" t="s">
        <v>289</v>
      </c>
      <c r="H584" s="216">
        <v>50</v>
      </c>
      <c r="I584" s="217"/>
      <c r="J584" s="218">
        <f>ROUND(I584*H584,2)</f>
        <v>0</v>
      </c>
      <c r="K584" s="214" t="s">
        <v>209</v>
      </c>
      <c r="L584" s="44"/>
      <c r="M584" s="219" t="s">
        <v>19</v>
      </c>
      <c r="N584" s="220" t="s">
        <v>44</v>
      </c>
      <c r="O584" s="84"/>
      <c r="P584" s="221">
        <f>O584*H584</f>
        <v>0</v>
      </c>
      <c r="Q584" s="221">
        <v>2.0000000000000002E-05</v>
      </c>
      <c r="R584" s="221">
        <f>Q584*H584</f>
        <v>0.001</v>
      </c>
      <c r="S584" s="221">
        <v>0.039</v>
      </c>
      <c r="T584" s="222">
        <f>S584*H584</f>
        <v>1.95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239</v>
      </c>
      <c r="AT584" s="223" t="s">
        <v>205</v>
      </c>
      <c r="AU584" s="223" t="s">
        <v>82</v>
      </c>
      <c r="AY584" s="17" t="s">
        <v>202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80</v>
      </c>
      <c r="BK584" s="224">
        <f>ROUND(I584*H584,2)</f>
        <v>0</v>
      </c>
      <c r="BL584" s="17" t="s">
        <v>239</v>
      </c>
      <c r="BM584" s="223" t="s">
        <v>5764</v>
      </c>
    </row>
    <row r="585" s="2" customFormat="1">
      <c r="A585" s="38"/>
      <c r="B585" s="39"/>
      <c r="C585" s="40"/>
      <c r="D585" s="225" t="s">
        <v>212</v>
      </c>
      <c r="E585" s="40"/>
      <c r="F585" s="226" t="s">
        <v>4167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212</v>
      </c>
      <c r="AU585" s="17" t="s">
        <v>82</v>
      </c>
    </row>
    <row r="586" s="2" customFormat="1">
      <c r="A586" s="38"/>
      <c r="B586" s="39"/>
      <c r="C586" s="40"/>
      <c r="D586" s="230" t="s">
        <v>214</v>
      </c>
      <c r="E586" s="40"/>
      <c r="F586" s="231" t="s">
        <v>4168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214</v>
      </c>
      <c r="AU586" s="17" t="s">
        <v>82</v>
      </c>
    </row>
    <row r="587" s="2" customFormat="1" ht="16.5" customHeight="1">
      <c r="A587" s="38"/>
      <c r="B587" s="39"/>
      <c r="C587" s="212" t="s">
        <v>1083</v>
      </c>
      <c r="D587" s="212" t="s">
        <v>205</v>
      </c>
      <c r="E587" s="213" t="s">
        <v>4169</v>
      </c>
      <c r="F587" s="214" t="s">
        <v>4170</v>
      </c>
      <c r="G587" s="215" t="s">
        <v>289</v>
      </c>
      <c r="H587" s="216">
        <v>23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2.0000000000000002E-05</v>
      </c>
      <c r="R587" s="221">
        <f>Q587*H587</f>
        <v>0.00046000000000000001</v>
      </c>
      <c r="S587" s="221">
        <v>0.083000000000000004</v>
      </c>
      <c r="T587" s="222">
        <f>S587*H587</f>
        <v>1.909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239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239</v>
      </c>
      <c r="BM587" s="223" t="s">
        <v>5765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4172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>
      <c r="A589" s="38"/>
      <c r="B589" s="39"/>
      <c r="C589" s="40"/>
      <c r="D589" s="230" t="s">
        <v>214</v>
      </c>
      <c r="E589" s="40"/>
      <c r="F589" s="231" t="s">
        <v>4173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214</v>
      </c>
      <c r="AU589" s="17" t="s">
        <v>82</v>
      </c>
    </row>
    <row r="590" s="2" customFormat="1" ht="16.5" customHeight="1">
      <c r="A590" s="38"/>
      <c r="B590" s="39"/>
      <c r="C590" s="212" t="s">
        <v>1087</v>
      </c>
      <c r="D590" s="212" t="s">
        <v>205</v>
      </c>
      <c r="E590" s="213" t="s">
        <v>4316</v>
      </c>
      <c r="F590" s="214" t="s">
        <v>4317</v>
      </c>
      <c r="G590" s="215" t="s">
        <v>437</v>
      </c>
      <c r="H590" s="216">
        <v>0</v>
      </c>
      <c r="I590" s="217"/>
      <c r="J590" s="218">
        <f>ROUND(I590*H590,2)</f>
        <v>0</v>
      </c>
      <c r="K590" s="214" t="s">
        <v>209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0.0018</v>
      </c>
      <c r="R590" s="221">
        <f>Q590*H590</f>
        <v>0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239</v>
      </c>
      <c r="AT590" s="223" t="s">
        <v>205</v>
      </c>
      <c r="AU590" s="223" t="s">
        <v>82</v>
      </c>
      <c r="AY590" s="17" t="s">
        <v>202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80</v>
      </c>
      <c r="BK590" s="224">
        <f>ROUND(I590*H590,2)</f>
        <v>0</v>
      </c>
      <c r="BL590" s="17" t="s">
        <v>239</v>
      </c>
      <c r="BM590" s="223" t="s">
        <v>5766</v>
      </c>
    </row>
    <row r="591" s="2" customFormat="1">
      <c r="A591" s="38"/>
      <c r="B591" s="39"/>
      <c r="C591" s="40"/>
      <c r="D591" s="225" t="s">
        <v>212</v>
      </c>
      <c r="E591" s="40"/>
      <c r="F591" s="226" t="s">
        <v>4319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212</v>
      </c>
      <c r="AU591" s="17" t="s">
        <v>82</v>
      </c>
    </row>
    <row r="592" s="2" customFormat="1">
      <c r="A592" s="38"/>
      <c r="B592" s="39"/>
      <c r="C592" s="40"/>
      <c r="D592" s="230" t="s">
        <v>214</v>
      </c>
      <c r="E592" s="40"/>
      <c r="F592" s="231" t="s">
        <v>4320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214</v>
      </c>
      <c r="AU592" s="17" t="s">
        <v>82</v>
      </c>
    </row>
    <row r="593" s="2" customFormat="1" ht="16.5" customHeight="1">
      <c r="A593" s="38"/>
      <c r="B593" s="39"/>
      <c r="C593" s="212" t="s">
        <v>1091</v>
      </c>
      <c r="D593" s="212" t="s">
        <v>205</v>
      </c>
      <c r="E593" s="213" t="s">
        <v>528</v>
      </c>
      <c r="F593" s="214" t="s">
        <v>529</v>
      </c>
      <c r="G593" s="215" t="s">
        <v>437</v>
      </c>
      <c r="H593" s="216">
        <v>4</v>
      </c>
      <c r="I593" s="217"/>
      <c r="J593" s="218">
        <f>ROUND(I593*H593,2)</f>
        <v>0</v>
      </c>
      <c r="K593" s="214" t="s">
        <v>209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0.0028400000000000001</v>
      </c>
      <c r="R593" s="221">
        <f>Q593*H593</f>
        <v>0.01136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239</v>
      </c>
      <c r="AT593" s="223" t="s">
        <v>205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239</v>
      </c>
      <c r="BM593" s="223" t="s">
        <v>5767</v>
      </c>
    </row>
    <row r="594" s="2" customFormat="1">
      <c r="A594" s="38"/>
      <c r="B594" s="39"/>
      <c r="C594" s="40"/>
      <c r="D594" s="225" t="s">
        <v>212</v>
      </c>
      <c r="E594" s="40"/>
      <c r="F594" s="226" t="s">
        <v>531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212</v>
      </c>
      <c r="AU594" s="17" t="s">
        <v>82</v>
      </c>
    </row>
    <row r="595" s="2" customFormat="1">
      <c r="A595" s="38"/>
      <c r="B595" s="39"/>
      <c r="C595" s="40"/>
      <c r="D595" s="230" t="s">
        <v>214</v>
      </c>
      <c r="E595" s="40"/>
      <c r="F595" s="231" t="s">
        <v>532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214</v>
      </c>
      <c r="AU595" s="17" t="s">
        <v>82</v>
      </c>
    </row>
    <row r="596" s="2" customFormat="1" ht="16.5" customHeight="1">
      <c r="A596" s="38"/>
      <c r="B596" s="39"/>
      <c r="C596" s="212" t="s">
        <v>1095</v>
      </c>
      <c r="D596" s="212" t="s">
        <v>205</v>
      </c>
      <c r="E596" s="213" t="s">
        <v>538</v>
      </c>
      <c r="F596" s="214" t="s">
        <v>539</v>
      </c>
      <c r="G596" s="215" t="s">
        <v>437</v>
      </c>
      <c r="H596" s="216">
        <v>8</v>
      </c>
      <c r="I596" s="217"/>
      <c r="J596" s="218">
        <f>ROUND(I596*H596,2)</f>
        <v>0</v>
      </c>
      <c r="K596" s="214" t="s">
        <v>209</v>
      </c>
      <c r="L596" s="44"/>
      <c r="M596" s="219" t="s">
        <v>19</v>
      </c>
      <c r="N596" s="220" t="s">
        <v>44</v>
      </c>
      <c r="O596" s="84"/>
      <c r="P596" s="221">
        <f>O596*H596</f>
        <v>0</v>
      </c>
      <c r="Q596" s="221">
        <v>0.0047200000000000002</v>
      </c>
      <c r="R596" s="221">
        <f>Q596*H596</f>
        <v>0.037760000000000002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239</v>
      </c>
      <c r="AT596" s="223" t="s">
        <v>205</v>
      </c>
      <c r="AU596" s="223" t="s">
        <v>82</v>
      </c>
      <c r="AY596" s="17" t="s">
        <v>202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80</v>
      </c>
      <c r="BK596" s="224">
        <f>ROUND(I596*H596,2)</f>
        <v>0</v>
      </c>
      <c r="BL596" s="17" t="s">
        <v>239</v>
      </c>
      <c r="BM596" s="223" t="s">
        <v>5768</v>
      </c>
    </row>
    <row r="597" s="2" customFormat="1">
      <c r="A597" s="38"/>
      <c r="B597" s="39"/>
      <c r="C597" s="40"/>
      <c r="D597" s="225" t="s">
        <v>212</v>
      </c>
      <c r="E597" s="40"/>
      <c r="F597" s="226" t="s">
        <v>541</v>
      </c>
      <c r="G597" s="40"/>
      <c r="H597" s="40"/>
      <c r="I597" s="227"/>
      <c r="J597" s="40"/>
      <c r="K597" s="40"/>
      <c r="L597" s="44"/>
      <c r="M597" s="228"/>
      <c r="N597" s="229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212</v>
      </c>
      <c r="AU597" s="17" t="s">
        <v>82</v>
      </c>
    </row>
    <row r="598" s="2" customFormat="1">
      <c r="A598" s="38"/>
      <c r="B598" s="39"/>
      <c r="C598" s="40"/>
      <c r="D598" s="230" t="s">
        <v>214</v>
      </c>
      <c r="E598" s="40"/>
      <c r="F598" s="231" t="s">
        <v>542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214</v>
      </c>
      <c r="AU598" s="17" t="s">
        <v>82</v>
      </c>
    </row>
    <row r="599" s="2" customFormat="1" ht="16.5" customHeight="1">
      <c r="A599" s="38"/>
      <c r="B599" s="39"/>
      <c r="C599" s="212" t="s">
        <v>1099</v>
      </c>
      <c r="D599" s="212" t="s">
        <v>205</v>
      </c>
      <c r="E599" s="213" t="s">
        <v>4328</v>
      </c>
      <c r="F599" s="214" t="s">
        <v>535</v>
      </c>
      <c r="G599" s="215" t="s">
        <v>437</v>
      </c>
      <c r="H599" s="216">
        <v>10</v>
      </c>
      <c r="I599" s="217"/>
      <c r="J599" s="218">
        <f>ROUND(I599*H599,2)</f>
        <v>0</v>
      </c>
      <c r="K599" s="214" t="s">
        <v>19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0.0047200000000000002</v>
      </c>
      <c r="R599" s="221">
        <f>Q599*H599</f>
        <v>0.047200000000000006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239</v>
      </c>
      <c r="AT599" s="223" t="s">
        <v>205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239</v>
      </c>
      <c r="BM599" s="223" t="s">
        <v>5769</v>
      </c>
    </row>
    <row r="600" s="2" customFormat="1">
      <c r="A600" s="38"/>
      <c r="B600" s="39"/>
      <c r="C600" s="40"/>
      <c r="D600" s="225" t="s">
        <v>212</v>
      </c>
      <c r="E600" s="40"/>
      <c r="F600" s="226" t="s">
        <v>535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212</v>
      </c>
      <c r="AU600" s="17" t="s">
        <v>82</v>
      </c>
    </row>
    <row r="601" s="2" customFormat="1" ht="16.5" customHeight="1">
      <c r="A601" s="38"/>
      <c r="B601" s="39"/>
      <c r="C601" s="212" t="s">
        <v>1103</v>
      </c>
      <c r="D601" s="212" t="s">
        <v>205</v>
      </c>
      <c r="E601" s="213" t="s">
        <v>544</v>
      </c>
      <c r="F601" s="214" t="s">
        <v>545</v>
      </c>
      <c r="G601" s="215" t="s">
        <v>437</v>
      </c>
      <c r="H601" s="216">
        <v>10</v>
      </c>
      <c r="I601" s="217"/>
      <c r="J601" s="218">
        <f>ROUND(I601*H601,2)</f>
        <v>0</v>
      </c>
      <c r="K601" s="214" t="s">
        <v>209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0.0061700000000000001</v>
      </c>
      <c r="R601" s="221">
        <f>Q601*H601</f>
        <v>0.061700000000000005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239</v>
      </c>
      <c r="AT601" s="223" t="s">
        <v>205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239</v>
      </c>
      <c r="BM601" s="223" t="s">
        <v>5770</v>
      </c>
    </row>
    <row r="602" s="2" customFormat="1">
      <c r="A602" s="38"/>
      <c r="B602" s="39"/>
      <c r="C602" s="40"/>
      <c r="D602" s="225" t="s">
        <v>212</v>
      </c>
      <c r="E602" s="40"/>
      <c r="F602" s="226" t="s">
        <v>547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212</v>
      </c>
      <c r="AU602" s="17" t="s">
        <v>82</v>
      </c>
    </row>
    <row r="603" s="2" customFormat="1">
      <c r="A603" s="38"/>
      <c r="B603" s="39"/>
      <c r="C603" s="40"/>
      <c r="D603" s="230" t="s">
        <v>214</v>
      </c>
      <c r="E603" s="40"/>
      <c r="F603" s="231" t="s">
        <v>548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214</v>
      </c>
      <c r="AU603" s="17" t="s">
        <v>82</v>
      </c>
    </row>
    <row r="604" s="2" customFormat="1" ht="16.5" customHeight="1">
      <c r="A604" s="38"/>
      <c r="B604" s="39"/>
      <c r="C604" s="212" t="s">
        <v>1107</v>
      </c>
      <c r="D604" s="212" t="s">
        <v>205</v>
      </c>
      <c r="E604" s="213" t="s">
        <v>550</v>
      </c>
      <c r="F604" s="214" t="s">
        <v>551</v>
      </c>
      <c r="G604" s="215" t="s">
        <v>437</v>
      </c>
      <c r="H604" s="216">
        <v>48</v>
      </c>
      <c r="I604" s="217"/>
      <c r="J604" s="218">
        <f>ROUND(I604*H604,2)</f>
        <v>0</v>
      </c>
      <c r="K604" s="214" t="s">
        <v>209</v>
      </c>
      <c r="L604" s="44"/>
      <c r="M604" s="219" t="s">
        <v>19</v>
      </c>
      <c r="N604" s="220" t="s">
        <v>44</v>
      </c>
      <c r="O604" s="84"/>
      <c r="P604" s="221">
        <f>O604*H604</f>
        <v>0</v>
      </c>
      <c r="Q604" s="221">
        <v>0.0084499999999999992</v>
      </c>
      <c r="R604" s="221">
        <f>Q604*H604</f>
        <v>0.40559999999999996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239</v>
      </c>
      <c r="AT604" s="223" t="s">
        <v>205</v>
      </c>
      <c r="AU604" s="223" t="s">
        <v>82</v>
      </c>
      <c r="AY604" s="17" t="s">
        <v>202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80</v>
      </c>
      <c r="BK604" s="224">
        <f>ROUND(I604*H604,2)</f>
        <v>0</v>
      </c>
      <c r="BL604" s="17" t="s">
        <v>239</v>
      </c>
      <c r="BM604" s="223" t="s">
        <v>5771</v>
      </c>
    </row>
    <row r="605" s="2" customFormat="1">
      <c r="A605" s="38"/>
      <c r="B605" s="39"/>
      <c r="C605" s="40"/>
      <c r="D605" s="225" t="s">
        <v>212</v>
      </c>
      <c r="E605" s="40"/>
      <c r="F605" s="226" t="s">
        <v>553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212</v>
      </c>
      <c r="AU605" s="17" t="s">
        <v>82</v>
      </c>
    </row>
    <row r="606" s="2" customFormat="1">
      <c r="A606" s="38"/>
      <c r="B606" s="39"/>
      <c r="C606" s="40"/>
      <c r="D606" s="230" t="s">
        <v>214</v>
      </c>
      <c r="E606" s="40"/>
      <c r="F606" s="231" t="s">
        <v>554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214</v>
      </c>
      <c r="AU606" s="17" t="s">
        <v>82</v>
      </c>
    </row>
    <row r="607" s="2" customFormat="1" ht="16.5" customHeight="1">
      <c r="A607" s="38"/>
      <c r="B607" s="39"/>
      <c r="C607" s="212" t="s">
        <v>1111</v>
      </c>
      <c r="D607" s="212" t="s">
        <v>205</v>
      </c>
      <c r="E607" s="213" t="s">
        <v>555</v>
      </c>
      <c r="F607" s="214" t="s">
        <v>556</v>
      </c>
      <c r="G607" s="215" t="s">
        <v>437</v>
      </c>
      <c r="H607" s="216">
        <v>8</v>
      </c>
      <c r="I607" s="217"/>
      <c r="J607" s="218">
        <f>ROUND(I607*H607,2)</f>
        <v>0</v>
      </c>
      <c r="K607" s="214" t="s">
        <v>209</v>
      </c>
      <c r="L607" s="44"/>
      <c r="M607" s="219" t="s">
        <v>19</v>
      </c>
      <c r="N607" s="220" t="s">
        <v>44</v>
      </c>
      <c r="O607" s="84"/>
      <c r="P607" s="221">
        <f>O607*H607</f>
        <v>0</v>
      </c>
      <c r="Q607" s="221">
        <v>0.011679999999999999</v>
      </c>
      <c r="R607" s="221">
        <f>Q607*H607</f>
        <v>0.093439999999999995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239</v>
      </c>
      <c r="AT607" s="223" t="s">
        <v>205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239</v>
      </c>
      <c r="BM607" s="223" t="s">
        <v>5772</v>
      </c>
    </row>
    <row r="608" s="2" customFormat="1">
      <c r="A608" s="38"/>
      <c r="B608" s="39"/>
      <c r="C608" s="40"/>
      <c r="D608" s="225" t="s">
        <v>212</v>
      </c>
      <c r="E608" s="40"/>
      <c r="F608" s="226" t="s">
        <v>558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212</v>
      </c>
      <c r="AU608" s="17" t="s">
        <v>82</v>
      </c>
    </row>
    <row r="609" s="2" customFormat="1">
      <c r="A609" s="38"/>
      <c r="B609" s="39"/>
      <c r="C609" s="40"/>
      <c r="D609" s="230" t="s">
        <v>214</v>
      </c>
      <c r="E609" s="40"/>
      <c r="F609" s="231" t="s">
        <v>559</v>
      </c>
      <c r="G609" s="40"/>
      <c r="H609" s="40"/>
      <c r="I609" s="227"/>
      <c r="J609" s="40"/>
      <c r="K609" s="40"/>
      <c r="L609" s="44"/>
      <c r="M609" s="228"/>
      <c r="N609" s="229"/>
      <c r="O609" s="84"/>
      <c r="P609" s="84"/>
      <c r="Q609" s="84"/>
      <c r="R609" s="84"/>
      <c r="S609" s="84"/>
      <c r="T609" s="85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214</v>
      </c>
      <c r="AU609" s="17" t="s">
        <v>82</v>
      </c>
    </row>
    <row r="610" s="2" customFormat="1" ht="16.5" customHeight="1">
      <c r="A610" s="38"/>
      <c r="B610" s="39"/>
      <c r="C610" s="212" t="s">
        <v>1117</v>
      </c>
      <c r="D610" s="212" t="s">
        <v>205</v>
      </c>
      <c r="E610" s="213" t="s">
        <v>5773</v>
      </c>
      <c r="F610" s="214" t="s">
        <v>5774</v>
      </c>
      <c r="G610" s="215" t="s">
        <v>437</v>
      </c>
      <c r="H610" s="216">
        <v>0</v>
      </c>
      <c r="I610" s="217"/>
      <c r="J610" s="218">
        <f>ROUND(I610*H610,2)</f>
        <v>0</v>
      </c>
      <c r="K610" s="214" t="s">
        <v>19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0.0028400000000000001</v>
      </c>
      <c r="R610" s="221">
        <f>Q610*H610</f>
        <v>0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239</v>
      </c>
      <c r="AT610" s="223" t="s">
        <v>205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239</v>
      </c>
      <c r="BM610" s="223" t="s">
        <v>5775</v>
      </c>
    </row>
    <row r="611" s="2" customFormat="1">
      <c r="A611" s="38"/>
      <c r="B611" s="39"/>
      <c r="C611" s="40"/>
      <c r="D611" s="225" t="s">
        <v>212</v>
      </c>
      <c r="E611" s="40"/>
      <c r="F611" s="226" t="s">
        <v>531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212</v>
      </c>
      <c r="AU611" s="17" t="s">
        <v>82</v>
      </c>
    </row>
    <row r="612" s="2" customFormat="1" ht="16.5" customHeight="1">
      <c r="A612" s="38"/>
      <c r="B612" s="39"/>
      <c r="C612" s="212" t="s">
        <v>1121</v>
      </c>
      <c r="D612" s="212" t="s">
        <v>205</v>
      </c>
      <c r="E612" s="213" t="s">
        <v>5776</v>
      </c>
      <c r="F612" s="214" t="s">
        <v>5777</v>
      </c>
      <c r="G612" s="215" t="s">
        <v>437</v>
      </c>
      <c r="H612" s="216">
        <v>0</v>
      </c>
      <c r="I612" s="217"/>
      <c r="J612" s="218">
        <f>ROUND(I612*H612,2)</f>
        <v>0</v>
      </c>
      <c r="K612" s="214" t="s">
        <v>209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0.002</v>
      </c>
      <c r="R612" s="221">
        <f>Q612*H612</f>
        <v>0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239</v>
      </c>
      <c r="AT612" s="223" t="s">
        <v>205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239</v>
      </c>
      <c r="BM612" s="223" t="s">
        <v>5778</v>
      </c>
    </row>
    <row r="613" s="2" customFormat="1">
      <c r="A613" s="38"/>
      <c r="B613" s="39"/>
      <c r="C613" s="40"/>
      <c r="D613" s="225" t="s">
        <v>212</v>
      </c>
      <c r="E613" s="40"/>
      <c r="F613" s="226" t="s">
        <v>5779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212</v>
      </c>
      <c r="AU613" s="17" t="s">
        <v>82</v>
      </c>
    </row>
    <row r="614" s="2" customFormat="1">
      <c r="A614" s="38"/>
      <c r="B614" s="39"/>
      <c r="C614" s="40"/>
      <c r="D614" s="230" t="s">
        <v>214</v>
      </c>
      <c r="E614" s="40"/>
      <c r="F614" s="231" t="s">
        <v>5780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214</v>
      </c>
      <c r="AU614" s="17" t="s">
        <v>82</v>
      </c>
    </row>
    <row r="615" s="2" customFormat="1" ht="16.5" customHeight="1">
      <c r="A615" s="38"/>
      <c r="B615" s="39"/>
      <c r="C615" s="212" t="s">
        <v>1125</v>
      </c>
      <c r="D615" s="212" t="s">
        <v>205</v>
      </c>
      <c r="E615" s="213" t="s">
        <v>5781</v>
      </c>
      <c r="F615" s="214" t="s">
        <v>580</v>
      </c>
      <c r="G615" s="215" t="s">
        <v>437</v>
      </c>
      <c r="H615" s="216">
        <v>4</v>
      </c>
      <c r="I615" s="217"/>
      <c r="J615" s="218">
        <f>ROUND(I615*H615,2)</f>
        <v>0</v>
      </c>
      <c r="K615" s="214" t="s">
        <v>19</v>
      </c>
      <c r="L615" s="44"/>
      <c r="M615" s="219" t="s">
        <v>19</v>
      </c>
      <c r="N615" s="220" t="s">
        <v>44</v>
      </c>
      <c r="O615" s="84"/>
      <c r="P615" s="221">
        <f>O615*H615</f>
        <v>0</v>
      </c>
      <c r="Q615" s="221">
        <v>0.00577</v>
      </c>
      <c r="R615" s="221">
        <f>Q615*H615</f>
        <v>0.02308</v>
      </c>
      <c r="S615" s="221">
        <v>0</v>
      </c>
      <c r="T615" s="22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3" t="s">
        <v>239</v>
      </c>
      <c r="AT615" s="223" t="s">
        <v>205</v>
      </c>
      <c r="AU615" s="223" t="s">
        <v>82</v>
      </c>
      <c r="AY615" s="17" t="s">
        <v>202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80</v>
      </c>
      <c r="BK615" s="224">
        <f>ROUND(I615*H615,2)</f>
        <v>0</v>
      </c>
      <c r="BL615" s="17" t="s">
        <v>239</v>
      </c>
      <c r="BM615" s="223" t="s">
        <v>5782</v>
      </c>
    </row>
    <row r="616" s="2" customFormat="1">
      <c r="A616" s="38"/>
      <c r="B616" s="39"/>
      <c r="C616" s="40"/>
      <c r="D616" s="225" t="s">
        <v>212</v>
      </c>
      <c r="E616" s="40"/>
      <c r="F616" s="226" t="s">
        <v>580</v>
      </c>
      <c r="G616" s="40"/>
      <c r="H616" s="40"/>
      <c r="I616" s="227"/>
      <c r="J616" s="40"/>
      <c r="K616" s="40"/>
      <c r="L616" s="44"/>
      <c r="M616" s="228"/>
      <c r="N616" s="229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212</v>
      </c>
      <c r="AU616" s="17" t="s">
        <v>82</v>
      </c>
    </row>
    <row r="617" s="2" customFormat="1" ht="16.5" customHeight="1">
      <c r="A617" s="38"/>
      <c r="B617" s="39"/>
      <c r="C617" s="212" t="s">
        <v>1131</v>
      </c>
      <c r="D617" s="212" t="s">
        <v>205</v>
      </c>
      <c r="E617" s="213" t="s">
        <v>5783</v>
      </c>
      <c r="F617" s="214" t="s">
        <v>5784</v>
      </c>
      <c r="G617" s="215" t="s">
        <v>437</v>
      </c>
      <c r="H617" s="216">
        <v>0</v>
      </c>
      <c r="I617" s="217"/>
      <c r="J617" s="218">
        <f>ROUND(I617*H617,2)</f>
        <v>0</v>
      </c>
      <c r="K617" s="214" t="s">
        <v>19</v>
      </c>
      <c r="L617" s="44"/>
      <c r="M617" s="219" t="s">
        <v>19</v>
      </c>
      <c r="N617" s="220" t="s">
        <v>44</v>
      </c>
      <c r="O617" s="84"/>
      <c r="P617" s="221">
        <f>O617*H617</f>
        <v>0</v>
      </c>
      <c r="Q617" s="221">
        <v>0.002</v>
      </c>
      <c r="R617" s="221">
        <f>Q617*H617</f>
        <v>0</v>
      </c>
      <c r="S617" s="221">
        <v>0</v>
      </c>
      <c r="T617" s="22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3" t="s">
        <v>239</v>
      </c>
      <c r="AT617" s="223" t="s">
        <v>205</v>
      </c>
      <c r="AU617" s="223" t="s">
        <v>82</v>
      </c>
      <c r="AY617" s="17" t="s">
        <v>202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80</v>
      </c>
      <c r="BK617" s="224">
        <f>ROUND(I617*H617,2)</f>
        <v>0</v>
      </c>
      <c r="BL617" s="17" t="s">
        <v>239</v>
      </c>
      <c r="BM617" s="223" t="s">
        <v>5785</v>
      </c>
    </row>
    <row r="618" s="2" customFormat="1">
      <c r="A618" s="38"/>
      <c r="B618" s="39"/>
      <c r="C618" s="40"/>
      <c r="D618" s="225" t="s">
        <v>212</v>
      </c>
      <c r="E618" s="40"/>
      <c r="F618" s="226" t="s">
        <v>5786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212</v>
      </c>
      <c r="AU618" s="17" t="s">
        <v>82</v>
      </c>
    </row>
    <row r="619" s="2" customFormat="1" ht="16.5" customHeight="1">
      <c r="A619" s="38"/>
      <c r="B619" s="39"/>
      <c r="C619" s="212" t="s">
        <v>1135</v>
      </c>
      <c r="D619" s="212" t="s">
        <v>205</v>
      </c>
      <c r="E619" s="213" t="s">
        <v>4487</v>
      </c>
      <c r="F619" s="214" t="s">
        <v>4488</v>
      </c>
      <c r="G619" s="215" t="s">
        <v>289</v>
      </c>
      <c r="H619" s="216">
        <v>1</v>
      </c>
      <c r="I619" s="217"/>
      <c r="J619" s="218">
        <f>ROUND(I619*H619,2)</f>
        <v>0</v>
      </c>
      <c r="K619" s="214" t="s">
        <v>209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8.0000000000000007E-05</v>
      </c>
      <c r="R619" s="221">
        <f>Q619*H619</f>
        <v>8.0000000000000007E-05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239</v>
      </c>
      <c r="AT619" s="223" t="s">
        <v>205</v>
      </c>
      <c r="AU619" s="223" t="s">
        <v>82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239</v>
      </c>
      <c r="BM619" s="223" t="s">
        <v>5787</v>
      </c>
    </row>
    <row r="620" s="2" customFormat="1">
      <c r="A620" s="38"/>
      <c r="B620" s="39"/>
      <c r="C620" s="40"/>
      <c r="D620" s="225" t="s">
        <v>212</v>
      </c>
      <c r="E620" s="40"/>
      <c r="F620" s="226" t="s">
        <v>4490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212</v>
      </c>
      <c r="AU620" s="17" t="s">
        <v>82</v>
      </c>
    </row>
    <row r="621" s="2" customFormat="1">
      <c r="A621" s="38"/>
      <c r="B621" s="39"/>
      <c r="C621" s="40"/>
      <c r="D621" s="230" t="s">
        <v>214</v>
      </c>
      <c r="E621" s="40"/>
      <c r="F621" s="231" t="s">
        <v>4491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214</v>
      </c>
      <c r="AU621" s="17" t="s">
        <v>82</v>
      </c>
    </row>
    <row r="622" s="2" customFormat="1" ht="16.5" customHeight="1">
      <c r="A622" s="38"/>
      <c r="B622" s="39"/>
      <c r="C622" s="212" t="s">
        <v>1139</v>
      </c>
      <c r="D622" s="212" t="s">
        <v>205</v>
      </c>
      <c r="E622" s="213" t="s">
        <v>4492</v>
      </c>
      <c r="F622" s="214" t="s">
        <v>4493</v>
      </c>
      <c r="G622" s="215" t="s">
        <v>289</v>
      </c>
      <c r="H622" s="216">
        <v>1</v>
      </c>
      <c r="I622" s="217"/>
      <c r="J622" s="218">
        <f>ROUND(I622*H622,2)</f>
        <v>0</v>
      </c>
      <c r="K622" s="214" t="s">
        <v>209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0.00010000000000000001</v>
      </c>
      <c r="R622" s="221">
        <f>Q622*H622</f>
        <v>0.00010000000000000001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239</v>
      </c>
      <c r="AT622" s="223" t="s">
        <v>205</v>
      </c>
      <c r="AU622" s="223" t="s">
        <v>82</v>
      </c>
      <c r="AY622" s="17" t="s">
        <v>202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239</v>
      </c>
      <c r="BM622" s="223" t="s">
        <v>5788</v>
      </c>
    </row>
    <row r="623" s="2" customFormat="1">
      <c r="A623" s="38"/>
      <c r="B623" s="39"/>
      <c r="C623" s="40"/>
      <c r="D623" s="225" t="s">
        <v>212</v>
      </c>
      <c r="E623" s="40"/>
      <c r="F623" s="226" t="s">
        <v>4495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212</v>
      </c>
      <c r="AU623" s="17" t="s">
        <v>82</v>
      </c>
    </row>
    <row r="624" s="2" customFormat="1">
      <c r="A624" s="38"/>
      <c r="B624" s="39"/>
      <c r="C624" s="40"/>
      <c r="D624" s="230" t="s">
        <v>214</v>
      </c>
      <c r="E624" s="40"/>
      <c r="F624" s="231" t="s">
        <v>4496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214</v>
      </c>
      <c r="AU624" s="17" t="s">
        <v>82</v>
      </c>
    </row>
    <row r="625" s="2" customFormat="1" ht="16.5" customHeight="1">
      <c r="A625" s="38"/>
      <c r="B625" s="39"/>
      <c r="C625" s="212" t="s">
        <v>1145</v>
      </c>
      <c r="D625" s="212" t="s">
        <v>205</v>
      </c>
      <c r="E625" s="213" t="s">
        <v>4403</v>
      </c>
      <c r="F625" s="214" t="s">
        <v>4404</v>
      </c>
      <c r="G625" s="215" t="s">
        <v>289</v>
      </c>
      <c r="H625" s="216">
        <v>4</v>
      </c>
      <c r="I625" s="217"/>
      <c r="J625" s="218">
        <f>ROUND(I625*H625,2)</f>
        <v>0</v>
      </c>
      <c r="K625" s="214" t="s">
        <v>209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0.00055999999999999995</v>
      </c>
      <c r="R625" s="221">
        <f>Q625*H625</f>
        <v>0.0022399999999999998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239</v>
      </c>
      <c r="AT625" s="223" t="s">
        <v>205</v>
      </c>
      <c r="AU625" s="223" t="s">
        <v>82</v>
      </c>
      <c r="AY625" s="17" t="s">
        <v>202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80</v>
      </c>
      <c r="BK625" s="224">
        <f>ROUND(I625*H625,2)</f>
        <v>0</v>
      </c>
      <c r="BL625" s="17" t="s">
        <v>239</v>
      </c>
      <c r="BM625" s="223" t="s">
        <v>5789</v>
      </c>
    </row>
    <row r="626" s="2" customFormat="1">
      <c r="A626" s="38"/>
      <c r="B626" s="39"/>
      <c r="C626" s="40"/>
      <c r="D626" s="225" t="s">
        <v>212</v>
      </c>
      <c r="E626" s="40"/>
      <c r="F626" s="226" t="s">
        <v>4406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212</v>
      </c>
      <c r="AU626" s="17" t="s">
        <v>82</v>
      </c>
    </row>
    <row r="627" s="2" customFormat="1">
      <c r="A627" s="38"/>
      <c r="B627" s="39"/>
      <c r="C627" s="40"/>
      <c r="D627" s="230" t="s">
        <v>214</v>
      </c>
      <c r="E627" s="40"/>
      <c r="F627" s="231" t="s">
        <v>4407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214</v>
      </c>
      <c r="AU627" s="17" t="s">
        <v>82</v>
      </c>
    </row>
    <row r="628" s="2" customFormat="1" ht="16.5" customHeight="1">
      <c r="A628" s="38"/>
      <c r="B628" s="39"/>
      <c r="C628" s="212" t="s">
        <v>1149</v>
      </c>
      <c r="D628" s="212" t="s">
        <v>205</v>
      </c>
      <c r="E628" s="213" t="s">
        <v>4408</v>
      </c>
      <c r="F628" s="214" t="s">
        <v>4409</v>
      </c>
      <c r="G628" s="215" t="s">
        <v>289</v>
      </c>
      <c r="H628" s="216">
        <v>6</v>
      </c>
      <c r="I628" s="217"/>
      <c r="J628" s="218">
        <f>ROUND(I628*H628,2)</f>
        <v>0</v>
      </c>
      <c r="K628" s="214" t="s">
        <v>209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0.0031199999999999999</v>
      </c>
      <c r="R628" s="221">
        <f>Q628*H628</f>
        <v>0.018720000000000001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239</v>
      </c>
      <c r="AT628" s="223" t="s">
        <v>205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239</v>
      </c>
      <c r="BM628" s="223" t="s">
        <v>5790</v>
      </c>
    </row>
    <row r="629" s="2" customFormat="1">
      <c r="A629" s="38"/>
      <c r="B629" s="39"/>
      <c r="C629" s="40"/>
      <c r="D629" s="225" t="s">
        <v>212</v>
      </c>
      <c r="E629" s="40"/>
      <c r="F629" s="226" t="s">
        <v>4411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212</v>
      </c>
      <c r="AU629" s="17" t="s">
        <v>82</v>
      </c>
    </row>
    <row r="630" s="2" customFormat="1">
      <c r="A630" s="38"/>
      <c r="B630" s="39"/>
      <c r="C630" s="40"/>
      <c r="D630" s="230" t="s">
        <v>214</v>
      </c>
      <c r="E630" s="40"/>
      <c r="F630" s="231" t="s">
        <v>4412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214</v>
      </c>
      <c r="AU630" s="17" t="s">
        <v>82</v>
      </c>
    </row>
    <row r="631" s="2" customFormat="1" ht="16.5" customHeight="1">
      <c r="A631" s="38"/>
      <c r="B631" s="39"/>
      <c r="C631" s="212" t="s">
        <v>1153</v>
      </c>
      <c r="D631" s="212" t="s">
        <v>205</v>
      </c>
      <c r="E631" s="213" t="s">
        <v>4518</v>
      </c>
      <c r="F631" s="214" t="s">
        <v>4519</v>
      </c>
      <c r="G631" s="215" t="s">
        <v>289</v>
      </c>
      <c r="H631" s="216">
        <v>1</v>
      </c>
      <c r="I631" s="217"/>
      <c r="J631" s="218">
        <f>ROUND(I631*H631,2)</f>
        <v>0</v>
      </c>
      <c r="K631" s="214" t="s">
        <v>209</v>
      </c>
      <c r="L631" s="44"/>
      <c r="M631" s="219" t="s">
        <v>19</v>
      </c>
      <c r="N631" s="220" t="s">
        <v>44</v>
      </c>
      <c r="O631" s="84"/>
      <c r="P631" s="221">
        <f>O631*H631</f>
        <v>0</v>
      </c>
      <c r="Q631" s="221">
        <v>0.002</v>
      </c>
      <c r="R631" s="221">
        <f>Q631*H631</f>
        <v>0.002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239</v>
      </c>
      <c r="AT631" s="223" t="s">
        <v>205</v>
      </c>
      <c r="AU631" s="223" t="s">
        <v>82</v>
      </c>
      <c r="AY631" s="17" t="s">
        <v>202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80</v>
      </c>
      <c r="BK631" s="224">
        <f>ROUND(I631*H631,2)</f>
        <v>0</v>
      </c>
      <c r="BL631" s="17" t="s">
        <v>239</v>
      </c>
      <c r="BM631" s="223" t="s">
        <v>5791</v>
      </c>
    </row>
    <row r="632" s="2" customFormat="1">
      <c r="A632" s="38"/>
      <c r="B632" s="39"/>
      <c r="C632" s="40"/>
      <c r="D632" s="225" t="s">
        <v>212</v>
      </c>
      <c r="E632" s="40"/>
      <c r="F632" s="226" t="s">
        <v>4521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212</v>
      </c>
      <c r="AU632" s="17" t="s">
        <v>82</v>
      </c>
    </row>
    <row r="633" s="2" customFormat="1">
      <c r="A633" s="38"/>
      <c r="B633" s="39"/>
      <c r="C633" s="40"/>
      <c r="D633" s="230" t="s">
        <v>214</v>
      </c>
      <c r="E633" s="40"/>
      <c r="F633" s="231" t="s">
        <v>4522</v>
      </c>
      <c r="G633" s="40"/>
      <c r="H633" s="40"/>
      <c r="I633" s="227"/>
      <c r="J633" s="40"/>
      <c r="K633" s="40"/>
      <c r="L633" s="44"/>
      <c r="M633" s="228"/>
      <c r="N633" s="229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214</v>
      </c>
      <c r="AU633" s="17" t="s">
        <v>82</v>
      </c>
    </row>
    <row r="634" s="2" customFormat="1" ht="16.5" customHeight="1">
      <c r="A634" s="38"/>
      <c r="B634" s="39"/>
      <c r="C634" s="212" t="s">
        <v>1157</v>
      </c>
      <c r="D634" s="212" t="s">
        <v>205</v>
      </c>
      <c r="E634" s="213" t="s">
        <v>5792</v>
      </c>
      <c r="F634" s="214" t="s">
        <v>5793</v>
      </c>
      <c r="G634" s="215" t="s">
        <v>289</v>
      </c>
      <c r="H634" s="216">
        <v>1</v>
      </c>
      <c r="I634" s="217"/>
      <c r="J634" s="218">
        <f>ROUND(I634*H634,2)</f>
        <v>0</v>
      </c>
      <c r="K634" s="214" t="s">
        <v>209</v>
      </c>
      <c r="L634" s="44"/>
      <c r="M634" s="219" t="s">
        <v>19</v>
      </c>
      <c r="N634" s="220" t="s">
        <v>44</v>
      </c>
      <c r="O634" s="84"/>
      <c r="P634" s="221">
        <f>O634*H634</f>
        <v>0</v>
      </c>
      <c r="Q634" s="221">
        <v>0.002</v>
      </c>
      <c r="R634" s="221">
        <f>Q634*H634</f>
        <v>0.002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239</v>
      </c>
      <c r="AT634" s="223" t="s">
        <v>205</v>
      </c>
      <c r="AU634" s="223" t="s">
        <v>82</v>
      </c>
      <c r="AY634" s="17" t="s">
        <v>202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80</v>
      </c>
      <c r="BK634" s="224">
        <f>ROUND(I634*H634,2)</f>
        <v>0</v>
      </c>
      <c r="BL634" s="17" t="s">
        <v>239</v>
      </c>
      <c r="BM634" s="223" t="s">
        <v>5794</v>
      </c>
    </row>
    <row r="635" s="2" customFormat="1">
      <c r="A635" s="38"/>
      <c r="B635" s="39"/>
      <c r="C635" s="40"/>
      <c r="D635" s="225" t="s">
        <v>212</v>
      </c>
      <c r="E635" s="40"/>
      <c r="F635" s="226" t="s">
        <v>5795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212</v>
      </c>
      <c r="AU635" s="17" t="s">
        <v>82</v>
      </c>
    </row>
    <row r="636" s="2" customFormat="1">
      <c r="A636" s="38"/>
      <c r="B636" s="39"/>
      <c r="C636" s="40"/>
      <c r="D636" s="230" t="s">
        <v>214</v>
      </c>
      <c r="E636" s="40"/>
      <c r="F636" s="231" t="s">
        <v>5796</v>
      </c>
      <c r="G636" s="40"/>
      <c r="H636" s="40"/>
      <c r="I636" s="227"/>
      <c r="J636" s="40"/>
      <c r="K636" s="40"/>
      <c r="L636" s="44"/>
      <c r="M636" s="228"/>
      <c r="N636" s="229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214</v>
      </c>
      <c r="AU636" s="17" t="s">
        <v>82</v>
      </c>
    </row>
    <row r="637" s="2" customFormat="1" ht="16.5" customHeight="1">
      <c r="A637" s="38"/>
      <c r="B637" s="39"/>
      <c r="C637" s="212" t="s">
        <v>1161</v>
      </c>
      <c r="D637" s="212" t="s">
        <v>205</v>
      </c>
      <c r="E637" s="213" t="s">
        <v>4413</v>
      </c>
      <c r="F637" s="214" t="s">
        <v>4414</v>
      </c>
      <c r="G637" s="215" t="s">
        <v>289</v>
      </c>
      <c r="H637" s="216">
        <v>4</v>
      </c>
      <c r="I637" s="217"/>
      <c r="J637" s="218">
        <f>ROUND(I637*H637,2)</f>
        <v>0</v>
      </c>
      <c r="K637" s="214" t="s">
        <v>209</v>
      </c>
      <c r="L637" s="44"/>
      <c r="M637" s="219" t="s">
        <v>19</v>
      </c>
      <c r="N637" s="220" t="s">
        <v>44</v>
      </c>
      <c r="O637" s="84"/>
      <c r="P637" s="221">
        <f>O637*H637</f>
        <v>0</v>
      </c>
      <c r="Q637" s="221">
        <v>0.00027</v>
      </c>
      <c r="R637" s="221">
        <f>Q637*H637</f>
        <v>0.00108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239</v>
      </c>
      <c r="AT637" s="223" t="s">
        <v>205</v>
      </c>
      <c r="AU637" s="223" t="s">
        <v>82</v>
      </c>
      <c r="AY637" s="17" t="s">
        <v>202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239</v>
      </c>
      <c r="BM637" s="223" t="s">
        <v>5797</v>
      </c>
    </row>
    <row r="638" s="2" customFormat="1">
      <c r="A638" s="38"/>
      <c r="B638" s="39"/>
      <c r="C638" s="40"/>
      <c r="D638" s="225" t="s">
        <v>212</v>
      </c>
      <c r="E638" s="40"/>
      <c r="F638" s="226" t="s">
        <v>4416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212</v>
      </c>
      <c r="AU638" s="17" t="s">
        <v>82</v>
      </c>
    </row>
    <row r="639" s="2" customFormat="1">
      <c r="A639" s="38"/>
      <c r="B639" s="39"/>
      <c r="C639" s="40"/>
      <c r="D639" s="230" t="s">
        <v>214</v>
      </c>
      <c r="E639" s="40"/>
      <c r="F639" s="231" t="s">
        <v>4417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214</v>
      </c>
      <c r="AU639" s="17" t="s">
        <v>82</v>
      </c>
    </row>
    <row r="640" s="2" customFormat="1" ht="16.5" customHeight="1">
      <c r="A640" s="38"/>
      <c r="B640" s="39"/>
      <c r="C640" s="212" t="s">
        <v>1167</v>
      </c>
      <c r="D640" s="212" t="s">
        <v>205</v>
      </c>
      <c r="E640" s="213" t="s">
        <v>4428</v>
      </c>
      <c r="F640" s="214" t="s">
        <v>4429</v>
      </c>
      <c r="G640" s="215" t="s">
        <v>289</v>
      </c>
      <c r="H640" s="216">
        <v>6</v>
      </c>
      <c r="I640" s="217"/>
      <c r="J640" s="218">
        <f>ROUND(I640*H640,2)</f>
        <v>0</v>
      </c>
      <c r="K640" s="214" t="s">
        <v>209</v>
      </c>
      <c r="L640" s="44"/>
      <c r="M640" s="219" t="s">
        <v>19</v>
      </c>
      <c r="N640" s="220" t="s">
        <v>44</v>
      </c>
      <c r="O640" s="84"/>
      <c r="P640" s="221">
        <f>O640*H640</f>
        <v>0</v>
      </c>
      <c r="Q640" s="221">
        <v>0.00024000000000000001</v>
      </c>
      <c r="R640" s="221">
        <f>Q640*H640</f>
        <v>0.0014400000000000001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239</v>
      </c>
      <c r="AT640" s="223" t="s">
        <v>205</v>
      </c>
      <c r="AU640" s="223" t="s">
        <v>82</v>
      </c>
      <c r="AY640" s="17" t="s">
        <v>202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239</v>
      </c>
      <c r="BM640" s="223" t="s">
        <v>5798</v>
      </c>
    </row>
    <row r="641" s="2" customFormat="1">
      <c r="A641" s="38"/>
      <c r="B641" s="39"/>
      <c r="C641" s="40"/>
      <c r="D641" s="225" t="s">
        <v>212</v>
      </c>
      <c r="E641" s="40"/>
      <c r="F641" s="226" t="s">
        <v>4431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212</v>
      </c>
      <c r="AU641" s="17" t="s">
        <v>82</v>
      </c>
    </row>
    <row r="642" s="2" customFormat="1">
      <c r="A642" s="38"/>
      <c r="B642" s="39"/>
      <c r="C642" s="40"/>
      <c r="D642" s="230" t="s">
        <v>214</v>
      </c>
      <c r="E642" s="40"/>
      <c r="F642" s="231" t="s">
        <v>4432</v>
      </c>
      <c r="G642" s="40"/>
      <c r="H642" s="40"/>
      <c r="I642" s="227"/>
      <c r="J642" s="40"/>
      <c r="K642" s="40"/>
      <c r="L642" s="44"/>
      <c r="M642" s="228"/>
      <c r="N642" s="229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214</v>
      </c>
      <c r="AU642" s="17" t="s">
        <v>82</v>
      </c>
    </row>
    <row r="643" s="2" customFormat="1" ht="16.5" customHeight="1">
      <c r="A643" s="38"/>
      <c r="B643" s="39"/>
      <c r="C643" s="212" t="s">
        <v>1171</v>
      </c>
      <c r="D643" s="212" t="s">
        <v>205</v>
      </c>
      <c r="E643" s="213" t="s">
        <v>4434</v>
      </c>
      <c r="F643" s="214" t="s">
        <v>4435</v>
      </c>
      <c r="G643" s="215" t="s">
        <v>289</v>
      </c>
      <c r="H643" s="216">
        <v>2</v>
      </c>
      <c r="I643" s="217"/>
      <c r="J643" s="218">
        <f>ROUND(I643*H643,2)</f>
        <v>0</v>
      </c>
      <c r="K643" s="214" t="s">
        <v>209</v>
      </c>
      <c r="L643" s="44"/>
      <c r="M643" s="219" t="s">
        <v>19</v>
      </c>
      <c r="N643" s="220" t="s">
        <v>44</v>
      </c>
      <c r="O643" s="84"/>
      <c r="P643" s="221">
        <f>O643*H643</f>
        <v>0</v>
      </c>
      <c r="Q643" s="221">
        <v>0.00014999999999999999</v>
      </c>
      <c r="R643" s="221">
        <f>Q643*H643</f>
        <v>0.00029999999999999997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239</v>
      </c>
      <c r="AT643" s="223" t="s">
        <v>205</v>
      </c>
      <c r="AU643" s="223" t="s">
        <v>82</v>
      </c>
      <c r="AY643" s="17" t="s">
        <v>202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239</v>
      </c>
      <c r="BM643" s="223" t="s">
        <v>5799</v>
      </c>
    </row>
    <row r="644" s="2" customFormat="1">
      <c r="A644" s="38"/>
      <c r="B644" s="39"/>
      <c r="C644" s="40"/>
      <c r="D644" s="225" t="s">
        <v>212</v>
      </c>
      <c r="E644" s="40"/>
      <c r="F644" s="226" t="s">
        <v>4437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212</v>
      </c>
      <c r="AU644" s="17" t="s">
        <v>82</v>
      </c>
    </row>
    <row r="645" s="2" customFormat="1">
      <c r="A645" s="38"/>
      <c r="B645" s="39"/>
      <c r="C645" s="40"/>
      <c r="D645" s="230" t="s">
        <v>214</v>
      </c>
      <c r="E645" s="40"/>
      <c r="F645" s="231" t="s">
        <v>4438</v>
      </c>
      <c r="G645" s="40"/>
      <c r="H645" s="40"/>
      <c r="I645" s="227"/>
      <c r="J645" s="40"/>
      <c r="K645" s="40"/>
      <c r="L645" s="44"/>
      <c r="M645" s="228"/>
      <c r="N645" s="229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214</v>
      </c>
      <c r="AU645" s="17" t="s">
        <v>82</v>
      </c>
    </row>
    <row r="646" s="2" customFormat="1" ht="16.5" customHeight="1">
      <c r="A646" s="38"/>
      <c r="B646" s="39"/>
      <c r="C646" s="212" t="s">
        <v>1175</v>
      </c>
      <c r="D646" s="212" t="s">
        <v>205</v>
      </c>
      <c r="E646" s="213" t="s">
        <v>4555</v>
      </c>
      <c r="F646" s="214" t="s">
        <v>4556</v>
      </c>
      <c r="G646" s="215" t="s">
        <v>220</v>
      </c>
      <c r="H646" s="216">
        <v>0.70999999999999996</v>
      </c>
      <c r="I646" s="217"/>
      <c r="J646" s="218">
        <f>ROUND(I646*H646,2)</f>
        <v>0</v>
      </c>
      <c r="K646" s="214" t="s">
        <v>209</v>
      </c>
      <c r="L646" s="44"/>
      <c r="M646" s="219" t="s">
        <v>19</v>
      </c>
      <c r="N646" s="220" t="s">
        <v>44</v>
      </c>
      <c r="O646" s="84"/>
      <c r="P646" s="221">
        <f>O646*H646</f>
        <v>0</v>
      </c>
      <c r="Q646" s="221">
        <v>0</v>
      </c>
      <c r="R646" s="221">
        <f>Q646*H646</f>
        <v>0</v>
      </c>
      <c r="S646" s="221">
        <v>0</v>
      </c>
      <c r="T646" s="22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3" t="s">
        <v>239</v>
      </c>
      <c r="AT646" s="223" t="s">
        <v>205</v>
      </c>
      <c r="AU646" s="223" t="s">
        <v>82</v>
      </c>
      <c r="AY646" s="17" t="s">
        <v>202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7" t="s">
        <v>80</v>
      </c>
      <c r="BK646" s="224">
        <f>ROUND(I646*H646,2)</f>
        <v>0</v>
      </c>
      <c r="BL646" s="17" t="s">
        <v>239</v>
      </c>
      <c r="BM646" s="223" t="s">
        <v>5800</v>
      </c>
    </row>
    <row r="647" s="2" customFormat="1">
      <c r="A647" s="38"/>
      <c r="B647" s="39"/>
      <c r="C647" s="40"/>
      <c r="D647" s="225" t="s">
        <v>212</v>
      </c>
      <c r="E647" s="40"/>
      <c r="F647" s="226" t="s">
        <v>4558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212</v>
      </c>
      <c r="AU647" s="17" t="s">
        <v>82</v>
      </c>
    </row>
    <row r="648" s="2" customFormat="1">
      <c r="A648" s="38"/>
      <c r="B648" s="39"/>
      <c r="C648" s="40"/>
      <c r="D648" s="230" t="s">
        <v>214</v>
      </c>
      <c r="E648" s="40"/>
      <c r="F648" s="231" t="s">
        <v>4559</v>
      </c>
      <c r="G648" s="40"/>
      <c r="H648" s="40"/>
      <c r="I648" s="227"/>
      <c r="J648" s="40"/>
      <c r="K648" s="40"/>
      <c r="L648" s="44"/>
      <c r="M648" s="228"/>
      <c r="N648" s="229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214</v>
      </c>
      <c r="AU648" s="17" t="s">
        <v>82</v>
      </c>
    </row>
    <row r="649" s="12" customFormat="1" ht="22.8" customHeight="1">
      <c r="A649" s="12"/>
      <c r="B649" s="196"/>
      <c r="C649" s="197"/>
      <c r="D649" s="198" t="s">
        <v>72</v>
      </c>
      <c r="E649" s="210" t="s">
        <v>656</v>
      </c>
      <c r="F649" s="210" t="s">
        <v>657</v>
      </c>
      <c r="G649" s="197"/>
      <c r="H649" s="197"/>
      <c r="I649" s="200"/>
      <c r="J649" s="211">
        <f>BK649</f>
        <v>0</v>
      </c>
      <c r="K649" s="197"/>
      <c r="L649" s="202"/>
      <c r="M649" s="203"/>
      <c r="N649" s="204"/>
      <c r="O649" s="204"/>
      <c r="P649" s="205">
        <f>SUM(P650:P660)</f>
        <v>0</v>
      </c>
      <c r="Q649" s="204"/>
      <c r="R649" s="205">
        <f>SUM(R650:R660)</f>
        <v>0.0030800000000000003</v>
      </c>
      <c r="S649" s="204"/>
      <c r="T649" s="206">
        <f>SUM(T650:T660)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7" t="s">
        <v>82</v>
      </c>
      <c r="AT649" s="208" t="s">
        <v>72</v>
      </c>
      <c r="AU649" s="208" t="s">
        <v>80</v>
      </c>
      <c r="AY649" s="207" t="s">
        <v>202</v>
      </c>
      <c r="BK649" s="209">
        <f>SUM(BK650:BK660)</f>
        <v>0</v>
      </c>
    </row>
    <row r="650" s="2" customFormat="1" ht="16.5" customHeight="1">
      <c r="A650" s="38"/>
      <c r="B650" s="39"/>
      <c r="C650" s="212" t="s">
        <v>1179</v>
      </c>
      <c r="D650" s="212" t="s">
        <v>205</v>
      </c>
      <c r="E650" s="213" t="s">
        <v>659</v>
      </c>
      <c r="F650" s="214" t="s">
        <v>660</v>
      </c>
      <c r="G650" s="215" t="s">
        <v>289</v>
      </c>
      <c r="H650" s="216">
        <v>12</v>
      </c>
      <c r="I650" s="217"/>
      <c r="J650" s="218">
        <f>ROUND(I650*H650,2)</f>
        <v>0</v>
      </c>
      <c r="K650" s="214" t="s">
        <v>209</v>
      </c>
      <c r="L650" s="44"/>
      <c r="M650" s="219" t="s">
        <v>19</v>
      </c>
      <c r="N650" s="220" t="s">
        <v>44</v>
      </c>
      <c r="O650" s="84"/>
      <c r="P650" s="221">
        <f>O650*H650</f>
        <v>0</v>
      </c>
      <c r="Q650" s="221">
        <v>0</v>
      </c>
      <c r="R650" s="221">
        <f>Q650*H650</f>
        <v>0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239</v>
      </c>
      <c r="AT650" s="223" t="s">
        <v>205</v>
      </c>
      <c r="AU650" s="223" t="s">
        <v>82</v>
      </c>
      <c r="AY650" s="17" t="s">
        <v>202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239</v>
      </c>
      <c r="BM650" s="223" t="s">
        <v>5801</v>
      </c>
    </row>
    <row r="651" s="2" customFormat="1">
      <c r="A651" s="38"/>
      <c r="B651" s="39"/>
      <c r="C651" s="40"/>
      <c r="D651" s="225" t="s">
        <v>212</v>
      </c>
      <c r="E651" s="40"/>
      <c r="F651" s="226" t="s">
        <v>662</v>
      </c>
      <c r="G651" s="40"/>
      <c r="H651" s="40"/>
      <c r="I651" s="227"/>
      <c r="J651" s="40"/>
      <c r="K651" s="40"/>
      <c r="L651" s="44"/>
      <c r="M651" s="228"/>
      <c r="N651" s="229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212</v>
      </c>
      <c r="AU651" s="17" t="s">
        <v>82</v>
      </c>
    </row>
    <row r="652" s="2" customFormat="1">
      <c r="A652" s="38"/>
      <c r="B652" s="39"/>
      <c r="C652" s="40"/>
      <c r="D652" s="230" t="s">
        <v>214</v>
      </c>
      <c r="E652" s="40"/>
      <c r="F652" s="231" t="s">
        <v>663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214</v>
      </c>
      <c r="AU652" s="17" t="s">
        <v>82</v>
      </c>
    </row>
    <row r="653" s="2" customFormat="1">
      <c r="A653" s="38"/>
      <c r="B653" s="39"/>
      <c r="C653" s="40"/>
      <c r="D653" s="225" t="s">
        <v>525</v>
      </c>
      <c r="E653" s="40"/>
      <c r="F653" s="253" t="s">
        <v>664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525</v>
      </c>
      <c r="AU653" s="17" t="s">
        <v>82</v>
      </c>
    </row>
    <row r="654" s="2" customFormat="1" ht="16.5" customHeight="1">
      <c r="A654" s="38"/>
      <c r="B654" s="39"/>
      <c r="C654" s="212" t="s">
        <v>1183</v>
      </c>
      <c r="D654" s="212" t="s">
        <v>205</v>
      </c>
      <c r="E654" s="213" t="s">
        <v>666</v>
      </c>
      <c r="F654" s="214" t="s">
        <v>667</v>
      </c>
      <c r="G654" s="215" t="s">
        <v>289</v>
      </c>
      <c r="H654" s="216">
        <v>4</v>
      </c>
      <c r="I654" s="217"/>
      <c r="J654" s="218">
        <f>ROUND(I654*H654,2)</f>
        <v>0</v>
      </c>
      <c r="K654" s="214" t="s">
        <v>19</v>
      </c>
      <c r="L654" s="44"/>
      <c r="M654" s="219" t="s">
        <v>19</v>
      </c>
      <c r="N654" s="220" t="s">
        <v>44</v>
      </c>
      <c r="O654" s="84"/>
      <c r="P654" s="221">
        <f>O654*H654</f>
        <v>0</v>
      </c>
      <c r="Q654" s="221">
        <v>0</v>
      </c>
      <c r="R654" s="221">
        <f>Q654*H654</f>
        <v>0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239</v>
      </c>
      <c r="AT654" s="223" t="s">
        <v>205</v>
      </c>
      <c r="AU654" s="223" t="s">
        <v>82</v>
      </c>
      <c r="AY654" s="17" t="s">
        <v>202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80</v>
      </c>
      <c r="BK654" s="224">
        <f>ROUND(I654*H654,2)</f>
        <v>0</v>
      </c>
      <c r="BL654" s="17" t="s">
        <v>239</v>
      </c>
      <c r="BM654" s="223" t="s">
        <v>5802</v>
      </c>
    </row>
    <row r="655" s="2" customFormat="1">
      <c r="A655" s="38"/>
      <c r="B655" s="39"/>
      <c r="C655" s="40"/>
      <c r="D655" s="225" t="s">
        <v>212</v>
      </c>
      <c r="E655" s="40"/>
      <c r="F655" s="226" t="s">
        <v>667</v>
      </c>
      <c r="G655" s="40"/>
      <c r="H655" s="40"/>
      <c r="I655" s="227"/>
      <c r="J655" s="40"/>
      <c r="K655" s="40"/>
      <c r="L655" s="44"/>
      <c r="M655" s="228"/>
      <c r="N655" s="229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212</v>
      </c>
      <c r="AU655" s="17" t="s">
        <v>82</v>
      </c>
    </row>
    <row r="656" s="2" customFormat="1" ht="16.5" customHeight="1">
      <c r="A656" s="38"/>
      <c r="B656" s="39"/>
      <c r="C656" s="243" t="s">
        <v>1187</v>
      </c>
      <c r="D656" s="243" t="s">
        <v>248</v>
      </c>
      <c r="E656" s="244" t="s">
        <v>670</v>
      </c>
      <c r="F656" s="245" t="s">
        <v>671</v>
      </c>
      <c r="G656" s="246" t="s">
        <v>208</v>
      </c>
      <c r="H656" s="247">
        <v>12</v>
      </c>
      <c r="I656" s="248"/>
      <c r="J656" s="249">
        <f>ROUND(I656*H656,2)</f>
        <v>0</v>
      </c>
      <c r="K656" s="245" t="s">
        <v>19</v>
      </c>
      <c r="L656" s="250"/>
      <c r="M656" s="251" t="s">
        <v>19</v>
      </c>
      <c r="N656" s="252" t="s">
        <v>44</v>
      </c>
      <c r="O656" s="84"/>
      <c r="P656" s="221">
        <f>O656*H656</f>
        <v>0</v>
      </c>
      <c r="Q656" s="221">
        <v>9.0000000000000006E-05</v>
      </c>
      <c r="R656" s="221">
        <f>Q656*H656</f>
        <v>0.00108</v>
      </c>
      <c r="S656" s="221">
        <v>0</v>
      </c>
      <c r="T656" s="22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3" t="s">
        <v>251</v>
      </c>
      <c r="AT656" s="223" t="s">
        <v>248</v>
      </c>
      <c r="AU656" s="223" t="s">
        <v>82</v>
      </c>
      <c r="AY656" s="17" t="s">
        <v>202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80</v>
      </c>
      <c r="BK656" s="224">
        <f>ROUND(I656*H656,2)</f>
        <v>0</v>
      </c>
      <c r="BL656" s="17" t="s">
        <v>239</v>
      </c>
      <c r="BM656" s="223" t="s">
        <v>5803</v>
      </c>
    </row>
    <row r="657" s="2" customFormat="1">
      <c r="A657" s="38"/>
      <c r="B657" s="39"/>
      <c r="C657" s="40"/>
      <c r="D657" s="225" t="s">
        <v>212</v>
      </c>
      <c r="E657" s="40"/>
      <c r="F657" s="226" t="s">
        <v>671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212</v>
      </c>
      <c r="AU657" s="17" t="s">
        <v>82</v>
      </c>
    </row>
    <row r="658" s="2" customFormat="1" ht="16.5" customHeight="1">
      <c r="A658" s="38"/>
      <c r="B658" s="39"/>
      <c r="C658" s="243" t="s">
        <v>1192</v>
      </c>
      <c r="D658" s="243" t="s">
        <v>248</v>
      </c>
      <c r="E658" s="244" t="s">
        <v>674</v>
      </c>
      <c r="F658" s="245" t="s">
        <v>675</v>
      </c>
      <c r="G658" s="246" t="s">
        <v>676</v>
      </c>
      <c r="H658" s="247">
        <v>4</v>
      </c>
      <c r="I658" s="248"/>
      <c r="J658" s="249">
        <f>ROUND(I658*H658,2)</f>
        <v>0</v>
      </c>
      <c r="K658" s="245" t="s">
        <v>19</v>
      </c>
      <c r="L658" s="250"/>
      <c r="M658" s="251" t="s">
        <v>19</v>
      </c>
      <c r="N658" s="252" t="s">
        <v>44</v>
      </c>
      <c r="O658" s="84"/>
      <c r="P658" s="221">
        <f>O658*H658</f>
        <v>0</v>
      </c>
      <c r="Q658" s="221">
        <v>0.00050000000000000001</v>
      </c>
      <c r="R658" s="221">
        <f>Q658*H658</f>
        <v>0.002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251</v>
      </c>
      <c r="AT658" s="223" t="s">
        <v>248</v>
      </c>
      <c r="AU658" s="223" t="s">
        <v>82</v>
      </c>
      <c r="AY658" s="17" t="s">
        <v>202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80</v>
      </c>
      <c r="BK658" s="224">
        <f>ROUND(I658*H658,2)</f>
        <v>0</v>
      </c>
      <c r="BL658" s="17" t="s">
        <v>239</v>
      </c>
      <c r="BM658" s="223" t="s">
        <v>5804</v>
      </c>
    </row>
    <row r="659" s="2" customFormat="1">
      <c r="A659" s="38"/>
      <c r="B659" s="39"/>
      <c r="C659" s="40"/>
      <c r="D659" s="225" t="s">
        <v>212</v>
      </c>
      <c r="E659" s="40"/>
      <c r="F659" s="226" t="s">
        <v>675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212</v>
      </c>
      <c r="AU659" s="17" t="s">
        <v>82</v>
      </c>
    </row>
    <row r="660" s="2" customFormat="1">
      <c r="A660" s="38"/>
      <c r="B660" s="39"/>
      <c r="C660" s="40"/>
      <c r="D660" s="225" t="s">
        <v>525</v>
      </c>
      <c r="E660" s="40"/>
      <c r="F660" s="253" t="s">
        <v>526</v>
      </c>
      <c r="G660" s="40"/>
      <c r="H660" s="40"/>
      <c r="I660" s="227"/>
      <c r="J660" s="40"/>
      <c r="K660" s="40"/>
      <c r="L660" s="44"/>
      <c r="M660" s="228"/>
      <c r="N660" s="229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525</v>
      </c>
      <c r="AU660" s="17" t="s">
        <v>82</v>
      </c>
    </row>
    <row r="661" s="12" customFormat="1" ht="22.8" customHeight="1">
      <c r="A661" s="12"/>
      <c r="B661" s="196"/>
      <c r="C661" s="197"/>
      <c r="D661" s="198" t="s">
        <v>72</v>
      </c>
      <c r="E661" s="210" t="s">
        <v>3108</v>
      </c>
      <c r="F661" s="210" t="s">
        <v>3109</v>
      </c>
      <c r="G661" s="197"/>
      <c r="H661" s="197"/>
      <c r="I661" s="200"/>
      <c r="J661" s="211">
        <f>BK661</f>
        <v>0</v>
      </c>
      <c r="K661" s="197"/>
      <c r="L661" s="202"/>
      <c r="M661" s="203"/>
      <c r="N661" s="204"/>
      <c r="O661" s="204"/>
      <c r="P661" s="205">
        <f>SUM(P662:P667)</f>
        <v>0</v>
      </c>
      <c r="Q661" s="204"/>
      <c r="R661" s="205">
        <f>SUM(R662:R667)</f>
        <v>0.0017775</v>
      </c>
      <c r="S661" s="204"/>
      <c r="T661" s="206">
        <f>SUM(T662:T667)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07" t="s">
        <v>82</v>
      </c>
      <c r="AT661" s="208" t="s">
        <v>72</v>
      </c>
      <c r="AU661" s="208" t="s">
        <v>80</v>
      </c>
      <c r="AY661" s="207" t="s">
        <v>202</v>
      </c>
      <c r="BK661" s="209">
        <f>SUM(BK662:BK667)</f>
        <v>0</v>
      </c>
    </row>
    <row r="662" s="2" customFormat="1" ht="16.5" customHeight="1">
      <c r="A662" s="38"/>
      <c r="B662" s="39"/>
      <c r="C662" s="212" t="s">
        <v>1196</v>
      </c>
      <c r="D662" s="212" t="s">
        <v>205</v>
      </c>
      <c r="E662" s="213" t="s">
        <v>3110</v>
      </c>
      <c r="F662" s="214" t="s">
        <v>3111</v>
      </c>
      <c r="G662" s="215" t="s">
        <v>275</v>
      </c>
      <c r="H662" s="216">
        <v>2.25</v>
      </c>
      <c r="I662" s="217"/>
      <c r="J662" s="218">
        <f>ROUND(I662*H662,2)</f>
        <v>0</v>
      </c>
      <c r="K662" s="214" t="s">
        <v>209</v>
      </c>
      <c r="L662" s="44"/>
      <c r="M662" s="219" t="s">
        <v>19</v>
      </c>
      <c r="N662" s="220" t="s">
        <v>44</v>
      </c>
      <c r="O662" s="84"/>
      <c r="P662" s="221">
        <f>O662*H662</f>
        <v>0</v>
      </c>
      <c r="Q662" s="221">
        <v>0.00055000000000000003</v>
      </c>
      <c r="R662" s="221">
        <f>Q662*H662</f>
        <v>0.0012375000000000001</v>
      </c>
      <c r="S662" s="221">
        <v>0</v>
      </c>
      <c r="T662" s="22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3" t="s">
        <v>239</v>
      </c>
      <c r="AT662" s="223" t="s">
        <v>205</v>
      </c>
      <c r="AU662" s="223" t="s">
        <v>82</v>
      </c>
      <c r="AY662" s="17" t="s">
        <v>202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7" t="s">
        <v>80</v>
      </c>
      <c r="BK662" s="224">
        <f>ROUND(I662*H662,2)</f>
        <v>0</v>
      </c>
      <c r="BL662" s="17" t="s">
        <v>239</v>
      </c>
      <c r="BM662" s="223" t="s">
        <v>5805</v>
      </c>
    </row>
    <row r="663" s="2" customFormat="1">
      <c r="A663" s="38"/>
      <c r="B663" s="39"/>
      <c r="C663" s="40"/>
      <c r="D663" s="225" t="s">
        <v>212</v>
      </c>
      <c r="E663" s="40"/>
      <c r="F663" s="226" t="s">
        <v>3113</v>
      </c>
      <c r="G663" s="40"/>
      <c r="H663" s="40"/>
      <c r="I663" s="227"/>
      <c r="J663" s="40"/>
      <c r="K663" s="40"/>
      <c r="L663" s="44"/>
      <c r="M663" s="228"/>
      <c r="N663" s="229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212</v>
      </c>
      <c r="AU663" s="17" t="s">
        <v>82</v>
      </c>
    </row>
    <row r="664" s="2" customFormat="1">
      <c r="A664" s="38"/>
      <c r="B664" s="39"/>
      <c r="C664" s="40"/>
      <c r="D664" s="230" t="s">
        <v>214</v>
      </c>
      <c r="E664" s="40"/>
      <c r="F664" s="231" t="s">
        <v>3114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214</v>
      </c>
      <c r="AU664" s="17" t="s">
        <v>82</v>
      </c>
    </row>
    <row r="665" s="2" customFormat="1" ht="16.5" customHeight="1">
      <c r="A665" s="38"/>
      <c r="B665" s="39"/>
      <c r="C665" s="212" t="s">
        <v>1200</v>
      </c>
      <c r="D665" s="212" t="s">
        <v>205</v>
      </c>
      <c r="E665" s="213" t="s">
        <v>3116</v>
      </c>
      <c r="F665" s="214" t="s">
        <v>3117</v>
      </c>
      <c r="G665" s="215" t="s">
        <v>275</v>
      </c>
      <c r="H665" s="216">
        <v>2.25</v>
      </c>
      <c r="I665" s="217"/>
      <c r="J665" s="218">
        <f>ROUND(I665*H665,2)</f>
        <v>0</v>
      </c>
      <c r="K665" s="214" t="s">
        <v>209</v>
      </c>
      <c r="L665" s="44"/>
      <c r="M665" s="219" t="s">
        <v>19</v>
      </c>
      <c r="N665" s="220" t="s">
        <v>44</v>
      </c>
      <c r="O665" s="84"/>
      <c r="P665" s="221">
        <f>O665*H665</f>
        <v>0</v>
      </c>
      <c r="Q665" s="221">
        <v>0.00024000000000000001</v>
      </c>
      <c r="R665" s="221">
        <f>Q665*H665</f>
        <v>0.00054000000000000001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239</v>
      </c>
      <c r="AT665" s="223" t="s">
        <v>205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239</v>
      </c>
      <c r="BM665" s="223" t="s">
        <v>5806</v>
      </c>
    </row>
    <row r="666" s="2" customFormat="1">
      <c r="A666" s="38"/>
      <c r="B666" s="39"/>
      <c r="C666" s="40"/>
      <c r="D666" s="225" t="s">
        <v>212</v>
      </c>
      <c r="E666" s="40"/>
      <c r="F666" s="226" t="s">
        <v>3119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212</v>
      </c>
      <c r="AU666" s="17" t="s">
        <v>82</v>
      </c>
    </row>
    <row r="667" s="2" customFormat="1">
      <c r="A667" s="38"/>
      <c r="B667" s="39"/>
      <c r="C667" s="40"/>
      <c r="D667" s="230" t="s">
        <v>214</v>
      </c>
      <c r="E667" s="40"/>
      <c r="F667" s="231" t="s">
        <v>3120</v>
      </c>
      <c r="G667" s="40"/>
      <c r="H667" s="40"/>
      <c r="I667" s="227"/>
      <c r="J667" s="40"/>
      <c r="K667" s="40"/>
      <c r="L667" s="44"/>
      <c r="M667" s="228"/>
      <c r="N667" s="229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214</v>
      </c>
      <c r="AU667" s="17" t="s">
        <v>82</v>
      </c>
    </row>
    <row r="668" s="12" customFormat="1" ht="22.8" customHeight="1">
      <c r="A668" s="12"/>
      <c r="B668" s="196"/>
      <c r="C668" s="197"/>
      <c r="D668" s="198" t="s">
        <v>72</v>
      </c>
      <c r="E668" s="210" t="s">
        <v>716</v>
      </c>
      <c r="F668" s="210" t="s">
        <v>717</v>
      </c>
      <c r="G668" s="197"/>
      <c r="H668" s="197"/>
      <c r="I668" s="200"/>
      <c r="J668" s="211">
        <f>BK668</f>
        <v>0</v>
      </c>
      <c r="K668" s="197"/>
      <c r="L668" s="202"/>
      <c r="M668" s="203"/>
      <c r="N668" s="204"/>
      <c r="O668" s="204"/>
      <c r="P668" s="205">
        <f>SUM(P669:P691)</f>
        <v>0</v>
      </c>
      <c r="Q668" s="204"/>
      <c r="R668" s="205">
        <f>SUM(R669:R691)</f>
        <v>0.072475999999999999</v>
      </c>
      <c r="S668" s="204"/>
      <c r="T668" s="206">
        <f>SUM(T669:T691)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07" t="s">
        <v>82</v>
      </c>
      <c r="AT668" s="208" t="s">
        <v>72</v>
      </c>
      <c r="AU668" s="208" t="s">
        <v>80</v>
      </c>
      <c r="AY668" s="207" t="s">
        <v>202</v>
      </c>
      <c r="BK668" s="209">
        <f>SUM(BK669:BK691)</f>
        <v>0</v>
      </c>
    </row>
    <row r="669" s="2" customFormat="1" ht="16.5" customHeight="1">
      <c r="A669" s="38"/>
      <c r="B669" s="39"/>
      <c r="C669" s="212" t="s">
        <v>1206</v>
      </c>
      <c r="D669" s="212" t="s">
        <v>205</v>
      </c>
      <c r="E669" s="213" t="s">
        <v>5807</v>
      </c>
      <c r="F669" s="214" t="s">
        <v>5808</v>
      </c>
      <c r="G669" s="215" t="s">
        <v>208</v>
      </c>
      <c r="H669" s="216">
        <v>211.86000000000001</v>
      </c>
      <c r="I669" s="217"/>
      <c r="J669" s="218">
        <f>ROUND(I669*H669,2)</f>
        <v>0</v>
      </c>
      <c r="K669" s="214" t="s">
        <v>209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0</v>
      </c>
      <c r="R669" s="221">
        <f>Q669*H669</f>
        <v>0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239</v>
      </c>
      <c r="AT669" s="223" t="s">
        <v>205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239</v>
      </c>
      <c r="BM669" s="223" t="s">
        <v>5809</v>
      </c>
    </row>
    <row r="670" s="2" customFormat="1">
      <c r="A670" s="38"/>
      <c r="B670" s="39"/>
      <c r="C670" s="40"/>
      <c r="D670" s="225" t="s">
        <v>212</v>
      </c>
      <c r="E670" s="40"/>
      <c r="F670" s="226" t="s">
        <v>5810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212</v>
      </c>
      <c r="AU670" s="17" t="s">
        <v>82</v>
      </c>
    </row>
    <row r="671" s="2" customFormat="1">
      <c r="A671" s="38"/>
      <c r="B671" s="39"/>
      <c r="C671" s="40"/>
      <c r="D671" s="230" t="s">
        <v>214</v>
      </c>
      <c r="E671" s="40"/>
      <c r="F671" s="231" t="s">
        <v>5811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214</v>
      </c>
      <c r="AU671" s="17" t="s">
        <v>82</v>
      </c>
    </row>
    <row r="672" s="13" customFormat="1">
      <c r="A672" s="13"/>
      <c r="B672" s="232"/>
      <c r="C672" s="233"/>
      <c r="D672" s="225" t="s">
        <v>224</v>
      </c>
      <c r="E672" s="233"/>
      <c r="F672" s="235" t="s">
        <v>5812</v>
      </c>
      <c r="G672" s="233"/>
      <c r="H672" s="236">
        <v>211.86000000000001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224</v>
      </c>
      <c r="AU672" s="242" t="s">
        <v>82</v>
      </c>
      <c r="AV672" s="13" t="s">
        <v>82</v>
      </c>
      <c r="AW672" s="13" t="s">
        <v>4</v>
      </c>
      <c r="AX672" s="13" t="s">
        <v>80</v>
      </c>
      <c r="AY672" s="242" t="s">
        <v>202</v>
      </c>
    </row>
    <row r="673" s="2" customFormat="1" ht="16.5" customHeight="1">
      <c r="A673" s="38"/>
      <c r="B673" s="39"/>
      <c r="C673" s="243" t="s">
        <v>1210</v>
      </c>
      <c r="D673" s="243" t="s">
        <v>248</v>
      </c>
      <c r="E673" s="244" t="s">
        <v>725</v>
      </c>
      <c r="F673" s="245" t="s">
        <v>726</v>
      </c>
      <c r="G673" s="246" t="s">
        <v>704</v>
      </c>
      <c r="H673" s="247">
        <v>3.4670000000000001</v>
      </c>
      <c r="I673" s="248"/>
      <c r="J673" s="249">
        <f>ROUND(I673*H673,2)</f>
        <v>0</v>
      </c>
      <c r="K673" s="245" t="s">
        <v>209</v>
      </c>
      <c r="L673" s="250"/>
      <c r="M673" s="251" t="s">
        <v>19</v>
      </c>
      <c r="N673" s="252" t="s">
        <v>44</v>
      </c>
      <c r="O673" s="84"/>
      <c r="P673" s="221">
        <f>O673*H673</f>
        <v>0</v>
      </c>
      <c r="Q673" s="221">
        <v>0.001</v>
      </c>
      <c r="R673" s="221">
        <f>Q673*H673</f>
        <v>0.003467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251</v>
      </c>
      <c r="AT673" s="223" t="s">
        <v>248</v>
      </c>
      <c r="AU673" s="223" t="s">
        <v>82</v>
      </c>
      <c r="AY673" s="17" t="s">
        <v>202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80</v>
      </c>
      <c r="BK673" s="224">
        <f>ROUND(I673*H673,2)</f>
        <v>0</v>
      </c>
      <c r="BL673" s="17" t="s">
        <v>239</v>
      </c>
      <c r="BM673" s="223" t="s">
        <v>5813</v>
      </c>
    </row>
    <row r="674" s="2" customFormat="1">
      <c r="A674" s="38"/>
      <c r="B674" s="39"/>
      <c r="C674" s="40"/>
      <c r="D674" s="225" t="s">
        <v>212</v>
      </c>
      <c r="E674" s="40"/>
      <c r="F674" s="226" t="s">
        <v>726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212</v>
      </c>
      <c r="AU674" s="17" t="s">
        <v>82</v>
      </c>
    </row>
    <row r="675" s="13" customFormat="1">
      <c r="A675" s="13"/>
      <c r="B675" s="232"/>
      <c r="C675" s="233"/>
      <c r="D675" s="225" t="s">
        <v>224</v>
      </c>
      <c r="E675" s="233"/>
      <c r="F675" s="235" t="s">
        <v>5814</v>
      </c>
      <c r="G675" s="233"/>
      <c r="H675" s="236">
        <v>3.4670000000000001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224</v>
      </c>
      <c r="AU675" s="242" t="s">
        <v>82</v>
      </c>
      <c r="AV675" s="13" t="s">
        <v>82</v>
      </c>
      <c r="AW675" s="13" t="s">
        <v>4</v>
      </c>
      <c r="AX675" s="13" t="s">
        <v>80</v>
      </c>
      <c r="AY675" s="242" t="s">
        <v>202</v>
      </c>
    </row>
    <row r="676" s="2" customFormat="1" ht="16.5" customHeight="1">
      <c r="A676" s="38"/>
      <c r="B676" s="39"/>
      <c r="C676" s="212" t="s">
        <v>1214</v>
      </c>
      <c r="D676" s="212" t="s">
        <v>205</v>
      </c>
      <c r="E676" s="213" t="s">
        <v>5815</v>
      </c>
      <c r="F676" s="214" t="s">
        <v>5816</v>
      </c>
      <c r="G676" s="215" t="s">
        <v>208</v>
      </c>
      <c r="H676" s="216">
        <v>153.00999999999999</v>
      </c>
      <c r="I676" s="217"/>
      <c r="J676" s="218">
        <f>ROUND(I676*H676,2)</f>
        <v>0</v>
      </c>
      <c r="K676" s="214" t="s">
        <v>209</v>
      </c>
      <c r="L676" s="44"/>
      <c r="M676" s="219" t="s">
        <v>19</v>
      </c>
      <c r="N676" s="220" t="s">
        <v>44</v>
      </c>
      <c r="O676" s="84"/>
      <c r="P676" s="221">
        <f>O676*H676</f>
        <v>0</v>
      </c>
      <c r="Q676" s="221">
        <v>0</v>
      </c>
      <c r="R676" s="221">
        <f>Q676*H676</f>
        <v>0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239</v>
      </c>
      <c r="AT676" s="223" t="s">
        <v>205</v>
      </c>
      <c r="AU676" s="223" t="s">
        <v>82</v>
      </c>
      <c r="AY676" s="17" t="s">
        <v>202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80</v>
      </c>
      <c r="BK676" s="224">
        <f>ROUND(I676*H676,2)</f>
        <v>0</v>
      </c>
      <c r="BL676" s="17" t="s">
        <v>239</v>
      </c>
      <c r="BM676" s="223" t="s">
        <v>5817</v>
      </c>
    </row>
    <row r="677" s="2" customFormat="1">
      <c r="A677" s="38"/>
      <c r="B677" s="39"/>
      <c r="C677" s="40"/>
      <c r="D677" s="225" t="s">
        <v>212</v>
      </c>
      <c r="E677" s="40"/>
      <c r="F677" s="226" t="s">
        <v>5818</v>
      </c>
      <c r="G677" s="40"/>
      <c r="H677" s="40"/>
      <c r="I677" s="227"/>
      <c r="J677" s="40"/>
      <c r="K677" s="40"/>
      <c r="L677" s="44"/>
      <c r="M677" s="228"/>
      <c r="N677" s="229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212</v>
      </c>
      <c r="AU677" s="17" t="s">
        <v>82</v>
      </c>
    </row>
    <row r="678" s="2" customFormat="1">
      <c r="A678" s="38"/>
      <c r="B678" s="39"/>
      <c r="C678" s="40"/>
      <c r="D678" s="230" t="s">
        <v>214</v>
      </c>
      <c r="E678" s="40"/>
      <c r="F678" s="231" t="s">
        <v>5819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214</v>
      </c>
      <c r="AU678" s="17" t="s">
        <v>82</v>
      </c>
    </row>
    <row r="679" s="13" customFormat="1">
      <c r="A679" s="13"/>
      <c r="B679" s="232"/>
      <c r="C679" s="233"/>
      <c r="D679" s="225" t="s">
        <v>224</v>
      </c>
      <c r="E679" s="233"/>
      <c r="F679" s="235" t="s">
        <v>5820</v>
      </c>
      <c r="G679" s="233"/>
      <c r="H679" s="236">
        <v>153.00999999999999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224</v>
      </c>
      <c r="AU679" s="242" t="s">
        <v>82</v>
      </c>
      <c r="AV679" s="13" t="s">
        <v>82</v>
      </c>
      <c r="AW679" s="13" t="s">
        <v>4</v>
      </c>
      <c r="AX679" s="13" t="s">
        <v>80</v>
      </c>
      <c r="AY679" s="242" t="s">
        <v>202</v>
      </c>
    </row>
    <row r="680" s="2" customFormat="1" ht="16.5" customHeight="1">
      <c r="A680" s="38"/>
      <c r="B680" s="39"/>
      <c r="C680" s="243" t="s">
        <v>1218</v>
      </c>
      <c r="D680" s="243" t="s">
        <v>248</v>
      </c>
      <c r="E680" s="244" t="s">
        <v>725</v>
      </c>
      <c r="F680" s="245" t="s">
        <v>726</v>
      </c>
      <c r="G680" s="246" t="s">
        <v>704</v>
      </c>
      <c r="H680" s="247">
        <v>4.7290000000000001</v>
      </c>
      <c r="I680" s="248"/>
      <c r="J680" s="249">
        <f>ROUND(I680*H680,2)</f>
        <v>0</v>
      </c>
      <c r="K680" s="245" t="s">
        <v>209</v>
      </c>
      <c r="L680" s="250"/>
      <c r="M680" s="251" t="s">
        <v>19</v>
      </c>
      <c r="N680" s="252" t="s">
        <v>44</v>
      </c>
      <c r="O680" s="84"/>
      <c r="P680" s="221">
        <f>O680*H680</f>
        <v>0</v>
      </c>
      <c r="Q680" s="221">
        <v>0.001</v>
      </c>
      <c r="R680" s="221">
        <f>Q680*H680</f>
        <v>0.0047290000000000006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251</v>
      </c>
      <c r="AT680" s="223" t="s">
        <v>248</v>
      </c>
      <c r="AU680" s="223" t="s">
        <v>82</v>
      </c>
      <c r="AY680" s="17" t="s">
        <v>202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80</v>
      </c>
      <c r="BK680" s="224">
        <f>ROUND(I680*H680,2)</f>
        <v>0</v>
      </c>
      <c r="BL680" s="17" t="s">
        <v>239</v>
      </c>
      <c r="BM680" s="223" t="s">
        <v>5821</v>
      </c>
    </row>
    <row r="681" s="2" customFormat="1">
      <c r="A681" s="38"/>
      <c r="B681" s="39"/>
      <c r="C681" s="40"/>
      <c r="D681" s="225" t="s">
        <v>212</v>
      </c>
      <c r="E681" s="40"/>
      <c r="F681" s="226" t="s">
        <v>726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212</v>
      </c>
      <c r="AU681" s="17" t="s">
        <v>82</v>
      </c>
    </row>
    <row r="682" s="13" customFormat="1">
      <c r="A682" s="13"/>
      <c r="B682" s="232"/>
      <c r="C682" s="233"/>
      <c r="D682" s="225" t="s">
        <v>224</v>
      </c>
      <c r="E682" s="233"/>
      <c r="F682" s="235" t="s">
        <v>5822</v>
      </c>
      <c r="G682" s="233"/>
      <c r="H682" s="236">
        <v>4.7290000000000001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224</v>
      </c>
      <c r="AU682" s="242" t="s">
        <v>82</v>
      </c>
      <c r="AV682" s="13" t="s">
        <v>82</v>
      </c>
      <c r="AW682" s="13" t="s">
        <v>4</v>
      </c>
      <c r="AX682" s="13" t="s">
        <v>80</v>
      </c>
      <c r="AY682" s="242" t="s">
        <v>202</v>
      </c>
    </row>
    <row r="683" s="2" customFormat="1" ht="16.5" customHeight="1">
      <c r="A683" s="38"/>
      <c r="B683" s="39"/>
      <c r="C683" s="212" t="s">
        <v>1222</v>
      </c>
      <c r="D683" s="212" t="s">
        <v>205</v>
      </c>
      <c r="E683" s="213" t="s">
        <v>5823</v>
      </c>
      <c r="F683" s="214" t="s">
        <v>5824</v>
      </c>
      <c r="G683" s="215" t="s">
        <v>275</v>
      </c>
      <c r="H683" s="216">
        <v>4</v>
      </c>
      <c r="I683" s="217"/>
      <c r="J683" s="218">
        <f>ROUND(I683*H683,2)</f>
        <v>0</v>
      </c>
      <c r="K683" s="214" t="s">
        <v>209</v>
      </c>
      <c r="L683" s="44"/>
      <c r="M683" s="219" t="s">
        <v>19</v>
      </c>
      <c r="N683" s="220" t="s">
        <v>44</v>
      </c>
      <c r="O683" s="84"/>
      <c r="P683" s="221">
        <f>O683*H683</f>
        <v>0</v>
      </c>
      <c r="Q683" s="221">
        <v>0.00017000000000000001</v>
      </c>
      <c r="R683" s="221">
        <f>Q683*H683</f>
        <v>0.00068000000000000005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239</v>
      </c>
      <c r="AT683" s="223" t="s">
        <v>205</v>
      </c>
      <c r="AU683" s="223" t="s">
        <v>82</v>
      </c>
      <c r="AY683" s="17" t="s">
        <v>202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239</v>
      </c>
      <c r="BM683" s="223" t="s">
        <v>5825</v>
      </c>
    </row>
    <row r="684" s="2" customFormat="1">
      <c r="A684" s="38"/>
      <c r="B684" s="39"/>
      <c r="C684" s="40"/>
      <c r="D684" s="225" t="s">
        <v>212</v>
      </c>
      <c r="E684" s="40"/>
      <c r="F684" s="226" t="s">
        <v>5826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212</v>
      </c>
      <c r="AU684" s="17" t="s">
        <v>82</v>
      </c>
    </row>
    <row r="685" s="2" customFormat="1">
      <c r="A685" s="38"/>
      <c r="B685" s="39"/>
      <c r="C685" s="40"/>
      <c r="D685" s="230" t="s">
        <v>214</v>
      </c>
      <c r="E685" s="40"/>
      <c r="F685" s="231" t="s">
        <v>5827</v>
      </c>
      <c r="G685" s="40"/>
      <c r="H685" s="40"/>
      <c r="I685" s="227"/>
      <c r="J685" s="40"/>
      <c r="K685" s="40"/>
      <c r="L685" s="44"/>
      <c r="M685" s="228"/>
      <c r="N685" s="229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214</v>
      </c>
      <c r="AU685" s="17" t="s">
        <v>82</v>
      </c>
    </row>
    <row r="686" s="2" customFormat="1" ht="16.5" customHeight="1">
      <c r="A686" s="38"/>
      <c r="B686" s="39"/>
      <c r="C686" s="212" t="s">
        <v>1228</v>
      </c>
      <c r="D686" s="212" t="s">
        <v>205</v>
      </c>
      <c r="E686" s="213" t="s">
        <v>4629</v>
      </c>
      <c r="F686" s="214" t="s">
        <v>4630</v>
      </c>
      <c r="G686" s="215" t="s">
        <v>275</v>
      </c>
      <c r="H686" s="216">
        <v>63</v>
      </c>
      <c r="I686" s="217"/>
      <c r="J686" s="218">
        <f>ROUND(I686*H686,2)</f>
        <v>0</v>
      </c>
      <c r="K686" s="214" t="s">
        <v>209</v>
      </c>
      <c r="L686" s="44"/>
      <c r="M686" s="219" t="s">
        <v>19</v>
      </c>
      <c r="N686" s="220" t="s">
        <v>44</v>
      </c>
      <c r="O686" s="84"/>
      <c r="P686" s="221">
        <f>O686*H686</f>
        <v>0</v>
      </c>
      <c r="Q686" s="221">
        <v>0.00036000000000000002</v>
      </c>
      <c r="R686" s="221">
        <f>Q686*H686</f>
        <v>0.022680000000000002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239</v>
      </c>
      <c r="AT686" s="223" t="s">
        <v>205</v>
      </c>
      <c r="AU686" s="223" t="s">
        <v>82</v>
      </c>
      <c r="AY686" s="17" t="s">
        <v>202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80</v>
      </c>
      <c r="BK686" s="224">
        <f>ROUND(I686*H686,2)</f>
        <v>0</v>
      </c>
      <c r="BL686" s="17" t="s">
        <v>239</v>
      </c>
      <c r="BM686" s="223" t="s">
        <v>5828</v>
      </c>
    </row>
    <row r="687" s="2" customFormat="1">
      <c r="A687" s="38"/>
      <c r="B687" s="39"/>
      <c r="C687" s="40"/>
      <c r="D687" s="225" t="s">
        <v>212</v>
      </c>
      <c r="E687" s="40"/>
      <c r="F687" s="226" t="s">
        <v>4632</v>
      </c>
      <c r="G687" s="40"/>
      <c r="H687" s="40"/>
      <c r="I687" s="227"/>
      <c r="J687" s="40"/>
      <c r="K687" s="40"/>
      <c r="L687" s="44"/>
      <c r="M687" s="228"/>
      <c r="N687" s="229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212</v>
      </c>
      <c r="AU687" s="17" t="s">
        <v>82</v>
      </c>
    </row>
    <row r="688" s="2" customFormat="1">
      <c r="A688" s="38"/>
      <c r="B688" s="39"/>
      <c r="C688" s="40"/>
      <c r="D688" s="230" t="s">
        <v>214</v>
      </c>
      <c r="E688" s="40"/>
      <c r="F688" s="231" t="s">
        <v>4633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214</v>
      </c>
      <c r="AU688" s="17" t="s">
        <v>82</v>
      </c>
    </row>
    <row r="689" s="2" customFormat="1" ht="16.5" customHeight="1">
      <c r="A689" s="38"/>
      <c r="B689" s="39"/>
      <c r="C689" s="212" t="s">
        <v>1232</v>
      </c>
      <c r="D689" s="212" t="s">
        <v>205</v>
      </c>
      <c r="E689" s="213" t="s">
        <v>4634</v>
      </c>
      <c r="F689" s="214" t="s">
        <v>4635</v>
      </c>
      <c r="G689" s="215" t="s">
        <v>275</v>
      </c>
      <c r="H689" s="216">
        <v>62</v>
      </c>
      <c r="I689" s="217"/>
      <c r="J689" s="218">
        <f>ROUND(I689*H689,2)</f>
        <v>0</v>
      </c>
      <c r="K689" s="214" t="s">
        <v>209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0.00066</v>
      </c>
      <c r="R689" s="221">
        <f>Q689*H689</f>
        <v>0.040919999999999998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239</v>
      </c>
      <c r="AT689" s="223" t="s">
        <v>205</v>
      </c>
      <c r="AU689" s="223" t="s">
        <v>82</v>
      </c>
      <c r="AY689" s="17" t="s">
        <v>202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80</v>
      </c>
      <c r="BK689" s="224">
        <f>ROUND(I689*H689,2)</f>
        <v>0</v>
      </c>
      <c r="BL689" s="17" t="s">
        <v>239</v>
      </c>
      <c r="BM689" s="223" t="s">
        <v>5829</v>
      </c>
    </row>
    <row r="690" s="2" customFormat="1">
      <c r="A690" s="38"/>
      <c r="B690" s="39"/>
      <c r="C690" s="40"/>
      <c r="D690" s="225" t="s">
        <v>212</v>
      </c>
      <c r="E690" s="40"/>
      <c r="F690" s="226" t="s">
        <v>4637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212</v>
      </c>
      <c r="AU690" s="17" t="s">
        <v>82</v>
      </c>
    </row>
    <row r="691" s="2" customFormat="1">
      <c r="A691" s="38"/>
      <c r="B691" s="39"/>
      <c r="C691" s="40"/>
      <c r="D691" s="230" t="s">
        <v>214</v>
      </c>
      <c r="E691" s="40"/>
      <c r="F691" s="231" t="s">
        <v>4638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214</v>
      </c>
      <c r="AU691" s="17" t="s">
        <v>82</v>
      </c>
    </row>
    <row r="692" s="12" customFormat="1" ht="22.8" customHeight="1">
      <c r="A692" s="12"/>
      <c r="B692" s="196"/>
      <c r="C692" s="197"/>
      <c r="D692" s="198" t="s">
        <v>72</v>
      </c>
      <c r="E692" s="210" t="s">
        <v>4639</v>
      </c>
      <c r="F692" s="210" t="s">
        <v>4640</v>
      </c>
      <c r="G692" s="197"/>
      <c r="H692" s="197"/>
      <c r="I692" s="200"/>
      <c r="J692" s="211">
        <f>BK692</f>
        <v>0</v>
      </c>
      <c r="K692" s="197"/>
      <c r="L692" s="202"/>
      <c r="M692" s="203"/>
      <c r="N692" s="204"/>
      <c r="O692" s="204"/>
      <c r="P692" s="205">
        <f>SUM(P693:P698)</f>
        <v>0</v>
      </c>
      <c r="Q692" s="204"/>
      <c r="R692" s="205">
        <f>SUM(R693:R698)</f>
        <v>0.012240000000000001</v>
      </c>
      <c r="S692" s="204"/>
      <c r="T692" s="206">
        <f>SUM(T693:T698)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07" t="s">
        <v>82</v>
      </c>
      <c r="AT692" s="208" t="s">
        <v>72</v>
      </c>
      <c r="AU692" s="208" t="s">
        <v>80</v>
      </c>
      <c r="AY692" s="207" t="s">
        <v>202</v>
      </c>
      <c r="BK692" s="209">
        <f>SUM(BK693:BK698)</f>
        <v>0</v>
      </c>
    </row>
    <row r="693" s="2" customFormat="1" ht="16.5" customHeight="1">
      <c r="A693" s="38"/>
      <c r="B693" s="39"/>
      <c r="C693" s="212" t="s">
        <v>1236</v>
      </c>
      <c r="D693" s="212" t="s">
        <v>205</v>
      </c>
      <c r="E693" s="213" t="s">
        <v>4641</v>
      </c>
      <c r="F693" s="214" t="s">
        <v>4642</v>
      </c>
      <c r="G693" s="215" t="s">
        <v>275</v>
      </c>
      <c r="H693" s="216">
        <v>36</v>
      </c>
      <c r="I693" s="217"/>
      <c r="J693" s="218">
        <f>ROUND(I693*H693,2)</f>
        <v>0</v>
      </c>
      <c r="K693" s="214" t="s">
        <v>209</v>
      </c>
      <c r="L693" s="44"/>
      <c r="M693" s="219" t="s">
        <v>19</v>
      </c>
      <c r="N693" s="220" t="s">
        <v>44</v>
      </c>
      <c r="O693" s="84"/>
      <c r="P693" s="221">
        <f>O693*H693</f>
        <v>0</v>
      </c>
      <c r="Q693" s="221">
        <v>0.00020000000000000001</v>
      </c>
      <c r="R693" s="221">
        <f>Q693*H693</f>
        <v>0.0072000000000000007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239</v>
      </c>
      <c r="AT693" s="223" t="s">
        <v>205</v>
      </c>
      <c r="AU693" s="223" t="s">
        <v>82</v>
      </c>
      <c r="AY693" s="17" t="s">
        <v>202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239</v>
      </c>
      <c r="BM693" s="223" t="s">
        <v>5830</v>
      </c>
    </row>
    <row r="694" s="2" customFormat="1">
      <c r="A694" s="38"/>
      <c r="B694" s="39"/>
      <c r="C694" s="40"/>
      <c r="D694" s="225" t="s">
        <v>212</v>
      </c>
      <c r="E694" s="40"/>
      <c r="F694" s="226" t="s">
        <v>4644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212</v>
      </c>
      <c r="AU694" s="17" t="s">
        <v>82</v>
      </c>
    </row>
    <row r="695" s="2" customFormat="1">
      <c r="A695" s="38"/>
      <c r="B695" s="39"/>
      <c r="C695" s="40"/>
      <c r="D695" s="230" t="s">
        <v>214</v>
      </c>
      <c r="E695" s="40"/>
      <c r="F695" s="231" t="s">
        <v>4645</v>
      </c>
      <c r="G695" s="40"/>
      <c r="H695" s="40"/>
      <c r="I695" s="227"/>
      <c r="J695" s="40"/>
      <c r="K695" s="40"/>
      <c r="L695" s="44"/>
      <c r="M695" s="228"/>
      <c r="N695" s="229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214</v>
      </c>
      <c r="AU695" s="17" t="s">
        <v>82</v>
      </c>
    </row>
    <row r="696" s="2" customFormat="1" ht="16.5" customHeight="1">
      <c r="A696" s="38"/>
      <c r="B696" s="39"/>
      <c r="C696" s="212" t="s">
        <v>1240</v>
      </c>
      <c r="D696" s="212" t="s">
        <v>205</v>
      </c>
      <c r="E696" s="213" t="s">
        <v>4646</v>
      </c>
      <c r="F696" s="214" t="s">
        <v>4647</v>
      </c>
      <c r="G696" s="215" t="s">
        <v>275</v>
      </c>
      <c r="H696" s="216">
        <v>36</v>
      </c>
      <c r="I696" s="217"/>
      <c r="J696" s="218">
        <f>ROUND(I696*H696,2)</f>
        <v>0</v>
      </c>
      <c r="K696" s="214" t="s">
        <v>209</v>
      </c>
      <c r="L696" s="44"/>
      <c r="M696" s="219" t="s">
        <v>19</v>
      </c>
      <c r="N696" s="220" t="s">
        <v>44</v>
      </c>
      <c r="O696" s="84"/>
      <c r="P696" s="221">
        <f>O696*H696</f>
        <v>0</v>
      </c>
      <c r="Q696" s="221">
        <v>0.00013999999999999999</v>
      </c>
      <c r="R696" s="221">
        <f>Q696*H696</f>
        <v>0.0050399999999999993</v>
      </c>
      <c r="S696" s="221">
        <v>0</v>
      </c>
      <c r="T696" s="22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3" t="s">
        <v>239</v>
      </c>
      <c r="AT696" s="223" t="s">
        <v>205</v>
      </c>
      <c r="AU696" s="223" t="s">
        <v>82</v>
      </c>
      <c r="AY696" s="17" t="s">
        <v>202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80</v>
      </c>
      <c r="BK696" s="224">
        <f>ROUND(I696*H696,2)</f>
        <v>0</v>
      </c>
      <c r="BL696" s="17" t="s">
        <v>239</v>
      </c>
      <c r="BM696" s="223" t="s">
        <v>5831</v>
      </c>
    </row>
    <row r="697" s="2" customFormat="1">
      <c r="A697" s="38"/>
      <c r="B697" s="39"/>
      <c r="C697" s="40"/>
      <c r="D697" s="225" t="s">
        <v>212</v>
      </c>
      <c r="E697" s="40"/>
      <c r="F697" s="226" t="s">
        <v>4649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212</v>
      </c>
      <c r="AU697" s="17" t="s">
        <v>82</v>
      </c>
    </row>
    <row r="698" s="2" customFormat="1">
      <c r="A698" s="38"/>
      <c r="B698" s="39"/>
      <c r="C698" s="40"/>
      <c r="D698" s="230" t="s">
        <v>214</v>
      </c>
      <c r="E698" s="40"/>
      <c r="F698" s="231" t="s">
        <v>4650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214</v>
      </c>
      <c r="AU698" s="17" t="s">
        <v>82</v>
      </c>
    </row>
    <row r="699" s="12" customFormat="1" ht="25.92" customHeight="1">
      <c r="A699" s="12"/>
      <c r="B699" s="196"/>
      <c r="C699" s="197"/>
      <c r="D699" s="198" t="s">
        <v>72</v>
      </c>
      <c r="E699" s="199" t="s">
        <v>248</v>
      </c>
      <c r="F699" s="199" t="s">
        <v>729</v>
      </c>
      <c r="G699" s="197"/>
      <c r="H699" s="197"/>
      <c r="I699" s="200"/>
      <c r="J699" s="201">
        <f>BK699</f>
        <v>0</v>
      </c>
      <c r="K699" s="197"/>
      <c r="L699" s="202"/>
      <c r="M699" s="203"/>
      <c r="N699" s="204"/>
      <c r="O699" s="204"/>
      <c r="P699" s="205">
        <f>P700+P720</f>
        <v>0</v>
      </c>
      <c r="Q699" s="204"/>
      <c r="R699" s="205">
        <f>R700+R720</f>
        <v>1.2503800000000003</v>
      </c>
      <c r="S699" s="204"/>
      <c r="T699" s="206">
        <f>T700+T720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7" t="s">
        <v>230</v>
      </c>
      <c r="AT699" s="208" t="s">
        <v>72</v>
      </c>
      <c r="AU699" s="208" t="s">
        <v>73</v>
      </c>
      <c r="AY699" s="207" t="s">
        <v>202</v>
      </c>
      <c r="BK699" s="209">
        <f>BK700+BK720</f>
        <v>0</v>
      </c>
    </row>
    <row r="700" s="12" customFormat="1" ht="22.8" customHeight="1">
      <c r="A700" s="12"/>
      <c r="B700" s="196"/>
      <c r="C700" s="197"/>
      <c r="D700" s="198" t="s">
        <v>72</v>
      </c>
      <c r="E700" s="210" t="s">
        <v>5832</v>
      </c>
      <c r="F700" s="210" t="s">
        <v>5833</v>
      </c>
      <c r="G700" s="197"/>
      <c r="H700" s="197"/>
      <c r="I700" s="200"/>
      <c r="J700" s="211">
        <f>BK700</f>
        <v>0</v>
      </c>
      <c r="K700" s="197"/>
      <c r="L700" s="202"/>
      <c r="M700" s="203"/>
      <c r="N700" s="204"/>
      <c r="O700" s="204"/>
      <c r="P700" s="205">
        <f>SUM(P701:P719)</f>
        <v>0</v>
      </c>
      <c r="Q700" s="204"/>
      <c r="R700" s="205">
        <f>SUM(R701:R719)</f>
        <v>0.024200000000000003</v>
      </c>
      <c r="S700" s="204"/>
      <c r="T700" s="206">
        <f>SUM(T701:T719)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7" t="s">
        <v>230</v>
      </c>
      <c r="AT700" s="208" t="s">
        <v>72</v>
      </c>
      <c r="AU700" s="208" t="s">
        <v>80</v>
      </c>
      <c r="AY700" s="207" t="s">
        <v>202</v>
      </c>
      <c r="BK700" s="209">
        <f>SUM(BK701:BK719)</f>
        <v>0</v>
      </c>
    </row>
    <row r="701" s="2" customFormat="1" ht="16.5" customHeight="1">
      <c r="A701" s="38"/>
      <c r="B701" s="39"/>
      <c r="C701" s="212" t="s">
        <v>1246</v>
      </c>
      <c r="D701" s="212" t="s">
        <v>205</v>
      </c>
      <c r="E701" s="213" t="s">
        <v>2150</v>
      </c>
      <c r="F701" s="214" t="s">
        <v>2151</v>
      </c>
      <c r="G701" s="215" t="s">
        <v>208</v>
      </c>
      <c r="H701" s="216">
        <v>55</v>
      </c>
      <c r="I701" s="217"/>
      <c r="J701" s="218">
        <f>ROUND(I701*H701,2)</f>
        <v>0</v>
      </c>
      <c r="K701" s="214" t="s">
        <v>209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</v>
      </c>
      <c r="R701" s="221">
        <f>Q701*H701</f>
        <v>0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233</v>
      </c>
      <c r="AT701" s="223" t="s">
        <v>205</v>
      </c>
      <c r="AU701" s="223" t="s">
        <v>82</v>
      </c>
      <c r="AY701" s="17" t="s">
        <v>202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80</v>
      </c>
      <c r="BK701" s="224">
        <f>ROUND(I701*H701,2)</f>
        <v>0</v>
      </c>
      <c r="BL701" s="17" t="s">
        <v>233</v>
      </c>
      <c r="BM701" s="223" t="s">
        <v>5834</v>
      </c>
    </row>
    <row r="702" s="2" customFormat="1">
      <c r="A702" s="38"/>
      <c r="B702" s="39"/>
      <c r="C702" s="40"/>
      <c r="D702" s="225" t="s">
        <v>212</v>
      </c>
      <c r="E702" s="40"/>
      <c r="F702" s="226" t="s">
        <v>2151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212</v>
      </c>
      <c r="AU702" s="17" t="s">
        <v>82</v>
      </c>
    </row>
    <row r="703" s="2" customFormat="1">
      <c r="A703" s="38"/>
      <c r="B703" s="39"/>
      <c r="C703" s="40"/>
      <c r="D703" s="230" t="s">
        <v>214</v>
      </c>
      <c r="E703" s="40"/>
      <c r="F703" s="231" t="s">
        <v>2153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214</v>
      </c>
      <c r="AU703" s="17" t="s">
        <v>82</v>
      </c>
    </row>
    <row r="704" s="2" customFormat="1" ht="16.5" customHeight="1">
      <c r="A704" s="38"/>
      <c r="B704" s="39"/>
      <c r="C704" s="243" t="s">
        <v>1250</v>
      </c>
      <c r="D704" s="243" t="s">
        <v>248</v>
      </c>
      <c r="E704" s="244" t="s">
        <v>2155</v>
      </c>
      <c r="F704" s="245" t="s">
        <v>2156</v>
      </c>
      <c r="G704" s="246" t="s">
        <v>208</v>
      </c>
      <c r="H704" s="247">
        <v>60.5</v>
      </c>
      <c r="I704" s="248"/>
      <c r="J704" s="249">
        <f>ROUND(I704*H704,2)</f>
        <v>0</v>
      </c>
      <c r="K704" s="245" t="s">
        <v>209</v>
      </c>
      <c r="L704" s="250"/>
      <c r="M704" s="251" t="s">
        <v>19</v>
      </c>
      <c r="N704" s="252" t="s">
        <v>44</v>
      </c>
      <c r="O704" s="84"/>
      <c r="P704" s="221">
        <f>O704*H704</f>
        <v>0</v>
      </c>
      <c r="Q704" s="221">
        <v>0.00040000000000000002</v>
      </c>
      <c r="R704" s="221">
        <f>Q704*H704</f>
        <v>0.024200000000000003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741</v>
      </c>
      <c r="AT704" s="223" t="s">
        <v>248</v>
      </c>
      <c r="AU704" s="223" t="s">
        <v>82</v>
      </c>
      <c r="AY704" s="17" t="s">
        <v>202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741</v>
      </c>
      <c r="BM704" s="223" t="s">
        <v>5835</v>
      </c>
    </row>
    <row r="705" s="2" customFormat="1">
      <c r="A705" s="38"/>
      <c r="B705" s="39"/>
      <c r="C705" s="40"/>
      <c r="D705" s="225" t="s">
        <v>212</v>
      </c>
      <c r="E705" s="40"/>
      <c r="F705" s="226" t="s">
        <v>2156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212</v>
      </c>
      <c r="AU705" s="17" t="s">
        <v>82</v>
      </c>
    </row>
    <row r="706" s="13" customFormat="1">
      <c r="A706" s="13"/>
      <c r="B706" s="232"/>
      <c r="C706" s="233"/>
      <c r="D706" s="225" t="s">
        <v>224</v>
      </c>
      <c r="E706" s="233"/>
      <c r="F706" s="235" t="s">
        <v>2085</v>
      </c>
      <c r="G706" s="233"/>
      <c r="H706" s="236">
        <v>60.5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224</v>
      </c>
      <c r="AU706" s="242" t="s">
        <v>82</v>
      </c>
      <c r="AV706" s="13" t="s">
        <v>82</v>
      </c>
      <c r="AW706" s="13" t="s">
        <v>4</v>
      </c>
      <c r="AX706" s="13" t="s">
        <v>80</v>
      </c>
      <c r="AY706" s="242" t="s">
        <v>202</v>
      </c>
    </row>
    <row r="707" s="2" customFormat="1" ht="16.5" customHeight="1">
      <c r="A707" s="38"/>
      <c r="B707" s="39"/>
      <c r="C707" s="212" t="s">
        <v>1254</v>
      </c>
      <c r="D707" s="212" t="s">
        <v>205</v>
      </c>
      <c r="E707" s="213" t="s">
        <v>2160</v>
      </c>
      <c r="F707" s="214" t="s">
        <v>2161</v>
      </c>
      <c r="G707" s="215" t="s">
        <v>2162</v>
      </c>
      <c r="H707" s="216">
        <v>55</v>
      </c>
      <c r="I707" s="217"/>
      <c r="J707" s="218">
        <f>ROUND(I707*H707,2)</f>
        <v>0</v>
      </c>
      <c r="K707" s="214" t="s">
        <v>209</v>
      </c>
      <c r="L707" s="44"/>
      <c r="M707" s="219" t="s">
        <v>19</v>
      </c>
      <c r="N707" s="220" t="s">
        <v>44</v>
      </c>
      <c r="O707" s="84"/>
      <c r="P707" s="221">
        <f>O707*H707</f>
        <v>0</v>
      </c>
      <c r="Q707" s="221">
        <v>0</v>
      </c>
      <c r="R707" s="221">
        <f>Q707*H707</f>
        <v>0</v>
      </c>
      <c r="S707" s="221">
        <v>0</v>
      </c>
      <c r="T707" s="22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3" t="s">
        <v>233</v>
      </c>
      <c r="AT707" s="223" t="s">
        <v>205</v>
      </c>
      <c r="AU707" s="223" t="s">
        <v>82</v>
      </c>
      <c r="AY707" s="17" t="s">
        <v>202</v>
      </c>
      <c r="BE707" s="224">
        <f>IF(N707="základní",J707,0)</f>
        <v>0</v>
      </c>
      <c r="BF707" s="224">
        <f>IF(N707="snížená",J707,0)</f>
        <v>0</v>
      </c>
      <c r="BG707" s="224">
        <f>IF(N707="zákl. přenesená",J707,0)</f>
        <v>0</v>
      </c>
      <c r="BH707" s="224">
        <f>IF(N707="sníž. přenesená",J707,0)</f>
        <v>0</v>
      </c>
      <c r="BI707" s="224">
        <f>IF(N707="nulová",J707,0)</f>
        <v>0</v>
      </c>
      <c r="BJ707" s="17" t="s">
        <v>80</v>
      </c>
      <c r="BK707" s="224">
        <f>ROUND(I707*H707,2)</f>
        <v>0</v>
      </c>
      <c r="BL707" s="17" t="s">
        <v>233</v>
      </c>
      <c r="BM707" s="223" t="s">
        <v>5836</v>
      </c>
    </row>
    <row r="708" s="2" customFormat="1">
      <c r="A708" s="38"/>
      <c r="B708" s="39"/>
      <c r="C708" s="40"/>
      <c r="D708" s="225" t="s">
        <v>212</v>
      </c>
      <c r="E708" s="40"/>
      <c r="F708" s="226" t="s">
        <v>2164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212</v>
      </c>
      <c r="AU708" s="17" t="s">
        <v>82</v>
      </c>
    </row>
    <row r="709" s="2" customFormat="1">
      <c r="A709" s="38"/>
      <c r="B709" s="39"/>
      <c r="C709" s="40"/>
      <c r="D709" s="230" t="s">
        <v>214</v>
      </c>
      <c r="E709" s="40"/>
      <c r="F709" s="231" t="s">
        <v>2165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214</v>
      </c>
      <c r="AU709" s="17" t="s">
        <v>82</v>
      </c>
    </row>
    <row r="710" s="2" customFormat="1" ht="16.5" customHeight="1">
      <c r="A710" s="38"/>
      <c r="B710" s="39"/>
      <c r="C710" s="212" t="s">
        <v>1258</v>
      </c>
      <c r="D710" s="212" t="s">
        <v>205</v>
      </c>
      <c r="E710" s="213" t="s">
        <v>2177</v>
      </c>
      <c r="F710" s="214" t="s">
        <v>2178</v>
      </c>
      <c r="G710" s="215" t="s">
        <v>289</v>
      </c>
      <c r="H710" s="216">
        <v>2</v>
      </c>
      <c r="I710" s="217"/>
      <c r="J710" s="218">
        <f>ROUND(I710*H710,2)</f>
        <v>0</v>
      </c>
      <c r="K710" s="214" t="s">
        <v>209</v>
      </c>
      <c r="L710" s="44"/>
      <c r="M710" s="219" t="s">
        <v>19</v>
      </c>
      <c r="N710" s="220" t="s">
        <v>44</v>
      </c>
      <c r="O710" s="84"/>
      <c r="P710" s="221">
        <f>O710*H710</f>
        <v>0</v>
      </c>
      <c r="Q710" s="221">
        <v>0</v>
      </c>
      <c r="R710" s="221">
        <f>Q710*H710</f>
        <v>0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233</v>
      </c>
      <c r="AT710" s="223" t="s">
        <v>205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233</v>
      </c>
      <c r="BM710" s="223" t="s">
        <v>5837</v>
      </c>
    </row>
    <row r="711" s="2" customFormat="1">
      <c r="A711" s="38"/>
      <c r="B711" s="39"/>
      <c r="C711" s="40"/>
      <c r="D711" s="225" t="s">
        <v>212</v>
      </c>
      <c r="E711" s="40"/>
      <c r="F711" s="226" t="s">
        <v>2178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212</v>
      </c>
      <c r="AU711" s="17" t="s">
        <v>82</v>
      </c>
    </row>
    <row r="712" s="2" customFormat="1">
      <c r="A712" s="38"/>
      <c r="B712" s="39"/>
      <c r="C712" s="40"/>
      <c r="D712" s="230" t="s">
        <v>214</v>
      </c>
      <c r="E712" s="40"/>
      <c r="F712" s="231" t="s">
        <v>2180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214</v>
      </c>
      <c r="AU712" s="17" t="s">
        <v>82</v>
      </c>
    </row>
    <row r="713" s="2" customFormat="1" ht="16.5" customHeight="1">
      <c r="A713" s="38"/>
      <c r="B713" s="39"/>
      <c r="C713" s="243" t="s">
        <v>1262</v>
      </c>
      <c r="D713" s="243" t="s">
        <v>248</v>
      </c>
      <c r="E713" s="244" t="s">
        <v>2182</v>
      </c>
      <c r="F713" s="245" t="s">
        <v>2183</v>
      </c>
      <c r="G713" s="246" t="s">
        <v>289</v>
      </c>
      <c r="H713" s="247">
        <v>2</v>
      </c>
      <c r="I713" s="248"/>
      <c r="J713" s="249">
        <f>ROUND(I713*H713,2)</f>
        <v>0</v>
      </c>
      <c r="K713" s="245" t="s">
        <v>19</v>
      </c>
      <c r="L713" s="250"/>
      <c r="M713" s="251" t="s">
        <v>19</v>
      </c>
      <c r="N713" s="252" t="s">
        <v>44</v>
      </c>
      <c r="O713" s="84"/>
      <c r="P713" s="221">
        <f>O713*H713</f>
        <v>0</v>
      </c>
      <c r="Q713" s="221">
        <v>0</v>
      </c>
      <c r="R713" s="221">
        <f>Q713*H713</f>
        <v>0</v>
      </c>
      <c r="S713" s="221">
        <v>0</v>
      </c>
      <c r="T713" s="22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3" t="s">
        <v>741</v>
      </c>
      <c r="AT713" s="223" t="s">
        <v>248</v>
      </c>
      <c r="AU713" s="223" t="s">
        <v>82</v>
      </c>
      <c r="AY713" s="17" t="s">
        <v>202</v>
      </c>
      <c r="BE713" s="224">
        <f>IF(N713="základní",J713,0)</f>
        <v>0</v>
      </c>
      <c r="BF713" s="224">
        <f>IF(N713="snížená",J713,0)</f>
        <v>0</v>
      </c>
      <c r="BG713" s="224">
        <f>IF(N713="zákl. přenesená",J713,0)</f>
        <v>0</v>
      </c>
      <c r="BH713" s="224">
        <f>IF(N713="sníž. přenesená",J713,0)</f>
        <v>0</v>
      </c>
      <c r="BI713" s="224">
        <f>IF(N713="nulová",J713,0)</f>
        <v>0</v>
      </c>
      <c r="BJ713" s="17" t="s">
        <v>80</v>
      </c>
      <c r="BK713" s="224">
        <f>ROUND(I713*H713,2)</f>
        <v>0</v>
      </c>
      <c r="BL713" s="17" t="s">
        <v>741</v>
      </c>
      <c r="BM713" s="223" t="s">
        <v>5838</v>
      </c>
    </row>
    <row r="714" s="2" customFormat="1">
      <c r="A714" s="38"/>
      <c r="B714" s="39"/>
      <c r="C714" s="40"/>
      <c r="D714" s="225" t="s">
        <v>212</v>
      </c>
      <c r="E714" s="40"/>
      <c r="F714" s="226" t="s">
        <v>2183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212</v>
      </c>
      <c r="AU714" s="17" t="s">
        <v>82</v>
      </c>
    </row>
    <row r="715" s="2" customFormat="1" ht="16.5" customHeight="1">
      <c r="A715" s="38"/>
      <c r="B715" s="39"/>
      <c r="C715" s="212" t="s">
        <v>1266</v>
      </c>
      <c r="D715" s="212" t="s">
        <v>205</v>
      </c>
      <c r="E715" s="213" t="s">
        <v>2186</v>
      </c>
      <c r="F715" s="214" t="s">
        <v>2187</v>
      </c>
      <c r="G715" s="215" t="s">
        <v>208</v>
      </c>
      <c r="H715" s="216">
        <v>55</v>
      </c>
      <c r="I715" s="217"/>
      <c r="J715" s="218">
        <f>ROUND(I715*H715,2)</f>
        <v>0</v>
      </c>
      <c r="K715" s="214" t="s">
        <v>209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</v>
      </c>
      <c r="R715" s="221">
        <f>Q715*H715</f>
        <v>0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233</v>
      </c>
      <c r="AT715" s="223" t="s">
        <v>205</v>
      </c>
      <c r="AU715" s="223" t="s">
        <v>82</v>
      </c>
      <c r="AY715" s="17" t="s">
        <v>202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80</v>
      </c>
      <c r="BK715" s="224">
        <f>ROUND(I715*H715,2)</f>
        <v>0</v>
      </c>
      <c r="BL715" s="17" t="s">
        <v>233</v>
      </c>
      <c r="BM715" s="223" t="s">
        <v>5839</v>
      </c>
    </row>
    <row r="716" s="2" customFormat="1">
      <c r="A716" s="38"/>
      <c r="B716" s="39"/>
      <c r="C716" s="40"/>
      <c r="D716" s="225" t="s">
        <v>212</v>
      </c>
      <c r="E716" s="40"/>
      <c r="F716" s="226" t="s">
        <v>2187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212</v>
      </c>
      <c r="AU716" s="17" t="s">
        <v>82</v>
      </c>
    </row>
    <row r="717" s="2" customFormat="1">
      <c r="A717" s="38"/>
      <c r="B717" s="39"/>
      <c r="C717" s="40"/>
      <c r="D717" s="230" t="s">
        <v>214</v>
      </c>
      <c r="E717" s="40"/>
      <c r="F717" s="231" t="s">
        <v>2189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214</v>
      </c>
      <c r="AU717" s="17" t="s">
        <v>82</v>
      </c>
    </row>
    <row r="718" s="2" customFormat="1" ht="16.5" customHeight="1">
      <c r="A718" s="38"/>
      <c r="B718" s="39"/>
      <c r="C718" s="243" t="s">
        <v>1270</v>
      </c>
      <c r="D718" s="243" t="s">
        <v>248</v>
      </c>
      <c r="E718" s="244" t="s">
        <v>5840</v>
      </c>
      <c r="F718" s="245" t="s">
        <v>5841</v>
      </c>
      <c r="G718" s="246" t="s">
        <v>289</v>
      </c>
      <c r="H718" s="247">
        <v>2</v>
      </c>
      <c r="I718" s="248"/>
      <c r="J718" s="249">
        <f>ROUND(I718*H718,2)</f>
        <v>0</v>
      </c>
      <c r="K718" s="245" t="s">
        <v>19</v>
      </c>
      <c r="L718" s="250"/>
      <c r="M718" s="251" t="s">
        <v>19</v>
      </c>
      <c r="N718" s="252" t="s">
        <v>44</v>
      </c>
      <c r="O718" s="84"/>
      <c r="P718" s="221">
        <f>O718*H718</f>
        <v>0</v>
      </c>
      <c r="Q718" s="221">
        <v>0</v>
      </c>
      <c r="R718" s="221">
        <f>Q718*H718</f>
        <v>0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1051</v>
      </c>
      <c r="AT718" s="223" t="s">
        <v>248</v>
      </c>
      <c r="AU718" s="223" t="s">
        <v>82</v>
      </c>
      <c r="AY718" s="17" t="s">
        <v>202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233</v>
      </c>
      <c r="BM718" s="223" t="s">
        <v>5842</v>
      </c>
    </row>
    <row r="719" s="2" customFormat="1">
      <c r="A719" s="38"/>
      <c r="B719" s="39"/>
      <c r="C719" s="40"/>
      <c r="D719" s="225" t="s">
        <v>212</v>
      </c>
      <c r="E719" s="40"/>
      <c r="F719" s="226" t="s">
        <v>5841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212</v>
      </c>
      <c r="AU719" s="17" t="s">
        <v>82</v>
      </c>
    </row>
    <row r="720" s="12" customFormat="1" ht="22.8" customHeight="1">
      <c r="A720" s="12"/>
      <c r="B720" s="196"/>
      <c r="C720" s="197"/>
      <c r="D720" s="198" t="s">
        <v>72</v>
      </c>
      <c r="E720" s="210" t="s">
        <v>730</v>
      </c>
      <c r="F720" s="210" t="s">
        <v>731</v>
      </c>
      <c r="G720" s="197"/>
      <c r="H720" s="197"/>
      <c r="I720" s="200"/>
      <c r="J720" s="211">
        <f>BK720</f>
        <v>0</v>
      </c>
      <c r="K720" s="197"/>
      <c r="L720" s="202"/>
      <c r="M720" s="203"/>
      <c r="N720" s="204"/>
      <c r="O720" s="204"/>
      <c r="P720" s="205">
        <f>SUM(P721:P872)</f>
        <v>0</v>
      </c>
      <c r="Q720" s="204"/>
      <c r="R720" s="205">
        <f>SUM(R721:R872)</f>
        <v>1.2261800000000003</v>
      </c>
      <c r="S720" s="204"/>
      <c r="T720" s="206">
        <f>SUM(T721:T872)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07" t="s">
        <v>230</v>
      </c>
      <c r="AT720" s="208" t="s">
        <v>72</v>
      </c>
      <c r="AU720" s="208" t="s">
        <v>80</v>
      </c>
      <c r="AY720" s="207" t="s">
        <v>202</v>
      </c>
      <c r="BK720" s="209">
        <f>SUM(BK721:BK872)</f>
        <v>0</v>
      </c>
    </row>
    <row r="721" s="2" customFormat="1" ht="16.5" customHeight="1">
      <c r="A721" s="38"/>
      <c r="B721" s="39"/>
      <c r="C721" s="212" t="s">
        <v>1274</v>
      </c>
      <c r="D721" s="212" t="s">
        <v>205</v>
      </c>
      <c r="E721" s="213" t="s">
        <v>920</v>
      </c>
      <c r="F721" s="214" t="s">
        <v>921</v>
      </c>
      <c r="G721" s="215" t="s">
        <v>208</v>
      </c>
      <c r="H721" s="216">
        <v>96</v>
      </c>
      <c r="I721" s="217"/>
      <c r="J721" s="218">
        <f>ROUND(I721*H721,2)</f>
        <v>0</v>
      </c>
      <c r="K721" s="214" t="s">
        <v>209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2.0000000000000002E-05</v>
      </c>
      <c r="R721" s="221">
        <f>Q721*H721</f>
        <v>0.0019200000000000003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233</v>
      </c>
      <c r="AT721" s="223" t="s">
        <v>205</v>
      </c>
      <c r="AU721" s="223" t="s">
        <v>82</v>
      </c>
      <c r="AY721" s="17" t="s">
        <v>202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80</v>
      </c>
      <c r="BK721" s="224">
        <f>ROUND(I721*H721,2)</f>
        <v>0</v>
      </c>
      <c r="BL721" s="17" t="s">
        <v>233</v>
      </c>
      <c r="BM721" s="223" t="s">
        <v>5843</v>
      </c>
    </row>
    <row r="722" s="2" customFormat="1">
      <c r="A722" s="38"/>
      <c r="B722" s="39"/>
      <c r="C722" s="40"/>
      <c r="D722" s="225" t="s">
        <v>212</v>
      </c>
      <c r="E722" s="40"/>
      <c r="F722" s="226" t="s">
        <v>923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212</v>
      </c>
      <c r="AU722" s="17" t="s">
        <v>82</v>
      </c>
    </row>
    <row r="723" s="2" customFormat="1">
      <c r="A723" s="38"/>
      <c r="B723" s="39"/>
      <c r="C723" s="40"/>
      <c r="D723" s="230" t="s">
        <v>214</v>
      </c>
      <c r="E723" s="40"/>
      <c r="F723" s="231" t="s">
        <v>924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214</v>
      </c>
      <c r="AU723" s="17" t="s">
        <v>82</v>
      </c>
    </row>
    <row r="724" s="2" customFormat="1" ht="16.5" customHeight="1">
      <c r="A724" s="38"/>
      <c r="B724" s="39"/>
      <c r="C724" s="243" t="s">
        <v>1278</v>
      </c>
      <c r="D724" s="243" t="s">
        <v>248</v>
      </c>
      <c r="E724" s="244" t="s">
        <v>5844</v>
      </c>
      <c r="F724" s="245" t="s">
        <v>5845</v>
      </c>
      <c r="G724" s="246" t="s">
        <v>208</v>
      </c>
      <c r="H724" s="247">
        <v>96</v>
      </c>
      <c r="I724" s="248"/>
      <c r="J724" s="249">
        <f>ROUND(I724*H724,2)</f>
        <v>0</v>
      </c>
      <c r="K724" s="245" t="s">
        <v>209</v>
      </c>
      <c r="L724" s="250"/>
      <c r="M724" s="251" t="s">
        <v>19</v>
      </c>
      <c r="N724" s="252" t="s">
        <v>44</v>
      </c>
      <c r="O724" s="84"/>
      <c r="P724" s="221">
        <f>O724*H724</f>
        <v>0</v>
      </c>
      <c r="Q724" s="221">
        <v>0.0082199999999999999</v>
      </c>
      <c r="R724" s="221">
        <f>Q724*H724</f>
        <v>0.78912000000000004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741</v>
      </c>
      <c r="AT724" s="223" t="s">
        <v>248</v>
      </c>
      <c r="AU724" s="223" t="s">
        <v>82</v>
      </c>
      <c r="AY724" s="17" t="s">
        <v>202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741</v>
      </c>
      <c r="BM724" s="223" t="s">
        <v>5846</v>
      </c>
    </row>
    <row r="725" s="2" customFormat="1">
      <c r="A725" s="38"/>
      <c r="B725" s="39"/>
      <c r="C725" s="40"/>
      <c r="D725" s="225" t="s">
        <v>212</v>
      </c>
      <c r="E725" s="40"/>
      <c r="F725" s="226" t="s">
        <v>5845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212</v>
      </c>
      <c r="AU725" s="17" t="s">
        <v>82</v>
      </c>
    </row>
    <row r="726" s="13" customFormat="1">
      <c r="A726" s="13"/>
      <c r="B726" s="232"/>
      <c r="C726" s="233"/>
      <c r="D726" s="225" t="s">
        <v>224</v>
      </c>
      <c r="E726" s="234" t="s">
        <v>19</v>
      </c>
      <c r="F726" s="235" t="s">
        <v>5847</v>
      </c>
      <c r="G726" s="233"/>
      <c r="H726" s="236">
        <v>96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224</v>
      </c>
      <c r="AU726" s="242" t="s">
        <v>82</v>
      </c>
      <c r="AV726" s="13" t="s">
        <v>82</v>
      </c>
      <c r="AW726" s="13" t="s">
        <v>35</v>
      </c>
      <c r="AX726" s="13" t="s">
        <v>80</v>
      </c>
      <c r="AY726" s="242" t="s">
        <v>202</v>
      </c>
    </row>
    <row r="727" s="2" customFormat="1" ht="16.5" customHeight="1">
      <c r="A727" s="38"/>
      <c r="B727" s="39"/>
      <c r="C727" s="212" t="s">
        <v>1282</v>
      </c>
      <c r="D727" s="212" t="s">
        <v>205</v>
      </c>
      <c r="E727" s="213" t="s">
        <v>4651</v>
      </c>
      <c r="F727" s="214" t="s">
        <v>4652</v>
      </c>
      <c r="G727" s="215" t="s">
        <v>289</v>
      </c>
      <c r="H727" s="216">
        <v>1</v>
      </c>
      <c r="I727" s="217"/>
      <c r="J727" s="218">
        <f>ROUND(I727*H727,2)</f>
        <v>0</v>
      </c>
      <c r="K727" s="214" t="s">
        <v>209</v>
      </c>
      <c r="L727" s="44"/>
      <c r="M727" s="219" t="s">
        <v>19</v>
      </c>
      <c r="N727" s="220" t="s">
        <v>44</v>
      </c>
      <c r="O727" s="84"/>
      <c r="P727" s="221">
        <f>O727*H727</f>
        <v>0</v>
      </c>
      <c r="Q727" s="221">
        <v>4.0000000000000003E-05</v>
      </c>
      <c r="R727" s="221">
        <f>Q727*H727</f>
        <v>4.0000000000000003E-05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233</v>
      </c>
      <c r="AT727" s="223" t="s">
        <v>205</v>
      </c>
      <c r="AU727" s="223" t="s">
        <v>82</v>
      </c>
      <c r="AY727" s="17" t="s">
        <v>202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80</v>
      </c>
      <c r="BK727" s="224">
        <f>ROUND(I727*H727,2)</f>
        <v>0</v>
      </c>
      <c r="BL727" s="17" t="s">
        <v>233</v>
      </c>
      <c r="BM727" s="223" t="s">
        <v>5848</v>
      </c>
    </row>
    <row r="728" s="2" customFormat="1">
      <c r="A728" s="38"/>
      <c r="B728" s="39"/>
      <c r="C728" s="40"/>
      <c r="D728" s="225" t="s">
        <v>212</v>
      </c>
      <c r="E728" s="40"/>
      <c r="F728" s="226" t="s">
        <v>4654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212</v>
      </c>
      <c r="AU728" s="17" t="s">
        <v>82</v>
      </c>
    </row>
    <row r="729" s="2" customFormat="1">
      <c r="A729" s="38"/>
      <c r="B729" s="39"/>
      <c r="C729" s="40"/>
      <c r="D729" s="230" t="s">
        <v>214</v>
      </c>
      <c r="E729" s="40"/>
      <c r="F729" s="231" t="s">
        <v>4655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214</v>
      </c>
      <c r="AU729" s="17" t="s">
        <v>82</v>
      </c>
    </row>
    <row r="730" s="2" customFormat="1" ht="16.5" customHeight="1">
      <c r="A730" s="38"/>
      <c r="B730" s="39"/>
      <c r="C730" s="212" t="s">
        <v>1286</v>
      </c>
      <c r="D730" s="212" t="s">
        <v>205</v>
      </c>
      <c r="E730" s="213" t="s">
        <v>4661</v>
      </c>
      <c r="F730" s="214" t="s">
        <v>4662</v>
      </c>
      <c r="G730" s="215" t="s">
        <v>289</v>
      </c>
      <c r="H730" s="216">
        <v>2</v>
      </c>
      <c r="I730" s="217"/>
      <c r="J730" s="218">
        <f>ROUND(I730*H730,2)</f>
        <v>0</v>
      </c>
      <c r="K730" s="214" t="s">
        <v>209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0.00012</v>
      </c>
      <c r="R730" s="221">
        <f>Q730*H730</f>
        <v>0.00024000000000000001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233</v>
      </c>
      <c r="AT730" s="223" t="s">
        <v>205</v>
      </c>
      <c r="AU730" s="223" t="s">
        <v>82</v>
      </c>
      <c r="AY730" s="17" t="s">
        <v>202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233</v>
      </c>
      <c r="BM730" s="223" t="s">
        <v>5849</v>
      </c>
    </row>
    <row r="731" s="2" customFormat="1">
      <c r="A731" s="38"/>
      <c r="B731" s="39"/>
      <c r="C731" s="40"/>
      <c r="D731" s="225" t="s">
        <v>212</v>
      </c>
      <c r="E731" s="40"/>
      <c r="F731" s="226" t="s">
        <v>4664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212</v>
      </c>
      <c r="AU731" s="17" t="s">
        <v>82</v>
      </c>
    </row>
    <row r="732" s="2" customFormat="1">
      <c r="A732" s="38"/>
      <c r="B732" s="39"/>
      <c r="C732" s="40"/>
      <c r="D732" s="230" t="s">
        <v>214</v>
      </c>
      <c r="E732" s="40"/>
      <c r="F732" s="231" t="s">
        <v>4665</v>
      </c>
      <c r="G732" s="40"/>
      <c r="H732" s="40"/>
      <c r="I732" s="227"/>
      <c r="J732" s="40"/>
      <c r="K732" s="40"/>
      <c r="L732" s="44"/>
      <c r="M732" s="228"/>
      <c r="N732" s="229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214</v>
      </c>
      <c r="AU732" s="17" t="s">
        <v>82</v>
      </c>
    </row>
    <row r="733" s="2" customFormat="1" ht="16.5" customHeight="1">
      <c r="A733" s="38"/>
      <c r="B733" s="39"/>
      <c r="C733" s="212" t="s">
        <v>1290</v>
      </c>
      <c r="D733" s="212" t="s">
        <v>205</v>
      </c>
      <c r="E733" s="213" t="s">
        <v>4666</v>
      </c>
      <c r="F733" s="214" t="s">
        <v>4667</v>
      </c>
      <c r="G733" s="215" t="s">
        <v>289</v>
      </c>
      <c r="H733" s="216">
        <v>1</v>
      </c>
      <c r="I733" s="217"/>
      <c r="J733" s="218">
        <f>ROUND(I733*H733,2)</f>
        <v>0</v>
      </c>
      <c r="K733" s="214" t="s">
        <v>209</v>
      </c>
      <c r="L733" s="44"/>
      <c r="M733" s="219" t="s">
        <v>19</v>
      </c>
      <c r="N733" s="220" t="s">
        <v>44</v>
      </c>
      <c r="O733" s="84"/>
      <c r="P733" s="221">
        <f>O733*H733</f>
        <v>0</v>
      </c>
      <c r="Q733" s="221">
        <v>0.00017000000000000001</v>
      </c>
      <c r="R733" s="221">
        <f>Q733*H733</f>
        <v>0.00017000000000000001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233</v>
      </c>
      <c r="AT733" s="223" t="s">
        <v>205</v>
      </c>
      <c r="AU733" s="223" t="s">
        <v>82</v>
      </c>
      <c r="AY733" s="17" t="s">
        <v>202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80</v>
      </c>
      <c r="BK733" s="224">
        <f>ROUND(I733*H733,2)</f>
        <v>0</v>
      </c>
      <c r="BL733" s="17" t="s">
        <v>233</v>
      </c>
      <c r="BM733" s="223" t="s">
        <v>5850</v>
      </c>
    </row>
    <row r="734" s="2" customFormat="1">
      <c r="A734" s="38"/>
      <c r="B734" s="39"/>
      <c r="C734" s="40"/>
      <c r="D734" s="225" t="s">
        <v>212</v>
      </c>
      <c r="E734" s="40"/>
      <c r="F734" s="226" t="s">
        <v>4669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212</v>
      </c>
      <c r="AU734" s="17" t="s">
        <v>82</v>
      </c>
    </row>
    <row r="735" s="2" customFormat="1">
      <c r="A735" s="38"/>
      <c r="B735" s="39"/>
      <c r="C735" s="40"/>
      <c r="D735" s="230" t="s">
        <v>214</v>
      </c>
      <c r="E735" s="40"/>
      <c r="F735" s="231" t="s">
        <v>4670</v>
      </c>
      <c r="G735" s="40"/>
      <c r="H735" s="40"/>
      <c r="I735" s="227"/>
      <c r="J735" s="40"/>
      <c r="K735" s="40"/>
      <c r="L735" s="44"/>
      <c r="M735" s="228"/>
      <c r="N735" s="229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214</v>
      </c>
      <c r="AU735" s="17" t="s">
        <v>82</v>
      </c>
    </row>
    <row r="736" s="2" customFormat="1" ht="16.5" customHeight="1">
      <c r="A736" s="38"/>
      <c r="B736" s="39"/>
      <c r="C736" s="212" t="s">
        <v>1294</v>
      </c>
      <c r="D736" s="212" t="s">
        <v>205</v>
      </c>
      <c r="E736" s="213" t="s">
        <v>4686</v>
      </c>
      <c r="F736" s="214" t="s">
        <v>4687</v>
      </c>
      <c r="G736" s="215" t="s">
        <v>289</v>
      </c>
      <c r="H736" s="216">
        <v>0</v>
      </c>
      <c r="I736" s="217"/>
      <c r="J736" s="218">
        <f>ROUND(I736*H736,2)</f>
        <v>0</v>
      </c>
      <c r="K736" s="214" t="s">
        <v>209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2.0000000000000002E-05</v>
      </c>
      <c r="R736" s="221">
        <f>Q736*H736</f>
        <v>0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233</v>
      </c>
      <c r="AT736" s="223" t="s">
        <v>205</v>
      </c>
      <c r="AU736" s="223" t="s">
        <v>82</v>
      </c>
      <c r="AY736" s="17" t="s">
        <v>202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80</v>
      </c>
      <c r="BK736" s="224">
        <f>ROUND(I736*H736,2)</f>
        <v>0</v>
      </c>
      <c r="BL736" s="17" t="s">
        <v>233</v>
      </c>
      <c r="BM736" s="223" t="s">
        <v>5851</v>
      </c>
    </row>
    <row r="737" s="2" customFormat="1">
      <c r="A737" s="38"/>
      <c r="B737" s="39"/>
      <c r="C737" s="40"/>
      <c r="D737" s="225" t="s">
        <v>212</v>
      </c>
      <c r="E737" s="40"/>
      <c r="F737" s="226" t="s">
        <v>4689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212</v>
      </c>
      <c r="AU737" s="17" t="s">
        <v>82</v>
      </c>
    </row>
    <row r="738" s="2" customFormat="1">
      <c r="A738" s="38"/>
      <c r="B738" s="39"/>
      <c r="C738" s="40"/>
      <c r="D738" s="230" t="s">
        <v>214</v>
      </c>
      <c r="E738" s="40"/>
      <c r="F738" s="231" t="s">
        <v>4690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214</v>
      </c>
      <c r="AU738" s="17" t="s">
        <v>82</v>
      </c>
    </row>
    <row r="739" s="2" customFormat="1" ht="16.5" customHeight="1">
      <c r="A739" s="38"/>
      <c r="B739" s="39"/>
      <c r="C739" s="243" t="s">
        <v>1298</v>
      </c>
      <c r="D739" s="243" t="s">
        <v>248</v>
      </c>
      <c r="E739" s="244" t="s">
        <v>4691</v>
      </c>
      <c r="F739" s="245" t="s">
        <v>4692</v>
      </c>
      <c r="G739" s="246" t="s">
        <v>289</v>
      </c>
      <c r="H739" s="247">
        <v>0</v>
      </c>
      <c r="I739" s="248"/>
      <c r="J739" s="249">
        <f>ROUND(I739*H739,2)</f>
        <v>0</v>
      </c>
      <c r="K739" s="245" t="s">
        <v>19</v>
      </c>
      <c r="L739" s="250"/>
      <c r="M739" s="251" t="s">
        <v>19</v>
      </c>
      <c r="N739" s="252" t="s">
        <v>44</v>
      </c>
      <c r="O739" s="84"/>
      <c r="P739" s="221">
        <f>O739*H739</f>
        <v>0</v>
      </c>
      <c r="Q739" s="221">
        <v>0.001</v>
      </c>
      <c r="R739" s="221">
        <f>Q739*H739</f>
        <v>0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251</v>
      </c>
      <c r="AT739" s="223" t="s">
        <v>248</v>
      </c>
      <c r="AU739" s="223" t="s">
        <v>82</v>
      </c>
      <c r="AY739" s="17" t="s">
        <v>202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239</v>
      </c>
      <c r="BM739" s="223" t="s">
        <v>5852</v>
      </c>
    </row>
    <row r="740" s="2" customFormat="1">
      <c r="A740" s="38"/>
      <c r="B740" s="39"/>
      <c r="C740" s="40"/>
      <c r="D740" s="225" t="s">
        <v>212</v>
      </c>
      <c r="E740" s="40"/>
      <c r="F740" s="226" t="s">
        <v>4692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212</v>
      </c>
      <c r="AU740" s="17" t="s">
        <v>82</v>
      </c>
    </row>
    <row r="741" s="2" customFormat="1" ht="16.5" customHeight="1">
      <c r="A741" s="38"/>
      <c r="B741" s="39"/>
      <c r="C741" s="243" t="s">
        <v>1302</v>
      </c>
      <c r="D741" s="243" t="s">
        <v>248</v>
      </c>
      <c r="E741" s="244" t="s">
        <v>4694</v>
      </c>
      <c r="F741" s="245" t="s">
        <v>4695</v>
      </c>
      <c r="G741" s="246" t="s">
        <v>289</v>
      </c>
      <c r="H741" s="247">
        <v>0</v>
      </c>
      <c r="I741" s="248"/>
      <c r="J741" s="249">
        <f>ROUND(I741*H741,2)</f>
        <v>0</v>
      </c>
      <c r="K741" s="245" t="s">
        <v>19</v>
      </c>
      <c r="L741" s="250"/>
      <c r="M741" s="251" t="s">
        <v>19</v>
      </c>
      <c r="N741" s="252" t="s">
        <v>44</v>
      </c>
      <c r="O741" s="84"/>
      <c r="P741" s="221">
        <f>O741*H741</f>
        <v>0</v>
      </c>
      <c r="Q741" s="221">
        <v>0</v>
      </c>
      <c r="R741" s="221">
        <f>Q741*H741</f>
        <v>0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251</v>
      </c>
      <c r="AT741" s="223" t="s">
        <v>248</v>
      </c>
      <c r="AU741" s="223" t="s">
        <v>82</v>
      </c>
      <c r="AY741" s="17" t="s">
        <v>202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239</v>
      </c>
      <c r="BM741" s="223" t="s">
        <v>5853</v>
      </c>
    </row>
    <row r="742" s="2" customFormat="1">
      <c r="A742" s="38"/>
      <c r="B742" s="39"/>
      <c r="C742" s="40"/>
      <c r="D742" s="225" t="s">
        <v>212</v>
      </c>
      <c r="E742" s="40"/>
      <c r="F742" s="226" t="s">
        <v>4695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212</v>
      </c>
      <c r="AU742" s="17" t="s">
        <v>82</v>
      </c>
    </row>
    <row r="743" s="2" customFormat="1" ht="24.15" customHeight="1">
      <c r="A743" s="38"/>
      <c r="B743" s="39"/>
      <c r="C743" s="243" t="s">
        <v>1306</v>
      </c>
      <c r="D743" s="243" t="s">
        <v>248</v>
      </c>
      <c r="E743" s="244" t="s">
        <v>4697</v>
      </c>
      <c r="F743" s="245" t="s">
        <v>4698</v>
      </c>
      <c r="G743" s="246" t="s">
        <v>289</v>
      </c>
      <c r="H743" s="247">
        <v>0</v>
      </c>
      <c r="I743" s="248"/>
      <c r="J743" s="249">
        <f>ROUND(I743*H743,2)</f>
        <v>0</v>
      </c>
      <c r="K743" s="245" t="s">
        <v>19</v>
      </c>
      <c r="L743" s="250"/>
      <c r="M743" s="251" t="s">
        <v>19</v>
      </c>
      <c r="N743" s="252" t="s">
        <v>44</v>
      </c>
      <c r="O743" s="84"/>
      <c r="P743" s="221">
        <f>O743*H743</f>
        <v>0</v>
      </c>
      <c r="Q743" s="221">
        <v>0</v>
      </c>
      <c r="R743" s="221">
        <f>Q743*H743</f>
        <v>0</v>
      </c>
      <c r="S743" s="221">
        <v>0</v>
      </c>
      <c r="T743" s="22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3" t="s">
        <v>251</v>
      </c>
      <c r="AT743" s="223" t="s">
        <v>248</v>
      </c>
      <c r="AU743" s="223" t="s">
        <v>82</v>
      </c>
      <c r="AY743" s="17" t="s">
        <v>202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80</v>
      </c>
      <c r="BK743" s="224">
        <f>ROUND(I743*H743,2)</f>
        <v>0</v>
      </c>
      <c r="BL743" s="17" t="s">
        <v>239</v>
      </c>
      <c r="BM743" s="223" t="s">
        <v>5854</v>
      </c>
    </row>
    <row r="744" s="2" customFormat="1">
      <c r="A744" s="38"/>
      <c r="B744" s="39"/>
      <c r="C744" s="40"/>
      <c r="D744" s="225" t="s">
        <v>212</v>
      </c>
      <c r="E744" s="40"/>
      <c r="F744" s="226" t="s">
        <v>4698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212</v>
      </c>
      <c r="AU744" s="17" t="s">
        <v>82</v>
      </c>
    </row>
    <row r="745" s="2" customFormat="1" ht="16.5" customHeight="1">
      <c r="A745" s="38"/>
      <c r="B745" s="39"/>
      <c r="C745" s="212" t="s">
        <v>1310</v>
      </c>
      <c r="D745" s="212" t="s">
        <v>205</v>
      </c>
      <c r="E745" s="213" t="s">
        <v>4700</v>
      </c>
      <c r="F745" s="214" t="s">
        <v>4701</v>
      </c>
      <c r="G745" s="215" t="s">
        <v>289</v>
      </c>
      <c r="H745" s="216">
        <v>40</v>
      </c>
      <c r="I745" s="217"/>
      <c r="J745" s="218">
        <f>ROUND(I745*H745,2)</f>
        <v>0</v>
      </c>
      <c r="K745" s="214" t="s">
        <v>209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2.0000000000000002E-05</v>
      </c>
      <c r="R745" s="221">
        <f>Q745*H745</f>
        <v>0.00080000000000000004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233</v>
      </c>
      <c r="AT745" s="223" t="s">
        <v>205</v>
      </c>
      <c r="AU745" s="223" t="s">
        <v>82</v>
      </c>
      <c r="AY745" s="17" t="s">
        <v>202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233</v>
      </c>
      <c r="BM745" s="223" t="s">
        <v>5855</v>
      </c>
    </row>
    <row r="746" s="2" customFormat="1">
      <c r="A746" s="38"/>
      <c r="B746" s="39"/>
      <c r="C746" s="40"/>
      <c r="D746" s="225" t="s">
        <v>212</v>
      </c>
      <c r="E746" s="40"/>
      <c r="F746" s="226" t="s">
        <v>4703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212</v>
      </c>
      <c r="AU746" s="17" t="s">
        <v>82</v>
      </c>
    </row>
    <row r="747" s="2" customFormat="1">
      <c r="A747" s="38"/>
      <c r="B747" s="39"/>
      <c r="C747" s="40"/>
      <c r="D747" s="230" t="s">
        <v>214</v>
      </c>
      <c r="E747" s="40"/>
      <c r="F747" s="231" t="s">
        <v>4704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214</v>
      </c>
      <c r="AU747" s="17" t="s">
        <v>82</v>
      </c>
    </row>
    <row r="748" s="2" customFormat="1" ht="16.5" customHeight="1">
      <c r="A748" s="38"/>
      <c r="B748" s="39"/>
      <c r="C748" s="243" t="s">
        <v>1315</v>
      </c>
      <c r="D748" s="243" t="s">
        <v>248</v>
      </c>
      <c r="E748" s="244" t="s">
        <v>4705</v>
      </c>
      <c r="F748" s="245" t="s">
        <v>4706</v>
      </c>
      <c r="G748" s="246" t="s">
        <v>289</v>
      </c>
      <c r="H748" s="247">
        <v>24</v>
      </c>
      <c r="I748" s="248"/>
      <c r="J748" s="249">
        <f>ROUND(I748*H748,2)</f>
        <v>0</v>
      </c>
      <c r="K748" s="245" t="s">
        <v>19</v>
      </c>
      <c r="L748" s="250"/>
      <c r="M748" s="251" t="s">
        <v>19</v>
      </c>
      <c r="N748" s="252" t="s">
        <v>44</v>
      </c>
      <c r="O748" s="84"/>
      <c r="P748" s="221">
        <f>O748*H748</f>
        <v>0</v>
      </c>
      <c r="Q748" s="221">
        <v>0.0019</v>
      </c>
      <c r="R748" s="221">
        <f>Q748*H748</f>
        <v>0.045600000000000002</v>
      </c>
      <c r="S748" s="221">
        <v>0</v>
      </c>
      <c r="T748" s="22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23" t="s">
        <v>251</v>
      </c>
      <c r="AT748" s="223" t="s">
        <v>248</v>
      </c>
      <c r="AU748" s="223" t="s">
        <v>82</v>
      </c>
      <c r="AY748" s="17" t="s">
        <v>202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80</v>
      </c>
      <c r="BK748" s="224">
        <f>ROUND(I748*H748,2)</f>
        <v>0</v>
      </c>
      <c r="BL748" s="17" t="s">
        <v>239</v>
      </c>
      <c r="BM748" s="223" t="s">
        <v>5856</v>
      </c>
    </row>
    <row r="749" s="2" customFormat="1">
      <c r="A749" s="38"/>
      <c r="B749" s="39"/>
      <c r="C749" s="40"/>
      <c r="D749" s="225" t="s">
        <v>212</v>
      </c>
      <c r="E749" s="40"/>
      <c r="F749" s="226" t="s">
        <v>4706</v>
      </c>
      <c r="G749" s="40"/>
      <c r="H749" s="40"/>
      <c r="I749" s="227"/>
      <c r="J749" s="40"/>
      <c r="K749" s="40"/>
      <c r="L749" s="44"/>
      <c r="M749" s="228"/>
      <c r="N749" s="229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212</v>
      </c>
      <c r="AU749" s="17" t="s">
        <v>82</v>
      </c>
    </row>
    <row r="750" s="2" customFormat="1">
      <c r="A750" s="38"/>
      <c r="B750" s="39"/>
      <c r="C750" s="40"/>
      <c r="D750" s="225" t="s">
        <v>525</v>
      </c>
      <c r="E750" s="40"/>
      <c r="F750" s="253" t="s">
        <v>526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525</v>
      </c>
      <c r="AU750" s="17" t="s">
        <v>82</v>
      </c>
    </row>
    <row r="751" s="2" customFormat="1" ht="16.5" customHeight="1">
      <c r="A751" s="38"/>
      <c r="B751" s="39"/>
      <c r="C751" s="243" t="s">
        <v>1319</v>
      </c>
      <c r="D751" s="243" t="s">
        <v>248</v>
      </c>
      <c r="E751" s="244" t="s">
        <v>4708</v>
      </c>
      <c r="F751" s="245" t="s">
        <v>4709</v>
      </c>
      <c r="G751" s="246" t="s">
        <v>289</v>
      </c>
      <c r="H751" s="247">
        <v>16</v>
      </c>
      <c r="I751" s="248"/>
      <c r="J751" s="249">
        <f>ROUND(I751*H751,2)</f>
        <v>0</v>
      </c>
      <c r="K751" s="245" t="s">
        <v>19</v>
      </c>
      <c r="L751" s="250"/>
      <c r="M751" s="251" t="s">
        <v>19</v>
      </c>
      <c r="N751" s="252" t="s">
        <v>44</v>
      </c>
      <c r="O751" s="84"/>
      <c r="P751" s="221">
        <f>O751*H751</f>
        <v>0</v>
      </c>
      <c r="Q751" s="221">
        <v>0.00016000000000000001</v>
      </c>
      <c r="R751" s="221">
        <f>Q751*H751</f>
        <v>0.0025600000000000002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251</v>
      </c>
      <c r="AT751" s="223" t="s">
        <v>248</v>
      </c>
      <c r="AU751" s="223" t="s">
        <v>82</v>
      </c>
      <c r="AY751" s="17" t="s">
        <v>202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80</v>
      </c>
      <c r="BK751" s="224">
        <f>ROUND(I751*H751,2)</f>
        <v>0</v>
      </c>
      <c r="BL751" s="17" t="s">
        <v>239</v>
      </c>
      <c r="BM751" s="223" t="s">
        <v>5857</v>
      </c>
    </row>
    <row r="752" s="2" customFormat="1">
      <c r="A752" s="38"/>
      <c r="B752" s="39"/>
      <c r="C752" s="40"/>
      <c r="D752" s="225" t="s">
        <v>212</v>
      </c>
      <c r="E752" s="40"/>
      <c r="F752" s="226" t="s">
        <v>4709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212</v>
      </c>
      <c r="AU752" s="17" t="s">
        <v>82</v>
      </c>
    </row>
    <row r="753" s="2" customFormat="1" ht="16.5" customHeight="1">
      <c r="A753" s="38"/>
      <c r="B753" s="39"/>
      <c r="C753" s="212" t="s">
        <v>1323</v>
      </c>
      <c r="D753" s="212" t="s">
        <v>205</v>
      </c>
      <c r="E753" s="213" t="s">
        <v>4714</v>
      </c>
      <c r="F753" s="214" t="s">
        <v>4715</v>
      </c>
      <c r="G753" s="215" t="s">
        <v>289</v>
      </c>
      <c r="H753" s="216">
        <v>61</v>
      </c>
      <c r="I753" s="217"/>
      <c r="J753" s="218">
        <f>ROUND(I753*H753,2)</f>
        <v>0</v>
      </c>
      <c r="K753" s="214" t="s">
        <v>209</v>
      </c>
      <c r="L753" s="44"/>
      <c r="M753" s="219" t="s">
        <v>19</v>
      </c>
      <c r="N753" s="220" t="s">
        <v>44</v>
      </c>
      <c r="O753" s="84"/>
      <c r="P753" s="221">
        <f>O753*H753</f>
        <v>0</v>
      </c>
      <c r="Q753" s="221">
        <v>3.0000000000000001E-05</v>
      </c>
      <c r="R753" s="221">
        <f>Q753*H753</f>
        <v>0.00183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233</v>
      </c>
      <c r="AT753" s="223" t="s">
        <v>205</v>
      </c>
      <c r="AU753" s="223" t="s">
        <v>82</v>
      </c>
      <c r="AY753" s="17" t="s">
        <v>202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233</v>
      </c>
      <c r="BM753" s="223" t="s">
        <v>5858</v>
      </c>
    </row>
    <row r="754" s="2" customFormat="1">
      <c r="A754" s="38"/>
      <c r="B754" s="39"/>
      <c r="C754" s="40"/>
      <c r="D754" s="225" t="s">
        <v>212</v>
      </c>
      <c r="E754" s="40"/>
      <c r="F754" s="226" t="s">
        <v>4717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212</v>
      </c>
      <c r="AU754" s="17" t="s">
        <v>82</v>
      </c>
    </row>
    <row r="755" s="2" customFormat="1">
      <c r="A755" s="38"/>
      <c r="B755" s="39"/>
      <c r="C755" s="40"/>
      <c r="D755" s="230" t="s">
        <v>214</v>
      </c>
      <c r="E755" s="40"/>
      <c r="F755" s="231" t="s">
        <v>4718</v>
      </c>
      <c r="G755" s="40"/>
      <c r="H755" s="40"/>
      <c r="I755" s="227"/>
      <c r="J755" s="40"/>
      <c r="K755" s="40"/>
      <c r="L755" s="44"/>
      <c r="M755" s="228"/>
      <c r="N755" s="229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214</v>
      </c>
      <c r="AU755" s="17" t="s">
        <v>82</v>
      </c>
    </row>
    <row r="756" s="2" customFormat="1" ht="16.5" customHeight="1">
      <c r="A756" s="38"/>
      <c r="B756" s="39"/>
      <c r="C756" s="243" t="s">
        <v>1327</v>
      </c>
      <c r="D756" s="243" t="s">
        <v>248</v>
      </c>
      <c r="E756" s="244" t="s">
        <v>1041</v>
      </c>
      <c r="F756" s="245" t="s">
        <v>1042</v>
      </c>
      <c r="G756" s="246" t="s">
        <v>289</v>
      </c>
      <c r="H756" s="247">
        <v>4</v>
      </c>
      <c r="I756" s="248"/>
      <c r="J756" s="249">
        <f>ROUND(I756*H756,2)</f>
        <v>0</v>
      </c>
      <c r="K756" s="245" t="s">
        <v>19</v>
      </c>
      <c r="L756" s="250"/>
      <c r="M756" s="251" t="s">
        <v>19</v>
      </c>
      <c r="N756" s="252" t="s">
        <v>44</v>
      </c>
      <c r="O756" s="84"/>
      <c r="P756" s="221">
        <f>O756*H756</f>
        <v>0</v>
      </c>
      <c r="Q756" s="221">
        <v>0.0019</v>
      </c>
      <c r="R756" s="221">
        <f>Q756*H756</f>
        <v>0.0076</v>
      </c>
      <c r="S756" s="221">
        <v>0</v>
      </c>
      <c r="T756" s="222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3" t="s">
        <v>251</v>
      </c>
      <c r="AT756" s="223" t="s">
        <v>248</v>
      </c>
      <c r="AU756" s="223" t="s">
        <v>82</v>
      </c>
      <c r="AY756" s="17" t="s">
        <v>202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7" t="s">
        <v>80</v>
      </c>
      <c r="BK756" s="224">
        <f>ROUND(I756*H756,2)</f>
        <v>0</v>
      </c>
      <c r="BL756" s="17" t="s">
        <v>239</v>
      </c>
      <c r="BM756" s="223" t="s">
        <v>5859</v>
      </c>
    </row>
    <row r="757" s="2" customFormat="1">
      <c r="A757" s="38"/>
      <c r="B757" s="39"/>
      <c r="C757" s="40"/>
      <c r="D757" s="225" t="s">
        <v>212</v>
      </c>
      <c r="E757" s="40"/>
      <c r="F757" s="226" t="s">
        <v>1042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212</v>
      </c>
      <c r="AU757" s="17" t="s">
        <v>82</v>
      </c>
    </row>
    <row r="758" s="2" customFormat="1">
      <c r="A758" s="38"/>
      <c r="B758" s="39"/>
      <c r="C758" s="40"/>
      <c r="D758" s="225" t="s">
        <v>525</v>
      </c>
      <c r="E758" s="40"/>
      <c r="F758" s="253" t="s">
        <v>526</v>
      </c>
      <c r="G758" s="40"/>
      <c r="H758" s="40"/>
      <c r="I758" s="227"/>
      <c r="J758" s="40"/>
      <c r="K758" s="40"/>
      <c r="L758" s="44"/>
      <c r="M758" s="228"/>
      <c r="N758" s="229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525</v>
      </c>
      <c r="AU758" s="17" t="s">
        <v>82</v>
      </c>
    </row>
    <row r="759" s="2" customFormat="1" ht="16.5" customHeight="1">
      <c r="A759" s="38"/>
      <c r="B759" s="39"/>
      <c r="C759" s="243" t="s">
        <v>1332</v>
      </c>
      <c r="D759" s="243" t="s">
        <v>248</v>
      </c>
      <c r="E759" s="244" t="s">
        <v>1045</v>
      </c>
      <c r="F759" s="245" t="s">
        <v>1046</v>
      </c>
      <c r="G759" s="246" t="s">
        <v>289</v>
      </c>
      <c r="H759" s="247">
        <v>56</v>
      </c>
      <c r="I759" s="248"/>
      <c r="J759" s="249">
        <f>ROUND(I759*H759,2)</f>
        <v>0</v>
      </c>
      <c r="K759" s="245" t="s">
        <v>19</v>
      </c>
      <c r="L759" s="250"/>
      <c r="M759" s="251" t="s">
        <v>19</v>
      </c>
      <c r="N759" s="252" t="s">
        <v>44</v>
      </c>
      <c r="O759" s="84"/>
      <c r="P759" s="221">
        <f>O759*H759</f>
        <v>0</v>
      </c>
      <c r="Q759" s="221">
        <v>0.00016000000000000001</v>
      </c>
      <c r="R759" s="221">
        <f>Q759*H759</f>
        <v>0.008960000000000001</v>
      </c>
      <c r="S759" s="221">
        <v>0</v>
      </c>
      <c r="T759" s="222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23" t="s">
        <v>251</v>
      </c>
      <c r="AT759" s="223" t="s">
        <v>248</v>
      </c>
      <c r="AU759" s="223" t="s">
        <v>82</v>
      </c>
      <c r="AY759" s="17" t="s">
        <v>202</v>
      </c>
      <c r="BE759" s="224">
        <f>IF(N759="základní",J759,0)</f>
        <v>0</v>
      </c>
      <c r="BF759" s="224">
        <f>IF(N759="snížená",J759,0)</f>
        <v>0</v>
      </c>
      <c r="BG759" s="224">
        <f>IF(N759="zákl. přenesená",J759,0)</f>
        <v>0</v>
      </c>
      <c r="BH759" s="224">
        <f>IF(N759="sníž. přenesená",J759,0)</f>
        <v>0</v>
      </c>
      <c r="BI759" s="224">
        <f>IF(N759="nulová",J759,0)</f>
        <v>0</v>
      </c>
      <c r="BJ759" s="17" t="s">
        <v>80</v>
      </c>
      <c r="BK759" s="224">
        <f>ROUND(I759*H759,2)</f>
        <v>0</v>
      </c>
      <c r="BL759" s="17" t="s">
        <v>239</v>
      </c>
      <c r="BM759" s="223" t="s">
        <v>5860</v>
      </c>
    </row>
    <row r="760" s="2" customFormat="1">
      <c r="A760" s="38"/>
      <c r="B760" s="39"/>
      <c r="C760" s="40"/>
      <c r="D760" s="225" t="s">
        <v>212</v>
      </c>
      <c r="E760" s="40"/>
      <c r="F760" s="226" t="s">
        <v>1046</v>
      </c>
      <c r="G760" s="40"/>
      <c r="H760" s="40"/>
      <c r="I760" s="227"/>
      <c r="J760" s="40"/>
      <c r="K760" s="40"/>
      <c r="L760" s="44"/>
      <c r="M760" s="228"/>
      <c r="N760" s="229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212</v>
      </c>
      <c r="AU760" s="17" t="s">
        <v>82</v>
      </c>
    </row>
    <row r="761" s="2" customFormat="1" ht="16.5" customHeight="1">
      <c r="A761" s="38"/>
      <c r="B761" s="39"/>
      <c r="C761" s="243" t="s">
        <v>1336</v>
      </c>
      <c r="D761" s="243" t="s">
        <v>248</v>
      </c>
      <c r="E761" s="244" t="s">
        <v>4724</v>
      </c>
      <c r="F761" s="245" t="s">
        <v>4725</v>
      </c>
      <c r="G761" s="246" t="s">
        <v>289</v>
      </c>
      <c r="H761" s="247">
        <v>1</v>
      </c>
      <c r="I761" s="248"/>
      <c r="J761" s="249">
        <f>ROUND(I761*H761,2)</f>
        <v>0</v>
      </c>
      <c r="K761" s="245" t="s">
        <v>19</v>
      </c>
      <c r="L761" s="250"/>
      <c r="M761" s="251" t="s">
        <v>19</v>
      </c>
      <c r="N761" s="252" t="s">
        <v>44</v>
      </c>
      <c r="O761" s="84"/>
      <c r="P761" s="221">
        <f>O761*H761</f>
        <v>0</v>
      </c>
      <c r="Q761" s="221">
        <v>0.0048199999999999996</v>
      </c>
      <c r="R761" s="221">
        <f>Q761*H761</f>
        <v>0.0048199999999999996</v>
      </c>
      <c r="S761" s="221">
        <v>0</v>
      </c>
      <c r="T761" s="22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23" t="s">
        <v>251</v>
      </c>
      <c r="AT761" s="223" t="s">
        <v>248</v>
      </c>
      <c r="AU761" s="223" t="s">
        <v>82</v>
      </c>
      <c r="AY761" s="17" t="s">
        <v>202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80</v>
      </c>
      <c r="BK761" s="224">
        <f>ROUND(I761*H761,2)</f>
        <v>0</v>
      </c>
      <c r="BL761" s="17" t="s">
        <v>239</v>
      </c>
      <c r="BM761" s="223" t="s">
        <v>5861</v>
      </c>
    </row>
    <row r="762" s="2" customFormat="1">
      <c r="A762" s="38"/>
      <c r="B762" s="39"/>
      <c r="C762" s="40"/>
      <c r="D762" s="225" t="s">
        <v>212</v>
      </c>
      <c r="E762" s="40"/>
      <c r="F762" s="226" t="s">
        <v>4725</v>
      </c>
      <c r="G762" s="40"/>
      <c r="H762" s="40"/>
      <c r="I762" s="227"/>
      <c r="J762" s="40"/>
      <c r="K762" s="40"/>
      <c r="L762" s="44"/>
      <c r="M762" s="228"/>
      <c r="N762" s="229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212</v>
      </c>
      <c r="AU762" s="17" t="s">
        <v>82</v>
      </c>
    </row>
    <row r="763" s="2" customFormat="1" ht="16.5" customHeight="1">
      <c r="A763" s="38"/>
      <c r="B763" s="39"/>
      <c r="C763" s="243" t="s">
        <v>1340</v>
      </c>
      <c r="D763" s="243" t="s">
        <v>248</v>
      </c>
      <c r="E763" s="244" t="s">
        <v>5862</v>
      </c>
      <c r="F763" s="245" t="s">
        <v>5863</v>
      </c>
      <c r="G763" s="246" t="s">
        <v>289</v>
      </c>
      <c r="H763" s="247">
        <v>0</v>
      </c>
      <c r="I763" s="248"/>
      <c r="J763" s="249">
        <f>ROUND(I763*H763,2)</f>
        <v>0</v>
      </c>
      <c r="K763" s="245" t="s">
        <v>19</v>
      </c>
      <c r="L763" s="250"/>
      <c r="M763" s="251" t="s">
        <v>19</v>
      </c>
      <c r="N763" s="252" t="s">
        <v>44</v>
      </c>
      <c r="O763" s="84"/>
      <c r="P763" s="221">
        <f>O763*H763</f>
        <v>0</v>
      </c>
      <c r="Q763" s="221">
        <v>0</v>
      </c>
      <c r="R763" s="221">
        <f>Q763*H763</f>
        <v>0</v>
      </c>
      <c r="S763" s="221">
        <v>0</v>
      </c>
      <c r="T763" s="22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3" t="s">
        <v>251</v>
      </c>
      <c r="AT763" s="223" t="s">
        <v>248</v>
      </c>
      <c r="AU763" s="223" t="s">
        <v>82</v>
      </c>
      <c r="AY763" s="17" t="s">
        <v>202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7" t="s">
        <v>80</v>
      </c>
      <c r="BK763" s="224">
        <f>ROUND(I763*H763,2)</f>
        <v>0</v>
      </c>
      <c r="BL763" s="17" t="s">
        <v>239</v>
      </c>
      <c r="BM763" s="223" t="s">
        <v>5864</v>
      </c>
    </row>
    <row r="764" s="2" customFormat="1">
      <c r="A764" s="38"/>
      <c r="B764" s="39"/>
      <c r="C764" s="40"/>
      <c r="D764" s="225" t="s">
        <v>212</v>
      </c>
      <c r="E764" s="40"/>
      <c r="F764" s="226" t="s">
        <v>5863</v>
      </c>
      <c r="G764" s="40"/>
      <c r="H764" s="40"/>
      <c r="I764" s="227"/>
      <c r="J764" s="40"/>
      <c r="K764" s="40"/>
      <c r="L764" s="44"/>
      <c r="M764" s="228"/>
      <c r="N764" s="229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212</v>
      </c>
      <c r="AU764" s="17" t="s">
        <v>82</v>
      </c>
    </row>
    <row r="765" s="2" customFormat="1" ht="16.5" customHeight="1">
      <c r="A765" s="38"/>
      <c r="B765" s="39"/>
      <c r="C765" s="212" t="s">
        <v>1346</v>
      </c>
      <c r="D765" s="212" t="s">
        <v>205</v>
      </c>
      <c r="E765" s="213" t="s">
        <v>1112</v>
      </c>
      <c r="F765" s="214" t="s">
        <v>1113</v>
      </c>
      <c r="G765" s="215" t="s">
        <v>289</v>
      </c>
      <c r="H765" s="216">
        <v>74</v>
      </c>
      <c r="I765" s="217"/>
      <c r="J765" s="218">
        <f>ROUND(I765*H765,2)</f>
        <v>0</v>
      </c>
      <c r="K765" s="214" t="s">
        <v>209</v>
      </c>
      <c r="L765" s="44"/>
      <c r="M765" s="219" t="s">
        <v>19</v>
      </c>
      <c r="N765" s="220" t="s">
        <v>44</v>
      </c>
      <c r="O765" s="84"/>
      <c r="P765" s="221">
        <f>O765*H765</f>
        <v>0</v>
      </c>
      <c r="Q765" s="221">
        <v>6.9999999999999994E-05</v>
      </c>
      <c r="R765" s="221">
        <f>Q765*H765</f>
        <v>0.0051799999999999997</v>
      </c>
      <c r="S765" s="221">
        <v>0</v>
      </c>
      <c r="T765" s="222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23" t="s">
        <v>233</v>
      </c>
      <c r="AT765" s="223" t="s">
        <v>205</v>
      </c>
      <c r="AU765" s="223" t="s">
        <v>82</v>
      </c>
      <c r="AY765" s="17" t="s">
        <v>202</v>
      </c>
      <c r="BE765" s="224">
        <f>IF(N765="základní",J765,0)</f>
        <v>0</v>
      </c>
      <c r="BF765" s="224">
        <f>IF(N765="snížená",J765,0)</f>
        <v>0</v>
      </c>
      <c r="BG765" s="224">
        <f>IF(N765="zákl. přenesená",J765,0)</f>
        <v>0</v>
      </c>
      <c r="BH765" s="224">
        <f>IF(N765="sníž. přenesená",J765,0)</f>
        <v>0</v>
      </c>
      <c r="BI765" s="224">
        <f>IF(N765="nulová",J765,0)</f>
        <v>0</v>
      </c>
      <c r="BJ765" s="17" t="s">
        <v>80</v>
      </c>
      <c r="BK765" s="224">
        <f>ROUND(I765*H765,2)</f>
        <v>0</v>
      </c>
      <c r="BL765" s="17" t="s">
        <v>233</v>
      </c>
      <c r="BM765" s="223" t="s">
        <v>5865</v>
      </c>
    </row>
    <row r="766" s="2" customFormat="1">
      <c r="A766" s="38"/>
      <c r="B766" s="39"/>
      <c r="C766" s="40"/>
      <c r="D766" s="225" t="s">
        <v>212</v>
      </c>
      <c r="E766" s="40"/>
      <c r="F766" s="226" t="s">
        <v>1115</v>
      </c>
      <c r="G766" s="40"/>
      <c r="H766" s="40"/>
      <c r="I766" s="227"/>
      <c r="J766" s="40"/>
      <c r="K766" s="40"/>
      <c r="L766" s="44"/>
      <c r="M766" s="228"/>
      <c r="N766" s="229"/>
      <c r="O766" s="84"/>
      <c r="P766" s="84"/>
      <c r="Q766" s="84"/>
      <c r="R766" s="84"/>
      <c r="S766" s="84"/>
      <c r="T766" s="85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212</v>
      </c>
      <c r="AU766" s="17" t="s">
        <v>82</v>
      </c>
    </row>
    <row r="767" s="2" customFormat="1">
      <c r="A767" s="38"/>
      <c r="B767" s="39"/>
      <c r="C767" s="40"/>
      <c r="D767" s="230" t="s">
        <v>214</v>
      </c>
      <c r="E767" s="40"/>
      <c r="F767" s="231" t="s">
        <v>1116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214</v>
      </c>
      <c r="AU767" s="17" t="s">
        <v>82</v>
      </c>
    </row>
    <row r="768" s="2" customFormat="1" ht="16.5" customHeight="1">
      <c r="A768" s="38"/>
      <c r="B768" s="39"/>
      <c r="C768" s="243" t="s">
        <v>1350</v>
      </c>
      <c r="D768" s="243" t="s">
        <v>248</v>
      </c>
      <c r="E768" s="244" t="s">
        <v>1104</v>
      </c>
      <c r="F768" s="245" t="s">
        <v>1105</v>
      </c>
      <c r="G768" s="246" t="s">
        <v>289</v>
      </c>
      <c r="H768" s="247">
        <v>6</v>
      </c>
      <c r="I768" s="248"/>
      <c r="J768" s="249">
        <f>ROUND(I768*H768,2)</f>
        <v>0</v>
      </c>
      <c r="K768" s="245" t="s">
        <v>19</v>
      </c>
      <c r="L768" s="250"/>
      <c r="M768" s="251" t="s">
        <v>19</v>
      </c>
      <c r="N768" s="252" t="s">
        <v>44</v>
      </c>
      <c r="O768" s="84"/>
      <c r="P768" s="221">
        <f>O768*H768</f>
        <v>0</v>
      </c>
      <c r="Q768" s="221">
        <v>0.0019</v>
      </c>
      <c r="R768" s="221">
        <f>Q768*H768</f>
        <v>0.0114</v>
      </c>
      <c r="S768" s="221">
        <v>0</v>
      </c>
      <c r="T768" s="222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3" t="s">
        <v>251</v>
      </c>
      <c r="AT768" s="223" t="s">
        <v>248</v>
      </c>
      <c r="AU768" s="223" t="s">
        <v>82</v>
      </c>
      <c r="AY768" s="17" t="s">
        <v>202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7" t="s">
        <v>80</v>
      </c>
      <c r="BK768" s="224">
        <f>ROUND(I768*H768,2)</f>
        <v>0</v>
      </c>
      <c r="BL768" s="17" t="s">
        <v>239</v>
      </c>
      <c r="BM768" s="223" t="s">
        <v>5866</v>
      </c>
    </row>
    <row r="769" s="2" customFormat="1">
      <c r="A769" s="38"/>
      <c r="B769" s="39"/>
      <c r="C769" s="40"/>
      <c r="D769" s="225" t="s">
        <v>212</v>
      </c>
      <c r="E769" s="40"/>
      <c r="F769" s="226" t="s">
        <v>1105</v>
      </c>
      <c r="G769" s="40"/>
      <c r="H769" s="40"/>
      <c r="I769" s="227"/>
      <c r="J769" s="40"/>
      <c r="K769" s="40"/>
      <c r="L769" s="44"/>
      <c r="M769" s="228"/>
      <c r="N769" s="229"/>
      <c r="O769" s="84"/>
      <c r="P769" s="84"/>
      <c r="Q769" s="84"/>
      <c r="R769" s="84"/>
      <c r="S769" s="84"/>
      <c r="T769" s="85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212</v>
      </c>
      <c r="AU769" s="17" t="s">
        <v>82</v>
      </c>
    </row>
    <row r="770" s="2" customFormat="1">
      <c r="A770" s="38"/>
      <c r="B770" s="39"/>
      <c r="C770" s="40"/>
      <c r="D770" s="225" t="s">
        <v>525</v>
      </c>
      <c r="E770" s="40"/>
      <c r="F770" s="253" t="s">
        <v>526</v>
      </c>
      <c r="G770" s="40"/>
      <c r="H770" s="40"/>
      <c r="I770" s="227"/>
      <c r="J770" s="40"/>
      <c r="K770" s="40"/>
      <c r="L770" s="44"/>
      <c r="M770" s="228"/>
      <c r="N770" s="229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525</v>
      </c>
      <c r="AU770" s="17" t="s">
        <v>82</v>
      </c>
    </row>
    <row r="771" s="2" customFormat="1" ht="16.5" customHeight="1">
      <c r="A771" s="38"/>
      <c r="B771" s="39"/>
      <c r="C771" s="243" t="s">
        <v>1354</v>
      </c>
      <c r="D771" s="243" t="s">
        <v>248</v>
      </c>
      <c r="E771" s="244" t="s">
        <v>1108</v>
      </c>
      <c r="F771" s="245" t="s">
        <v>1109</v>
      </c>
      <c r="G771" s="246" t="s">
        <v>289</v>
      </c>
      <c r="H771" s="247">
        <v>62</v>
      </c>
      <c r="I771" s="248"/>
      <c r="J771" s="249">
        <f>ROUND(I771*H771,2)</f>
        <v>0</v>
      </c>
      <c r="K771" s="245" t="s">
        <v>19</v>
      </c>
      <c r="L771" s="250"/>
      <c r="M771" s="251" t="s">
        <v>19</v>
      </c>
      <c r="N771" s="252" t="s">
        <v>44</v>
      </c>
      <c r="O771" s="84"/>
      <c r="P771" s="221">
        <f>O771*H771</f>
        <v>0</v>
      </c>
      <c r="Q771" s="221">
        <v>0.00016000000000000001</v>
      </c>
      <c r="R771" s="221">
        <f>Q771*H771</f>
        <v>0.00992</v>
      </c>
      <c r="S771" s="221">
        <v>0</v>
      </c>
      <c r="T771" s="222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3" t="s">
        <v>251</v>
      </c>
      <c r="AT771" s="223" t="s">
        <v>248</v>
      </c>
      <c r="AU771" s="223" t="s">
        <v>82</v>
      </c>
      <c r="AY771" s="17" t="s">
        <v>202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80</v>
      </c>
      <c r="BK771" s="224">
        <f>ROUND(I771*H771,2)</f>
        <v>0</v>
      </c>
      <c r="BL771" s="17" t="s">
        <v>239</v>
      </c>
      <c r="BM771" s="223" t="s">
        <v>5867</v>
      </c>
    </row>
    <row r="772" s="2" customFormat="1">
      <c r="A772" s="38"/>
      <c r="B772" s="39"/>
      <c r="C772" s="40"/>
      <c r="D772" s="225" t="s">
        <v>212</v>
      </c>
      <c r="E772" s="40"/>
      <c r="F772" s="226" t="s">
        <v>5868</v>
      </c>
      <c r="G772" s="40"/>
      <c r="H772" s="40"/>
      <c r="I772" s="227"/>
      <c r="J772" s="40"/>
      <c r="K772" s="40"/>
      <c r="L772" s="44"/>
      <c r="M772" s="228"/>
      <c r="N772" s="229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212</v>
      </c>
      <c r="AU772" s="17" t="s">
        <v>82</v>
      </c>
    </row>
    <row r="773" s="2" customFormat="1" ht="16.5" customHeight="1">
      <c r="A773" s="38"/>
      <c r="B773" s="39"/>
      <c r="C773" s="243" t="s">
        <v>1358</v>
      </c>
      <c r="D773" s="243" t="s">
        <v>248</v>
      </c>
      <c r="E773" s="244" t="s">
        <v>4740</v>
      </c>
      <c r="F773" s="245" t="s">
        <v>4741</v>
      </c>
      <c r="G773" s="246" t="s">
        <v>289</v>
      </c>
      <c r="H773" s="247">
        <v>1</v>
      </c>
      <c r="I773" s="248"/>
      <c r="J773" s="249">
        <f>ROUND(I773*H773,2)</f>
        <v>0</v>
      </c>
      <c r="K773" s="245" t="s">
        <v>19</v>
      </c>
      <c r="L773" s="250"/>
      <c r="M773" s="251" t="s">
        <v>19</v>
      </c>
      <c r="N773" s="252" t="s">
        <v>44</v>
      </c>
      <c r="O773" s="84"/>
      <c r="P773" s="221">
        <f>O773*H773</f>
        <v>0</v>
      </c>
      <c r="Q773" s="221">
        <v>0.0048199999999999996</v>
      </c>
      <c r="R773" s="221">
        <f>Q773*H773</f>
        <v>0.0048199999999999996</v>
      </c>
      <c r="S773" s="221">
        <v>0</v>
      </c>
      <c r="T773" s="222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23" t="s">
        <v>251</v>
      </c>
      <c r="AT773" s="223" t="s">
        <v>248</v>
      </c>
      <c r="AU773" s="223" t="s">
        <v>82</v>
      </c>
      <c r="AY773" s="17" t="s">
        <v>202</v>
      </c>
      <c r="BE773" s="224">
        <f>IF(N773="základní",J773,0)</f>
        <v>0</v>
      </c>
      <c r="BF773" s="224">
        <f>IF(N773="snížená",J773,0)</f>
        <v>0</v>
      </c>
      <c r="BG773" s="224">
        <f>IF(N773="zákl. přenesená",J773,0)</f>
        <v>0</v>
      </c>
      <c r="BH773" s="224">
        <f>IF(N773="sníž. přenesená",J773,0)</f>
        <v>0</v>
      </c>
      <c r="BI773" s="224">
        <f>IF(N773="nulová",J773,0)</f>
        <v>0</v>
      </c>
      <c r="BJ773" s="17" t="s">
        <v>80</v>
      </c>
      <c r="BK773" s="224">
        <f>ROUND(I773*H773,2)</f>
        <v>0</v>
      </c>
      <c r="BL773" s="17" t="s">
        <v>239</v>
      </c>
      <c r="BM773" s="223" t="s">
        <v>5869</v>
      </c>
    </row>
    <row r="774" s="2" customFormat="1">
      <c r="A774" s="38"/>
      <c r="B774" s="39"/>
      <c r="C774" s="40"/>
      <c r="D774" s="225" t="s">
        <v>212</v>
      </c>
      <c r="E774" s="40"/>
      <c r="F774" s="226" t="s">
        <v>4741</v>
      </c>
      <c r="G774" s="40"/>
      <c r="H774" s="40"/>
      <c r="I774" s="227"/>
      <c r="J774" s="40"/>
      <c r="K774" s="40"/>
      <c r="L774" s="44"/>
      <c r="M774" s="228"/>
      <c r="N774" s="229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212</v>
      </c>
      <c r="AU774" s="17" t="s">
        <v>82</v>
      </c>
    </row>
    <row r="775" s="2" customFormat="1" ht="16.5" customHeight="1">
      <c r="A775" s="38"/>
      <c r="B775" s="39"/>
      <c r="C775" s="243" t="s">
        <v>1362</v>
      </c>
      <c r="D775" s="243" t="s">
        <v>248</v>
      </c>
      <c r="E775" s="244" t="s">
        <v>4746</v>
      </c>
      <c r="F775" s="245" t="s">
        <v>4747</v>
      </c>
      <c r="G775" s="246" t="s">
        <v>289</v>
      </c>
      <c r="H775" s="247">
        <v>0</v>
      </c>
      <c r="I775" s="248"/>
      <c r="J775" s="249">
        <f>ROUND(I775*H775,2)</f>
        <v>0</v>
      </c>
      <c r="K775" s="245" t="s">
        <v>19</v>
      </c>
      <c r="L775" s="250"/>
      <c r="M775" s="251" t="s">
        <v>19</v>
      </c>
      <c r="N775" s="252" t="s">
        <v>44</v>
      </c>
      <c r="O775" s="84"/>
      <c r="P775" s="221">
        <f>O775*H775</f>
        <v>0</v>
      </c>
      <c r="Q775" s="221">
        <v>0.0048199999999999996</v>
      </c>
      <c r="R775" s="221">
        <f>Q775*H775</f>
        <v>0</v>
      </c>
      <c r="S775" s="221">
        <v>0</v>
      </c>
      <c r="T775" s="222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23" t="s">
        <v>251</v>
      </c>
      <c r="AT775" s="223" t="s">
        <v>248</v>
      </c>
      <c r="AU775" s="223" t="s">
        <v>82</v>
      </c>
      <c r="AY775" s="17" t="s">
        <v>202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80</v>
      </c>
      <c r="BK775" s="224">
        <f>ROUND(I775*H775,2)</f>
        <v>0</v>
      </c>
      <c r="BL775" s="17" t="s">
        <v>239</v>
      </c>
      <c r="BM775" s="223" t="s">
        <v>5870</v>
      </c>
    </row>
    <row r="776" s="2" customFormat="1">
      <c r="A776" s="38"/>
      <c r="B776" s="39"/>
      <c r="C776" s="40"/>
      <c r="D776" s="225" t="s">
        <v>212</v>
      </c>
      <c r="E776" s="40"/>
      <c r="F776" s="226" t="s">
        <v>4747</v>
      </c>
      <c r="G776" s="40"/>
      <c r="H776" s="40"/>
      <c r="I776" s="227"/>
      <c r="J776" s="40"/>
      <c r="K776" s="40"/>
      <c r="L776" s="44"/>
      <c r="M776" s="228"/>
      <c r="N776" s="229"/>
      <c r="O776" s="84"/>
      <c r="P776" s="84"/>
      <c r="Q776" s="84"/>
      <c r="R776" s="84"/>
      <c r="S776" s="84"/>
      <c r="T776" s="85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212</v>
      </c>
      <c r="AU776" s="17" t="s">
        <v>82</v>
      </c>
    </row>
    <row r="777" s="2" customFormat="1" ht="16.5" customHeight="1">
      <c r="A777" s="38"/>
      <c r="B777" s="39"/>
      <c r="C777" s="243" t="s">
        <v>1368</v>
      </c>
      <c r="D777" s="243" t="s">
        <v>248</v>
      </c>
      <c r="E777" s="244" t="s">
        <v>5871</v>
      </c>
      <c r="F777" s="245" t="s">
        <v>5872</v>
      </c>
      <c r="G777" s="246" t="s">
        <v>289</v>
      </c>
      <c r="H777" s="247">
        <v>0</v>
      </c>
      <c r="I777" s="248"/>
      <c r="J777" s="249">
        <f>ROUND(I777*H777,2)</f>
        <v>0</v>
      </c>
      <c r="K777" s="245" t="s">
        <v>19</v>
      </c>
      <c r="L777" s="250"/>
      <c r="M777" s="251" t="s">
        <v>19</v>
      </c>
      <c r="N777" s="252" t="s">
        <v>44</v>
      </c>
      <c r="O777" s="84"/>
      <c r="P777" s="221">
        <f>O777*H777</f>
        <v>0</v>
      </c>
      <c r="Q777" s="221">
        <v>0</v>
      </c>
      <c r="R777" s="221">
        <f>Q777*H777</f>
        <v>0</v>
      </c>
      <c r="S777" s="221">
        <v>0</v>
      </c>
      <c r="T777" s="222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23" t="s">
        <v>251</v>
      </c>
      <c r="AT777" s="223" t="s">
        <v>248</v>
      </c>
      <c r="AU777" s="223" t="s">
        <v>82</v>
      </c>
      <c r="AY777" s="17" t="s">
        <v>202</v>
      </c>
      <c r="BE777" s="224">
        <f>IF(N777="základní",J777,0)</f>
        <v>0</v>
      </c>
      <c r="BF777" s="224">
        <f>IF(N777="snížená",J777,0)</f>
        <v>0</v>
      </c>
      <c r="BG777" s="224">
        <f>IF(N777="zákl. přenesená",J777,0)</f>
        <v>0</v>
      </c>
      <c r="BH777" s="224">
        <f>IF(N777="sníž. přenesená",J777,0)</f>
        <v>0</v>
      </c>
      <c r="BI777" s="224">
        <f>IF(N777="nulová",J777,0)</f>
        <v>0</v>
      </c>
      <c r="BJ777" s="17" t="s">
        <v>80</v>
      </c>
      <c r="BK777" s="224">
        <f>ROUND(I777*H777,2)</f>
        <v>0</v>
      </c>
      <c r="BL777" s="17" t="s">
        <v>239</v>
      </c>
      <c r="BM777" s="223" t="s">
        <v>5873</v>
      </c>
    </row>
    <row r="778" s="2" customFormat="1">
      <c r="A778" s="38"/>
      <c r="B778" s="39"/>
      <c r="C778" s="40"/>
      <c r="D778" s="225" t="s">
        <v>212</v>
      </c>
      <c r="E778" s="40"/>
      <c r="F778" s="226" t="s">
        <v>5872</v>
      </c>
      <c r="G778" s="40"/>
      <c r="H778" s="40"/>
      <c r="I778" s="227"/>
      <c r="J778" s="40"/>
      <c r="K778" s="40"/>
      <c r="L778" s="44"/>
      <c r="M778" s="228"/>
      <c r="N778" s="229"/>
      <c r="O778" s="84"/>
      <c r="P778" s="84"/>
      <c r="Q778" s="84"/>
      <c r="R778" s="84"/>
      <c r="S778" s="84"/>
      <c r="T778" s="85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212</v>
      </c>
      <c r="AU778" s="17" t="s">
        <v>82</v>
      </c>
    </row>
    <row r="779" s="2" customFormat="1" ht="16.5" customHeight="1">
      <c r="A779" s="38"/>
      <c r="B779" s="39"/>
      <c r="C779" s="243" t="s">
        <v>1372</v>
      </c>
      <c r="D779" s="243" t="s">
        <v>248</v>
      </c>
      <c r="E779" s="244" t="s">
        <v>4761</v>
      </c>
      <c r="F779" s="245" t="s">
        <v>5874</v>
      </c>
      <c r="G779" s="246" t="s">
        <v>289</v>
      </c>
      <c r="H779" s="247">
        <v>1</v>
      </c>
      <c r="I779" s="248"/>
      <c r="J779" s="249">
        <f>ROUND(I779*H779,2)</f>
        <v>0</v>
      </c>
      <c r="K779" s="245" t="s">
        <v>19</v>
      </c>
      <c r="L779" s="250"/>
      <c r="M779" s="251" t="s">
        <v>19</v>
      </c>
      <c r="N779" s="252" t="s">
        <v>44</v>
      </c>
      <c r="O779" s="84"/>
      <c r="P779" s="221">
        <f>O779*H779</f>
        <v>0</v>
      </c>
      <c r="Q779" s="221">
        <v>0</v>
      </c>
      <c r="R779" s="221">
        <f>Q779*H779</f>
        <v>0</v>
      </c>
      <c r="S779" s="221">
        <v>0</v>
      </c>
      <c r="T779" s="222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23" t="s">
        <v>251</v>
      </c>
      <c r="AT779" s="223" t="s">
        <v>248</v>
      </c>
      <c r="AU779" s="223" t="s">
        <v>82</v>
      </c>
      <c r="AY779" s="17" t="s">
        <v>202</v>
      </c>
      <c r="BE779" s="224">
        <f>IF(N779="základní",J779,0)</f>
        <v>0</v>
      </c>
      <c r="BF779" s="224">
        <f>IF(N779="snížená",J779,0)</f>
        <v>0</v>
      </c>
      <c r="BG779" s="224">
        <f>IF(N779="zákl. přenesená",J779,0)</f>
        <v>0</v>
      </c>
      <c r="BH779" s="224">
        <f>IF(N779="sníž. přenesená",J779,0)</f>
        <v>0</v>
      </c>
      <c r="BI779" s="224">
        <f>IF(N779="nulová",J779,0)</f>
        <v>0</v>
      </c>
      <c r="BJ779" s="17" t="s">
        <v>80</v>
      </c>
      <c r="BK779" s="224">
        <f>ROUND(I779*H779,2)</f>
        <v>0</v>
      </c>
      <c r="BL779" s="17" t="s">
        <v>239</v>
      </c>
      <c r="BM779" s="223" t="s">
        <v>5875</v>
      </c>
    </row>
    <row r="780" s="2" customFormat="1">
      <c r="A780" s="38"/>
      <c r="B780" s="39"/>
      <c r="C780" s="40"/>
      <c r="D780" s="225" t="s">
        <v>212</v>
      </c>
      <c r="E780" s="40"/>
      <c r="F780" s="226" t="s">
        <v>5874</v>
      </c>
      <c r="G780" s="40"/>
      <c r="H780" s="40"/>
      <c r="I780" s="227"/>
      <c r="J780" s="40"/>
      <c r="K780" s="40"/>
      <c r="L780" s="44"/>
      <c r="M780" s="228"/>
      <c r="N780" s="229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212</v>
      </c>
      <c r="AU780" s="17" t="s">
        <v>82</v>
      </c>
    </row>
    <row r="781" s="2" customFormat="1" ht="16.5" customHeight="1">
      <c r="A781" s="38"/>
      <c r="B781" s="39"/>
      <c r="C781" s="243" t="s">
        <v>1376</v>
      </c>
      <c r="D781" s="243" t="s">
        <v>248</v>
      </c>
      <c r="E781" s="244" t="s">
        <v>5876</v>
      </c>
      <c r="F781" s="245" t="s">
        <v>5877</v>
      </c>
      <c r="G781" s="246" t="s">
        <v>289</v>
      </c>
      <c r="H781" s="247">
        <v>0</v>
      </c>
      <c r="I781" s="248"/>
      <c r="J781" s="249">
        <f>ROUND(I781*H781,2)</f>
        <v>0</v>
      </c>
      <c r="K781" s="245" t="s">
        <v>19</v>
      </c>
      <c r="L781" s="250"/>
      <c r="M781" s="251" t="s">
        <v>19</v>
      </c>
      <c r="N781" s="252" t="s">
        <v>44</v>
      </c>
      <c r="O781" s="84"/>
      <c r="P781" s="221">
        <f>O781*H781</f>
        <v>0</v>
      </c>
      <c r="Q781" s="221">
        <v>0</v>
      </c>
      <c r="R781" s="221">
        <f>Q781*H781</f>
        <v>0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251</v>
      </c>
      <c r="AT781" s="223" t="s">
        <v>248</v>
      </c>
      <c r="AU781" s="223" t="s">
        <v>82</v>
      </c>
      <c r="AY781" s="17" t="s">
        <v>202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80</v>
      </c>
      <c r="BK781" s="224">
        <f>ROUND(I781*H781,2)</f>
        <v>0</v>
      </c>
      <c r="BL781" s="17" t="s">
        <v>239</v>
      </c>
      <c r="BM781" s="223" t="s">
        <v>5878</v>
      </c>
    </row>
    <row r="782" s="2" customFormat="1">
      <c r="A782" s="38"/>
      <c r="B782" s="39"/>
      <c r="C782" s="40"/>
      <c r="D782" s="225" t="s">
        <v>212</v>
      </c>
      <c r="E782" s="40"/>
      <c r="F782" s="226" t="s">
        <v>5877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212</v>
      </c>
      <c r="AU782" s="17" t="s">
        <v>82</v>
      </c>
    </row>
    <row r="783" s="2" customFormat="1" ht="16.5" customHeight="1">
      <c r="A783" s="38"/>
      <c r="B783" s="39"/>
      <c r="C783" s="212" t="s">
        <v>1380</v>
      </c>
      <c r="D783" s="212" t="s">
        <v>205</v>
      </c>
      <c r="E783" s="213" t="s">
        <v>1140</v>
      </c>
      <c r="F783" s="214" t="s">
        <v>1141</v>
      </c>
      <c r="G783" s="215" t="s">
        <v>289</v>
      </c>
      <c r="H783" s="216">
        <v>36</v>
      </c>
      <c r="I783" s="217"/>
      <c r="J783" s="218">
        <f>ROUND(I783*H783,2)</f>
        <v>0</v>
      </c>
      <c r="K783" s="214" t="s">
        <v>209</v>
      </c>
      <c r="L783" s="44"/>
      <c r="M783" s="219" t="s">
        <v>19</v>
      </c>
      <c r="N783" s="220" t="s">
        <v>44</v>
      </c>
      <c r="O783" s="84"/>
      <c r="P783" s="221">
        <f>O783*H783</f>
        <v>0</v>
      </c>
      <c r="Q783" s="221">
        <v>9.0000000000000006E-05</v>
      </c>
      <c r="R783" s="221">
        <f>Q783*H783</f>
        <v>0.0032400000000000003</v>
      </c>
      <c r="S783" s="221">
        <v>0</v>
      </c>
      <c r="T783" s="222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3" t="s">
        <v>233</v>
      </c>
      <c r="AT783" s="223" t="s">
        <v>205</v>
      </c>
      <c r="AU783" s="223" t="s">
        <v>82</v>
      </c>
      <c r="AY783" s="17" t="s">
        <v>202</v>
      </c>
      <c r="BE783" s="224">
        <f>IF(N783="základní",J783,0)</f>
        <v>0</v>
      </c>
      <c r="BF783" s="224">
        <f>IF(N783="snížená",J783,0)</f>
        <v>0</v>
      </c>
      <c r="BG783" s="224">
        <f>IF(N783="zákl. přenesená",J783,0)</f>
        <v>0</v>
      </c>
      <c r="BH783" s="224">
        <f>IF(N783="sníž. přenesená",J783,0)</f>
        <v>0</v>
      </c>
      <c r="BI783" s="224">
        <f>IF(N783="nulová",J783,0)</f>
        <v>0</v>
      </c>
      <c r="BJ783" s="17" t="s">
        <v>80</v>
      </c>
      <c r="BK783" s="224">
        <f>ROUND(I783*H783,2)</f>
        <v>0</v>
      </c>
      <c r="BL783" s="17" t="s">
        <v>233</v>
      </c>
      <c r="BM783" s="223" t="s">
        <v>5879</v>
      </c>
    </row>
    <row r="784" s="2" customFormat="1">
      <c r="A784" s="38"/>
      <c r="B784" s="39"/>
      <c r="C784" s="40"/>
      <c r="D784" s="225" t="s">
        <v>212</v>
      </c>
      <c r="E784" s="40"/>
      <c r="F784" s="226" t="s">
        <v>1143</v>
      </c>
      <c r="G784" s="40"/>
      <c r="H784" s="40"/>
      <c r="I784" s="227"/>
      <c r="J784" s="40"/>
      <c r="K784" s="40"/>
      <c r="L784" s="44"/>
      <c r="M784" s="228"/>
      <c r="N784" s="229"/>
      <c r="O784" s="84"/>
      <c r="P784" s="84"/>
      <c r="Q784" s="84"/>
      <c r="R784" s="84"/>
      <c r="S784" s="84"/>
      <c r="T784" s="85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212</v>
      </c>
      <c r="AU784" s="17" t="s">
        <v>82</v>
      </c>
    </row>
    <row r="785" s="2" customFormat="1">
      <c r="A785" s="38"/>
      <c r="B785" s="39"/>
      <c r="C785" s="40"/>
      <c r="D785" s="230" t="s">
        <v>214</v>
      </c>
      <c r="E785" s="40"/>
      <c r="F785" s="231" t="s">
        <v>1144</v>
      </c>
      <c r="G785" s="40"/>
      <c r="H785" s="40"/>
      <c r="I785" s="227"/>
      <c r="J785" s="40"/>
      <c r="K785" s="40"/>
      <c r="L785" s="44"/>
      <c r="M785" s="228"/>
      <c r="N785" s="229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214</v>
      </c>
      <c r="AU785" s="17" t="s">
        <v>82</v>
      </c>
    </row>
    <row r="786" s="2" customFormat="1" ht="16.5" customHeight="1">
      <c r="A786" s="38"/>
      <c r="B786" s="39"/>
      <c r="C786" s="243" t="s">
        <v>1384</v>
      </c>
      <c r="D786" s="243" t="s">
        <v>248</v>
      </c>
      <c r="E786" s="244" t="s">
        <v>1154</v>
      </c>
      <c r="F786" s="245" t="s">
        <v>1155</v>
      </c>
      <c r="G786" s="246" t="s">
        <v>289</v>
      </c>
      <c r="H786" s="247">
        <v>0</v>
      </c>
      <c r="I786" s="248"/>
      <c r="J786" s="249">
        <f>ROUND(I786*H786,2)</f>
        <v>0</v>
      </c>
      <c r="K786" s="245" t="s">
        <v>19</v>
      </c>
      <c r="L786" s="250"/>
      <c r="M786" s="251" t="s">
        <v>19</v>
      </c>
      <c r="N786" s="252" t="s">
        <v>44</v>
      </c>
      <c r="O786" s="84"/>
      <c r="P786" s="221">
        <f>O786*H786</f>
        <v>0</v>
      </c>
      <c r="Q786" s="221">
        <v>0.0019</v>
      </c>
      <c r="R786" s="221">
        <f>Q786*H786</f>
        <v>0</v>
      </c>
      <c r="S786" s="221">
        <v>0</v>
      </c>
      <c r="T786" s="222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23" t="s">
        <v>251</v>
      </c>
      <c r="AT786" s="223" t="s">
        <v>248</v>
      </c>
      <c r="AU786" s="223" t="s">
        <v>82</v>
      </c>
      <c r="AY786" s="17" t="s">
        <v>202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80</v>
      </c>
      <c r="BK786" s="224">
        <f>ROUND(I786*H786,2)</f>
        <v>0</v>
      </c>
      <c r="BL786" s="17" t="s">
        <v>239</v>
      </c>
      <c r="BM786" s="223" t="s">
        <v>5880</v>
      </c>
    </row>
    <row r="787" s="2" customFormat="1">
      <c r="A787" s="38"/>
      <c r="B787" s="39"/>
      <c r="C787" s="40"/>
      <c r="D787" s="225" t="s">
        <v>212</v>
      </c>
      <c r="E787" s="40"/>
      <c r="F787" s="226" t="s">
        <v>1155</v>
      </c>
      <c r="G787" s="40"/>
      <c r="H787" s="40"/>
      <c r="I787" s="227"/>
      <c r="J787" s="40"/>
      <c r="K787" s="40"/>
      <c r="L787" s="44"/>
      <c r="M787" s="228"/>
      <c r="N787" s="229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212</v>
      </c>
      <c r="AU787" s="17" t="s">
        <v>82</v>
      </c>
    </row>
    <row r="788" s="2" customFormat="1">
      <c r="A788" s="38"/>
      <c r="B788" s="39"/>
      <c r="C788" s="40"/>
      <c r="D788" s="225" t="s">
        <v>525</v>
      </c>
      <c r="E788" s="40"/>
      <c r="F788" s="253" t="s">
        <v>526</v>
      </c>
      <c r="G788" s="40"/>
      <c r="H788" s="40"/>
      <c r="I788" s="227"/>
      <c r="J788" s="40"/>
      <c r="K788" s="40"/>
      <c r="L788" s="44"/>
      <c r="M788" s="228"/>
      <c r="N788" s="229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525</v>
      </c>
      <c r="AU788" s="17" t="s">
        <v>82</v>
      </c>
    </row>
    <row r="789" s="2" customFormat="1" ht="16.5" customHeight="1">
      <c r="A789" s="38"/>
      <c r="B789" s="39"/>
      <c r="C789" s="243" t="s">
        <v>1388</v>
      </c>
      <c r="D789" s="243" t="s">
        <v>248</v>
      </c>
      <c r="E789" s="244" t="s">
        <v>1158</v>
      </c>
      <c r="F789" s="245" t="s">
        <v>1159</v>
      </c>
      <c r="G789" s="246" t="s">
        <v>289</v>
      </c>
      <c r="H789" s="247">
        <v>33</v>
      </c>
      <c r="I789" s="248"/>
      <c r="J789" s="249">
        <f>ROUND(I789*H789,2)</f>
        <v>0</v>
      </c>
      <c r="K789" s="245" t="s">
        <v>19</v>
      </c>
      <c r="L789" s="250"/>
      <c r="M789" s="251" t="s">
        <v>19</v>
      </c>
      <c r="N789" s="252" t="s">
        <v>44</v>
      </c>
      <c r="O789" s="84"/>
      <c r="P789" s="221">
        <f>O789*H789</f>
        <v>0</v>
      </c>
      <c r="Q789" s="221">
        <v>0.00016000000000000001</v>
      </c>
      <c r="R789" s="221">
        <f>Q789*H789</f>
        <v>0.0052800000000000008</v>
      </c>
      <c r="S789" s="221">
        <v>0</v>
      </c>
      <c r="T789" s="222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23" t="s">
        <v>251</v>
      </c>
      <c r="AT789" s="223" t="s">
        <v>248</v>
      </c>
      <c r="AU789" s="223" t="s">
        <v>82</v>
      </c>
      <c r="AY789" s="17" t="s">
        <v>202</v>
      </c>
      <c r="BE789" s="224">
        <f>IF(N789="základní",J789,0)</f>
        <v>0</v>
      </c>
      <c r="BF789" s="224">
        <f>IF(N789="snížená",J789,0)</f>
        <v>0</v>
      </c>
      <c r="BG789" s="224">
        <f>IF(N789="zákl. přenesená",J789,0)</f>
        <v>0</v>
      </c>
      <c r="BH789" s="224">
        <f>IF(N789="sníž. přenesená",J789,0)</f>
        <v>0</v>
      </c>
      <c r="BI789" s="224">
        <f>IF(N789="nulová",J789,0)</f>
        <v>0</v>
      </c>
      <c r="BJ789" s="17" t="s">
        <v>80</v>
      </c>
      <c r="BK789" s="224">
        <f>ROUND(I789*H789,2)</f>
        <v>0</v>
      </c>
      <c r="BL789" s="17" t="s">
        <v>239</v>
      </c>
      <c r="BM789" s="223" t="s">
        <v>5881</v>
      </c>
    </row>
    <row r="790" s="2" customFormat="1">
      <c r="A790" s="38"/>
      <c r="B790" s="39"/>
      <c r="C790" s="40"/>
      <c r="D790" s="225" t="s">
        <v>212</v>
      </c>
      <c r="E790" s="40"/>
      <c r="F790" s="226" t="s">
        <v>1159</v>
      </c>
      <c r="G790" s="40"/>
      <c r="H790" s="40"/>
      <c r="I790" s="227"/>
      <c r="J790" s="40"/>
      <c r="K790" s="40"/>
      <c r="L790" s="44"/>
      <c r="M790" s="228"/>
      <c r="N790" s="229"/>
      <c r="O790" s="84"/>
      <c r="P790" s="84"/>
      <c r="Q790" s="84"/>
      <c r="R790" s="84"/>
      <c r="S790" s="84"/>
      <c r="T790" s="85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212</v>
      </c>
      <c r="AU790" s="17" t="s">
        <v>82</v>
      </c>
    </row>
    <row r="791" s="2" customFormat="1" ht="16.5" customHeight="1">
      <c r="A791" s="38"/>
      <c r="B791" s="39"/>
      <c r="C791" s="243" t="s">
        <v>1392</v>
      </c>
      <c r="D791" s="243" t="s">
        <v>248</v>
      </c>
      <c r="E791" s="244" t="s">
        <v>5882</v>
      </c>
      <c r="F791" s="245" t="s">
        <v>5883</v>
      </c>
      <c r="G791" s="246" t="s">
        <v>289</v>
      </c>
      <c r="H791" s="247">
        <v>2</v>
      </c>
      <c r="I791" s="248"/>
      <c r="J791" s="249">
        <f>ROUND(I791*H791,2)</f>
        <v>0</v>
      </c>
      <c r="K791" s="245" t="s">
        <v>19</v>
      </c>
      <c r="L791" s="250"/>
      <c r="M791" s="251" t="s">
        <v>19</v>
      </c>
      <c r="N791" s="252" t="s">
        <v>44</v>
      </c>
      <c r="O791" s="84"/>
      <c r="P791" s="221">
        <f>O791*H791</f>
        <v>0</v>
      </c>
      <c r="Q791" s="221">
        <v>0.0048199999999999996</v>
      </c>
      <c r="R791" s="221">
        <f>Q791*H791</f>
        <v>0.0096399999999999993</v>
      </c>
      <c r="S791" s="221">
        <v>0</v>
      </c>
      <c r="T791" s="22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3" t="s">
        <v>251</v>
      </c>
      <c r="AT791" s="223" t="s">
        <v>248</v>
      </c>
      <c r="AU791" s="223" t="s">
        <v>82</v>
      </c>
      <c r="AY791" s="17" t="s">
        <v>202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80</v>
      </c>
      <c r="BK791" s="224">
        <f>ROUND(I791*H791,2)</f>
        <v>0</v>
      </c>
      <c r="BL791" s="17" t="s">
        <v>239</v>
      </c>
      <c r="BM791" s="223" t="s">
        <v>5884</v>
      </c>
    </row>
    <row r="792" s="2" customFormat="1">
      <c r="A792" s="38"/>
      <c r="B792" s="39"/>
      <c r="C792" s="40"/>
      <c r="D792" s="225" t="s">
        <v>212</v>
      </c>
      <c r="E792" s="40"/>
      <c r="F792" s="226" t="s">
        <v>5883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212</v>
      </c>
      <c r="AU792" s="17" t="s">
        <v>82</v>
      </c>
    </row>
    <row r="793" s="2" customFormat="1" ht="16.5" customHeight="1">
      <c r="A793" s="38"/>
      <c r="B793" s="39"/>
      <c r="C793" s="243" t="s">
        <v>1396</v>
      </c>
      <c r="D793" s="243" t="s">
        <v>248</v>
      </c>
      <c r="E793" s="244" t="s">
        <v>4778</v>
      </c>
      <c r="F793" s="245" t="s">
        <v>4779</v>
      </c>
      <c r="G793" s="246" t="s">
        <v>289</v>
      </c>
      <c r="H793" s="247">
        <v>1</v>
      </c>
      <c r="I793" s="248"/>
      <c r="J793" s="249">
        <f>ROUND(I793*H793,2)</f>
        <v>0</v>
      </c>
      <c r="K793" s="245" t="s">
        <v>19</v>
      </c>
      <c r="L793" s="250"/>
      <c r="M793" s="251" t="s">
        <v>19</v>
      </c>
      <c r="N793" s="252" t="s">
        <v>44</v>
      </c>
      <c r="O793" s="84"/>
      <c r="P793" s="221">
        <f>O793*H793</f>
        <v>0</v>
      </c>
      <c r="Q793" s="221">
        <v>0.0048199999999999996</v>
      </c>
      <c r="R793" s="221">
        <f>Q793*H793</f>
        <v>0.0048199999999999996</v>
      </c>
      <c r="S793" s="221">
        <v>0</v>
      </c>
      <c r="T793" s="22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3" t="s">
        <v>251</v>
      </c>
      <c r="AT793" s="223" t="s">
        <v>248</v>
      </c>
      <c r="AU793" s="223" t="s">
        <v>82</v>
      </c>
      <c r="AY793" s="17" t="s">
        <v>202</v>
      </c>
      <c r="BE793" s="224">
        <f>IF(N793="základní",J793,0)</f>
        <v>0</v>
      </c>
      <c r="BF793" s="224">
        <f>IF(N793="snížená",J793,0)</f>
        <v>0</v>
      </c>
      <c r="BG793" s="224">
        <f>IF(N793="zákl. přenesená",J793,0)</f>
        <v>0</v>
      </c>
      <c r="BH793" s="224">
        <f>IF(N793="sníž. přenesená",J793,0)</f>
        <v>0</v>
      </c>
      <c r="BI793" s="224">
        <f>IF(N793="nulová",J793,0)</f>
        <v>0</v>
      </c>
      <c r="BJ793" s="17" t="s">
        <v>80</v>
      </c>
      <c r="BK793" s="224">
        <f>ROUND(I793*H793,2)</f>
        <v>0</v>
      </c>
      <c r="BL793" s="17" t="s">
        <v>239</v>
      </c>
      <c r="BM793" s="223" t="s">
        <v>5885</v>
      </c>
    </row>
    <row r="794" s="2" customFormat="1">
      <c r="A794" s="38"/>
      <c r="B794" s="39"/>
      <c r="C794" s="40"/>
      <c r="D794" s="225" t="s">
        <v>212</v>
      </c>
      <c r="E794" s="40"/>
      <c r="F794" s="226" t="s">
        <v>4779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212</v>
      </c>
      <c r="AU794" s="17" t="s">
        <v>82</v>
      </c>
    </row>
    <row r="795" s="2" customFormat="1" ht="16.5" customHeight="1">
      <c r="A795" s="38"/>
      <c r="B795" s="39"/>
      <c r="C795" s="243" t="s">
        <v>1400</v>
      </c>
      <c r="D795" s="243" t="s">
        <v>248</v>
      </c>
      <c r="E795" s="244" t="s">
        <v>4774</v>
      </c>
      <c r="F795" s="245" t="s">
        <v>4775</v>
      </c>
      <c r="G795" s="246" t="s">
        <v>289</v>
      </c>
      <c r="H795" s="247">
        <v>0</v>
      </c>
      <c r="I795" s="248"/>
      <c r="J795" s="249">
        <f>ROUND(I795*H795,2)</f>
        <v>0</v>
      </c>
      <c r="K795" s="245" t="s">
        <v>209</v>
      </c>
      <c r="L795" s="250"/>
      <c r="M795" s="251" t="s">
        <v>19</v>
      </c>
      <c r="N795" s="252" t="s">
        <v>44</v>
      </c>
      <c r="O795" s="84"/>
      <c r="P795" s="221">
        <f>O795*H795</f>
        <v>0</v>
      </c>
      <c r="Q795" s="221">
        <v>0.00012</v>
      </c>
      <c r="R795" s="221">
        <f>Q795*H795</f>
        <v>0</v>
      </c>
      <c r="S795" s="221">
        <v>0</v>
      </c>
      <c r="T795" s="222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23" t="s">
        <v>251</v>
      </c>
      <c r="AT795" s="223" t="s">
        <v>248</v>
      </c>
      <c r="AU795" s="223" t="s">
        <v>82</v>
      </c>
      <c r="AY795" s="17" t="s">
        <v>202</v>
      </c>
      <c r="BE795" s="224">
        <f>IF(N795="základní",J795,0)</f>
        <v>0</v>
      </c>
      <c r="BF795" s="224">
        <f>IF(N795="snížená",J795,0)</f>
        <v>0</v>
      </c>
      <c r="BG795" s="224">
        <f>IF(N795="zákl. přenesená",J795,0)</f>
        <v>0</v>
      </c>
      <c r="BH795" s="224">
        <f>IF(N795="sníž. přenesená",J795,0)</f>
        <v>0</v>
      </c>
      <c r="BI795" s="224">
        <f>IF(N795="nulová",J795,0)</f>
        <v>0</v>
      </c>
      <c r="BJ795" s="17" t="s">
        <v>80</v>
      </c>
      <c r="BK795" s="224">
        <f>ROUND(I795*H795,2)</f>
        <v>0</v>
      </c>
      <c r="BL795" s="17" t="s">
        <v>239</v>
      </c>
      <c r="BM795" s="223" t="s">
        <v>5886</v>
      </c>
    </row>
    <row r="796" s="2" customFormat="1">
      <c r="A796" s="38"/>
      <c r="B796" s="39"/>
      <c r="C796" s="40"/>
      <c r="D796" s="225" t="s">
        <v>212</v>
      </c>
      <c r="E796" s="40"/>
      <c r="F796" s="226" t="s">
        <v>4775</v>
      </c>
      <c r="G796" s="40"/>
      <c r="H796" s="40"/>
      <c r="I796" s="227"/>
      <c r="J796" s="40"/>
      <c r="K796" s="40"/>
      <c r="L796" s="44"/>
      <c r="M796" s="228"/>
      <c r="N796" s="229"/>
      <c r="O796" s="84"/>
      <c r="P796" s="84"/>
      <c r="Q796" s="84"/>
      <c r="R796" s="84"/>
      <c r="S796" s="84"/>
      <c r="T796" s="85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212</v>
      </c>
      <c r="AU796" s="17" t="s">
        <v>82</v>
      </c>
    </row>
    <row r="797" s="2" customFormat="1" ht="16.5" customHeight="1">
      <c r="A797" s="38"/>
      <c r="B797" s="39"/>
      <c r="C797" s="243" t="s">
        <v>1404</v>
      </c>
      <c r="D797" s="243" t="s">
        <v>248</v>
      </c>
      <c r="E797" s="244" t="s">
        <v>5887</v>
      </c>
      <c r="F797" s="245" t="s">
        <v>5888</v>
      </c>
      <c r="G797" s="246" t="s">
        <v>289</v>
      </c>
      <c r="H797" s="247">
        <v>0</v>
      </c>
      <c r="I797" s="248"/>
      <c r="J797" s="249">
        <f>ROUND(I797*H797,2)</f>
        <v>0</v>
      </c>
      <c r="K797" s="245" t="s">
        <v>19</v>
      </c>
      <c r="L797" s="250"/>
      <c r="M797" s="251" t="s">
        <v>19</v>
      </c>
      <c r="N797" s="252" t="s">
        <v>44</v>
      </c>
      <c r="O797" s="84"/>
      <c r="P797" s="221">
        <f>O797*H797</f>
        <v>0</v>
      </c>
      <c r="Q797" s="221">
        <v>0</v>
      </c>
      <c r="R797" s="221">
        <f>Q797*H797</f>
        <v>0</v>
      </c>
      <c r="S797" s="221">
        <v>0</v>
      </c>
      <c r="T797" s="222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23" t="s">
        <v>251</v>
      </c>
      <c r="AT797" s="223" t="s">
        <v>248</v>
      </c>
      <c r="AU797" s="223" t="s">
        <v>82</v>
      </c>
      <c r="AY797" s="17" t="s">
        <v>202</v>
      </c>
      <c r="BE797" s="224">
        <f>IF(N797="základní",J797,0)</f>
        <v>0</v>
      </c>
      <c r="BF797" s="224">
        <f>IF(N797="snížená",J797,0)</f>
        <v>0</v>
      </c>
      <c r="BG797" s="224">
        <f>IF(N797="zákl. přenesená",J797,0)</f>
        <v>0</v>
      </c>
      <c r="BH797" s="224">
        <f>IF(N797="sníž. přenesená",J797,0)</f>
        <v>0</v>
      </c>
      <c r="BI797" s="224">
        <f>IF(N797="nulová",J797,0)</f>
        <v>0</v>
      </c>
      <c r="BJ797" s="17" t="s">
        <v>80</v>
      </c>
      <c r="BK797" s="224">
        <f>ROUND(I797*H797,2)</f>
        <v>0</v>
      </c>
      <c r="BL797" s="17" t="s">
        <v>239</v>
      </c>
      <c r="BM797" s="223" t="s">
        <v>5889</v>
      </c>
    </row>
    <row r="798" s="2" customFormat="1">
      <c r="A798" s="38"/>
      <c r="B798" s="39"/>
      <c r="C798" s="40"/>
      <c r="D798" s="225" t="s">
        <v>212</v>
      </c>
      <c r="E798" s="40"/>
      <c r="F798" s="226" t="s">
        <v>5888</v>
      </c>
      <c r="G798" s="40"/>
      <c r="H798" s="40"/>
      <c r="I798" s="227"/>
      <c r="J798" s="40"/>
      <c r="K798" s="40"/>
      <c r="L798" s="44"/>
      <c r="M798" s="228"/>
      <c r="N798" s="229"/>
      <c r="O798" s="84"/>
      <c r="P798" s="84"/>
      <c r="Q798" s="84"/>
      <c r="R798" s="84"/>
      <c r="S798" s="84"/>
      <c r="T798" s="85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212</v>
      </c>
      <c r="AU798" s="17" t="s">
        <v>82</v>
      </c>
    </row>
    <row r="799" s="2" customFormat="1" ht="16.5" customHeight="1">
      <c r="A799" s="38"/>
      <c r="B799" s="39"/>
      <c r="C799" s="243" t="s">
        <v>1408</v>
      </c>
      <c r="D799" s="243" t="s">
        <v>248</v>
      </c>
      <c r="E799" s="244" t="s">
        <v>5890</v>
      </c>
      <c r="F799" s="245" t="s">
        <v>5891</v>
      </c>
      <c r="G799" s="246" t="s">
        <v>289</v>
      </c>
      <c r="H799" s="247">
        <v>0</v>
      </c>
      <c r="I799" s="248"/>
      <c r="J799" s="249">
        <f>ROUND(I799*H799,2)</f>
        <v>0</v>
      </c>
      <c r="K799" s="245" t="s">
        <v>19</v>
      </c>
      <c r="L799" s="250"/>
      <c r="M799" s="251" t="s">
        <v>19</v>
      </c>
      <c r="N799" s="252" t="s">
        <v>44</v>
      </c>
      <c r="O799" s="84"/>
      <c r="P799" s="221">
        <f>O799*H799</f>
        <v>0</v>
      </c>
      <c r="Q799" s="221">
        <v>0</v>
      </c>
      <c r="R799" s="221">
        <f>Q799*H799</f>
        <v>0</v>
      </c>
      <c r="S799" s="221">
        <v>0</v>
      </c>
      <c r="T799" s="222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23" t="s">
        <v>251</v>
      </c>
      <c r="AT799" s="223" t="s">
        <v>248</v>
      </c>
      <c r="AU799" s="223" t="s">
        <v>82</v>
      </c>
      <c r="AY799" s="17" t="s">
        <v>202</v>
      </c>
      <c r="BE799" s="224">
        <f>IF(N799="základní",J799,0)</f>
        <v>0</v>
      </c>
      <c r="BF799" s="224">
        <f>IF(N799="snížená",J799,0)</f>
        <v>0</v>
      </c>
      <c r="BG799" s="224">
        <f>IF(N799="zákl. přenesená",J799,0)</f>
        <v>0</v>
      </c>
      <c r="BH799" s="224">
        <f>IF(N799="sníž. přenesená",J799,0)</f>
        <v>0</v>
      </c>
      <c r="BI799" s="224">
        <f>IF(N799="nulová",J799,0)</f>
        <v>0</v>
      </c>
      <c r="BJ799" s="17" t="s">
        <v>80</v>
      </c>
      <c r="BK799" s="224">
        <f>ROUND(I799*H799,2)</f>
        <v>0</v>
      </c>
      <c r="BL799" s="17" t="s">
        <v>239</v>
      </c>
      <c r="BM799" s="223" t="s">
        <v>5892</v>
      </c>
    </row>
    <row r="800" s="2" customFormat="1">
      <c r="A800" s="38"/>
      <c r="B800" s="39"/>
      <c r="C800" s="40"/>
      <c r="D800" s="225" t="s">
        <v>212</v>
      </c>
      <c r="E800" s="40"/>
      <c r="F800" s="226" t="s">
        <v>5891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212</v>
      </c>
      <c r="AU800" s="17" t="s">
        <v>82</v>
      </c>
    </row>
    <row r="801" s="2" customFormat="1" ht="16.5" customHeight="1">
      <c r="A801" s="38"/>
      <c r="B801" s="39"/>
      <c r="C801" s="212" t="s">
        <v>1412</v>
      </c>
      <c r="D801" s="212" t="s">
        <v>205</v>
      </c>
      <c r="E801" s="213" t="s">
        <v>5893</v>
      </c>
      <c r="F801" s="214" t="s">
        <v>5894</v>
      </c>
      <c r="G801" s="215" t="s">
        <v>289</v>
      </c>
      <c r="H801" s="216">
        <v>50</v>
      </c>
      <c r="I801" s="217"/>
      <c r="J801" s="218">
        <f>ROUND(I801*H801,2)</f>
        <v>0</v>
      </c>
      <c r="K801" s="214" t="s">
        <v>209</v>
      </c>
      <c r="L801" s="44"/>
      <c r="M801" s="219" t="s">
        <v>19</v>
      </c>
      <c r="N801" s="220" t="s">
        <v>44</v>
      </c>
      <c r="O801" s="84"/>
      <c r="P801" s="221">
        <f>O801*H801</f>
        <v>0</v>
      </c>
      <c r="Q801" s="221">
        <v>0.00012</v>
      </c>
      <c r="R801" s="221">
        <f>Q801*H801</f>
        <v>0.0060000000000000001</v>
      </c>
      <c r="S801" s="221">
        <v>0</v>
      </c>
      <c r="T801" s="22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3" t="s">
        <v>233</v>
      </c>
      <c r="AT801" s="223" t="s">
        <v>205</v>
      </c>
      <c r="AU801" s="223" t="s">
        <v>82</v>
      </c>
      <c r="AY801" s="17" t="s">
        <v>202</v>
      </c>
      <c r="BE801" s="224">
        <f>IF(N801="základní",J801,0)</f>
        <v>0</v>
      </c>
      <c r="BF801" s="224">
        <f>IF(N801="snížená",J801,0)</f>
        <v>0</v>
      </c>
      <c r="BG801" s="224">
        <f>IF(N801="zákl. přenesená",J801,0)</f>
        <v>0</v>
      </c>
      <c r="BH801" s="224">
        <f>IF(N801="sníž. přenesená",J801,0)</f>
        <v>0</v>
      </c>
      <c r="BI801" s="224">
        <f>IF(N801="nulová",J801,0)</f>
        <v>0</v>
      </c>
      <c r="BJ801" s="17" t="s">
        <v>80</v>
      </c>
      <c r="BK801" s="224">
        <f>ROUND(I801*H801,2)</f>
        <v>0</v>
      </c>
      <c r="BL801" s="17" t="s">
        <v>233</v>
      </c>
      <c r="BM801" s="223" t="s">
        <v>5895</v>
      </c>
    </row>
    <row r="802" s="2" customFormat="1">
      <c r="A802" s="38"/>
      <c r="B802" s="39"/>
      <c r="C802" s="40"/>
      <c r="D802" s="225" t="s">
        <v>212</v>
      </c>
      <c r="E802" s="40"/>
      <c r="F802" s="226" t="s">
        <v>5896</v>
      </c>
      <c r="G802" s="40"/>
      <c r="H802" s="40"/>
      <c r="I802" s="227"/>
      <c r="J802" s="40"/>
      <c r="K802" s="40"/>
      <c r="L802" s="44"/>
      <c r="M802" s="228"/>
      <c r="N802" s="229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212</v>
      </c>
      <c r="AU802" s="17" t="s">
        <v>82</v>
      </c>
    </row>
    <row r="803" s="2" customFormat="1">
      <c r="A803" s="38"/>
      <c r="B803" s="39"/>
      <c r="C803" s="40"/>
      <c r="D803" s="230" t="s">
        <v>214</v>
      </c>
      <c r="E803" s="40"/>
      <c r="F803" s="231" t="s">
        <v>5897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214</v>
      </c>
      <c r="AU803" s="17" t="s">
        <v>82</v>
      </c>
    </row>
    <row r="804" s="2" customFormat="1" ht="16.5" customHeight="1">
      <c r="A804" s="38"/>
      <c r="B804" s="39"/>
      <c r="C804" s="243" t="s">
        <v>1416</v>
      </c>
      <c r="D804" s="243" t="s">
        <v>248</v>
      </c>
      <c r="E804" s="244" t="s">
        <v>1197</v>
      </c>
      <c r="F804" s="245" t="s">
        <v>1198</v>
      </c>
      <c r="G804" s="246" t="s">
        <v>289</v>
      </c>
      <c r="H804" s="247">
        <v>42</v>
      </c>
      <c r="I804" s="248"/>
      <c r="J804" s="249">
        <f>ROUND(I804*H804,2)</f>
        <v>0</v>
      </c>
      <c r="K804" s="245" t="s">
        <v>19</v>
      </c>
      <c r="L804" s="250"/>
      <c r="M804" s="251" t="s">
        <v>19</v>
      </c>
      <c r="N804" s="252" t="s">
        <v>44</v>
      </c>
      <c r="O804" s="84"/>
      <c r="P804" s="221">
        <f>O804*H804</f>
        <v>0</v>
      </c>
      <c r="Q804" s="221">
        <v>0.00016000000000000001</v>
      </c>
      <c r="R804" s="221">
        <f>Q804*H804</f>
        <v>0.0067200000000000003</v>
      </c>
      <c r="S804" s="221">
        <v>0</v>
      </c>
      <c r="T804" s="22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3" t="s">
        <v>251</v>
      </c>
      <c r="AT804" s="223" t="s">
        <v>248</v>
      </c>
      <c r="AU804" s="223" t="s">
        <v>82</v>
      </c>
      <c r="AY804" s="17" t="s">
        <v>202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7" t="s">
        <v>80</v>
      </c>
      <c r="BK804" s="224">
        <f>ROUND(I804*H804,2)</f>
        <v>0</v>
      </c>
      <c r="BL804" s="17" t="s">
        <v>239</v>
      </c>
      <c r="BM804" s="223" t="s">
        <v>5898</v>
      </c>
    </row>
    <row r="805" s="2" customFormat="1">
      <c r="A805" s="38"/>
      <c r="B805" s="39"/>
      <c r="C805" s="40"/>
      <c r="D805" s="225" t="s">
        <v>212</v>
      </c>
      <c r="E805" s="40"/>
      <c r="F805" s="226" t="s">
        <v>1198</v>
      </c>
      <c r="G805" s="40"/>
      <c r="H805" s="40"/>
      <c r="I805" s="227"/>
      <c r="J805" s="40"/>
      <c r="K805" s="40"/>
      <c r="L805" s="44"/>
      <c r="M805" s="228"/>
      <c r="N805" s="229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212</v>
      </c>
      <c r="AU805" s="17" t="s">
        <v>82</v>
      </c>
    </row>
    <row r="806" s="2" customFormat="1" ht="16.5" customHeight="1">
      <c r="A806" s="38"/>
      <c r="B806" s="39"/>
      <c r="C806" s="243" t="s">
        <v>1422</v>
      </c>
      <c r="D806" s="243" t="s">
        <v>248</v>
      </c>
      <c r="E806" s="244" t="s">
        <v>4815</v>
      </c>
      <c r="F806" s="245" t="s">
        <v>4816</v>
      </c>
      <c r="G806" s="246" t="s">
        <v>289</v>
      </c>
      <c r="H806" s="247">
        <v>8</v>
      </c>
      <c r="I806" s="248"/>
      <c r="J806" s="249">
        <f>ROUND(I806*H806,2)</f>
        <v>0</v>
      </c>
      <c r="K806" s="245" t="s">
        <v>19</v>
      </c>
      <c r="L806" s="250"/>
      <c r="M806" s="251" t="s">
        <v>19</v>
      </c>
      <c r="N806" s="252" t="s">
        <v>44</v>
      </c>
      <c r="O806" s="84"/>
      <c r="P806" s="221">
        <f>O806*H806</f>
        <v>0</v>
      </c>
      <c r="Q806" s="221">
        <v>0.0048199999999999996</v>
      </c>
      <c r="R806" s="221">
        <f>Q806*H806</f>
        <v>0.038559999999999997</v>
      </c>
      <c r="S806" s="221">
        <v>0</v>
      </c>
      <c r="T806" s="222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3" t="s">
        <v>251</v>
      </c>
      <c r="AT806" s="223" t="s">
        <v>248</v>
      </c>
      <c r="AU806" s="223" t="s">
        <v>82</v>
      </c>
      <c r="AY806" s="17" t="s">
        <v>202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80</v>
      </c>
      <c r="BK806" s="224">
        <f>ROUND(I806*H806,2)</f>
        <v>0</v>
      </c>
      <c r="BL806" s="17" t="s">
        <v>239</v>
      </c>
      <c r="BM806" s="223" t="s">
        <v>5899</v>
      </c>
    </row>
    <row r="807" s="2" customFormat="1">
      <c r="A807" s="38"/>
      <c r="B807" s="39"/>
      <c r="C807" s="40"/>
      <c r="D807" s="225" t="s">
        <v>212</v>
      </c>
      <c r="E807" s="40"/>
      <c r="F807" s="226" t="s">
        <v>4816</v>
      </c>
      <c r="G807" s="40"/>
      <c r="H807" s="40"/>
      <c r="I807" s="227"/>
      <c r="J807" s="40"/>
      <c r="K807" s="40"/>
      <c r="L807" s="44"/>
      <c r="M807" s="228"/>
      <c r="N807" s="229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212</v>
      </c>
      <c r="AU807" s="17" t="s">
        <v>82</v>
      </c>
    </row>
    <row r="808" s="2" customFormat="1" ht="16.5" customHeight="1">
      <c r="A808" s="38"/>
      <c r="B808" s="39"/>
      <c r="C808" s="212" t="s">
        <v>1426</v>
      </c>
      <c r="D808" s="212" t="s">
        <v>205</v>
      </c>
      <c r="E808" s="213" t="s">
        <v>1201</v>
      </c>
      <c r="F808" s="214" t="s">
        <v>1202</v>
      </c>
      <c r="G808" s="215" t="s">
        <v>289</v>
      </c>
      <c r="H808" s="216">
        <v>63</v>
      </c>
      <c r="I808" s="217"/>
      <c r="J808" s="218">
        <f>ROUND(I808*H808,2)</f>
        <v>0</v>
      </c>
      <c r="K808" s="214" t="s">
        <v>209</v>
      </c>
      <c r="L808" s="44"/>
      <c r="M808" s="219" t="s">
        <v>19</v>
      </c>
      <c r="N808" s="220" t="s">
        <v>44</v>
      </c>
      <c r="O808" s="84"/>
      <c r="P808" s="221">
        <f>O808*H808</f>
        <v>0</v>
      </c>
      <c r="Q808" s="221">
        <v>0.00014999999999999999</v>
      </c>
      <c r="R808" s="221">
        <f>Q808*H808</f>
        <v>0.0094499999999999983</v>
      </c>
      <c r="S808" s="221">
        <v>0</v>
      </c>
      <c r="T808" s="222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3" t="s">
        <v>233</v>
      </c>
      <c r="AT808" s="223" t="s">
        <v>205</v>
      </c>
      <c r="AU808" s="223" t="s">
        <v>82</v>
      </c>
      <c r="AY808" s="17" t="s">
        <v>202</v>
      </c>
      <c r="BE808" s="224">
        <f>IF(N808="základní",J808,0)</f>
        <v>0</v>
      </c>
      <c r="BF808" s="224">
        <f>IF(N808="snížená",J808,0)</f>
        <v>0</v>
      </c>
      <c r="BG808" s="224">
        <f>IF(N808="zákl. přenesená",J808,0)</f>
        <v>0</v>
      </c>
      <c r="BH808" s="224">
        <f>IF(N808="sníž. přenesená",J808,0)</f>
        <v>0</v>
      </c>
      <c r="BI808" s="224">
        <f>IF(N808="nulová",J808,0)</f>
        <v>0</v>
      </c>
      <c r="BJ808" s="17" t="s">
        <v>80</v>
      </c>
      <c r="BK808" s="224">
        <f>ROUND(I808*H808,2)</f>
        <v>0</v>
      </c>
      <c r="BL808" s="17" t="s">
        <v>233</v>
      </c>
      <c r="BM808" s="223" t="s">
        <v>5900</v>
      </c>
    </row>
    <row r="809" s="2" customFormat="1">
      <c r="A809" s="38"/>
      <c r="B809" s="39"/>
      <c r="C809" s="40"/>
      <c r="D809" s="225" t="s">
        <v>212</v>
      </c>
      <c r="E809" s="40"/>
      <c r="F809" s="226" t="s">
        <v>1204</v>
      </c>
      <c r="G809" s="40"/>
      <c r="H809" s="40"/>
      <c r="I809" s="227"/>
      <c r="J809" s="40"/>
      <c r="K809" s="40"/>
      <c r="L809" s="44"/>
      <c r="M809" s="228"/>
      <c r="N809" s="229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212</v>
      </c>
      <c r="AU809" s="17" t="s">
        <v>82</v>
      </c>
    </row>
    <row r="810" s="2" customFormat="1">
      <c r="A810" s="38"/>
      <c r="B810" s="39"/>
      <c r="C810" s="40"/>
      <c r="D810" s="230" t="s">
        <v>214</v>
      </c>
      <c r="E810" s="40"/>
      <c r="F810" s="231" t="s">
        <v>1205</v>
      </c>
      <c r="G810" s="40"/>
      <c r="H810" s="40"/>
      <c r="I810" s="227"/>
      <c r="J810" s="40"/>
      <c r="K810" s="40"/>
      <c r="L810" s="44"/>
      <c r="M810" s="228"/>
      <c r="N810" s="229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214</v>
      </c>
      <c r="AU810" s="17" t="s">
        <v>82</v>
      </c>
    </row>
    <row r="811" s="2" customFormat="1" ht="16.5" customHeight="1">
      <c r="A811" s="38"/>
      <c r="B811" s="39"/>
      <c r="C811" s="243" t="s">
        <v>1430</v>
      </c>
      <c r="D811" s="243" t="s">
        <v>248</v>
      </c>
      <c r="E811" s="244" t="s">
        <v>4880</v>
      </c>
      <c r="F811" s="245" t="s">
        <v>4881</v>
      </c>
      <c r="G811" s="246" t="s">
        <v>289</v>
      </c>
      <c r="H811" s="247">
        <v>2</v>
      </c>
      <c r="I811" s="248"/>
      <c r="J811" s="249">
        <f>ROUND(I811*H811,2)</f>
        <v>0</v>
      </c>
      <c r="K811" s="245" t="s">
        <v>209</v>
      </c>
      <c r="L811" s="250"/>
      <c r="M811" s="251" t="s">
        <v>19</v>
      </c>
      <c r="N811" s="252" t="s">
        <v>44</v>
      </c>
      <c r="O811" s="84"/>
      <c r="P811" s="221">
        <f>O811*H811</f>
        <v>0</v>
      </c>
      <c r="Q811" s="221">
        <v>0.00033</v>
      </c>
      <c r="R811" s="221">
        <f>Q811*H811</f>
        <v>0.00066</v>
      </c>
      <c r="S811" s="221">
        <v>0</v>
      </c>
      <c r="T811" s="22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23" t="s">
        <v>251</v>
      </c>
      <c r="AT811" s="223" t="s">
        <v>248</v>
      </c>
      <c r="AU811" s="223" t="s">
        <v>82</v>
      </c>
      <c r="AY811" s="17" t="s">
        <v>202</v>
      </c>
      <c r="BE811" s="224">
        <f>IF(N811="základní",J811,0)</f>
        <v>0</v>
      </c>
      <c r="BF811" s="224">
        <f>IF(N811="snížená",J811,0)</f>
        <v>0</v>
      </c>
      <c r="BG811" s="224">
        <f>IF(N811="zákl. přenesená",J811,0)</f>
        <v>0</v>
      </c>
      <c r="BH811" s="224">
        <f>IF(N811="sníž. přenesená",J811,0)</f>
        <v>0</v>
      </c>
      <c r="BI811" s="224">
        <f>IF(N811="nulová",J811,0)</f>
        <v>0</v>
      </c>
      <c r="BJ811" s="17" t="s">
        <v>80</v>
      </c>
      <c r="BK811" s="224">
        <f>ROUND(I811*H811,2)</f>
        <v>0</v>
      </c>
      <c r="BL811" s="17" t="s">
        <v>239</v>
      </c>
      <c r="BM811" s="223" t="s">
        <v>5901</v>
      </c>
    </row>
    <row r="812" s="2" customFormat="1">
      <c r="A812" s="38"/>
      <c r="B812" s="39"/>
      <c r="C812" s="40"/>
      <c r="D812" s="225" t="s">
        <v>212</v>
      </c>
      <c r="E812" s="40"/>
      <c r="F812" s="226" t="s">
        <v>4881</v>
      </c>
      <c r="G812" s="40"/>
      <c r="H812" s="40"/>
      <c r="I812" s="227"/>
      <c r="J812" s="40"/>
      <c r="K812" s="40"/>
      <c r="L812" s="44"/>
      <c r="M812" s="228"/>
      <c r="N812" s="229"/>
      <c r="O812" s="84"/>
      <c r="P812" s="84"/>
      <c r="Q812" s="84"/>
      <c r="R812" s="84"/>
      <c r="S812" s="84"/>
      <c r="T812" s="85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212</v>
      </c>
      <c r="AU812" s="17" t="s">
        <v>82</v>
      </c>
    </row>
    <row r="813" s="2" customFormat="1" ht="16.5" customHeight="1">
      <c r="A813" s="38"/>
      <c r="B813" s="39"/>
      <c r="C813" s="243" t="s">
        <v>1434</v>
      </c>
      <c r="D813" s="243" t="s">
        <v>248</v>
      </c>
      <c r="E813" s="244" t="s">
        <v>1215</v>
      </c>
      <c r="F813" s="245" t="s">
        <v>1216</v>
      </c>
      <c r="G813" s="246" t="s">
        <v>289</v>
      </c>
      <c r="H813" s="247">
        <v>8</v>
      </c>
      <c r="I813" s="248"/>
      <c r="J813" s="249">
        <f>ROUND(I813*H813,2)</f>
        <v>0</v>
      </c>
      <c r="K813" s="245" t="s">
        <v>19</v>
      </c>
      <c r="L813" s="250"/>
      <c r="M813" s="251" t="s">
        <v>19</v>
      </c>
      <c r="N813" s="252" t="s">
        <v>44</v>
      </c>
      <c r="O813" s="84"/>
      <c r="P813" s="221">
        <f>O813*H813</f>
        <v>0</v>
      </c>
      <c r="Q813" s="221">
        <v>0.0077999999999999996</v>
      </c>
      <c r="R813" s="221">
        <f>Q813*H813</f>
        <v>0.062399999999999997</v>
      </c>
      <c r="S813" s="221">
        <v>0</v>
      </c>
      <c r="T813" s="222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23" t="s">
        <v>251</v>
      </c>
      <c r="AT813" s="223" t="s">
        <v>248</v>
      </c>
      <c r="AU813" s="223" t="s">
        <v>82</v>
      </c>
      <c r="AY813" s="17" t="s">
        <v>202</v>
      </c>
      <c r="BE813" s="224">
        <f>IF(N813="základní",J813,0)</f>
        <v>0</v>
      </c>
      <c r="BF813" s="224">
        <f>IF(N813="snížená",J813,0)</f>
        <v>0</v>
      </c>
      <c r="BG813" s="224">
        <f>IF(N813="zákl. přenesená",J813,0)</f>
        <v>0</v>
      </c>
      <c r="BH813" s="224">
        <f>IF(N813="sníž. přenesená",J813,0)</f>
        <v>0</v>
      </c>
      <c r="BI813" s="224">
        <f>IF(N813="nulová",J813,0)</f>
        <v>0</v>
      </c>
      <c r="BJ813" s="17" t="s">
        <v>80</v>
      </c>
      <c r="BK813" s="224">
        <f>ROUND(I813*H813,2)</f>
        <v>0</v>
      </c>
      <c r="BL813" s="17" t="s">
        <v>239</v>
      </c>
      <c r="BM813" s="223" t="s">
        <v>5902</v>
      </c>
    </row>
    <row r="814" s="2" customFormat="1">
      <c r="A814" s="38"/>
      <c r="B814" s="39"/>
      <c r="C814" s="40"/>
      <c r="D814" s="225" t="s">
        <v>212</v>
      </c>
      <c r="E814" s="40"/>
      <c r="F814" s="226" t="s">
        <v>1216</v>
      </c>
      <c r="G814" s="40"/>
      <c r="H814" s="40"/>
      <c r="I814" s="227"/>
      <c r="J814" s="40"/>
      <c r="K814" s="40"/>
      <c r="L814" s="44"/>
      <c r="M814" s="228"/>
      <c r="N814" s="229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212</v>
      </c>
      <c r="AU814" s="17" t="s">
        <v>82</v>
      </c>
    </row>
    <row r="815" s="2" customFormat="1">
      <c r="A815" s="38"/>
      <c r="B815" s="39"/>
      <c r="C815" s="40"/>
      <c r="D815" s="225" t="s">
        <v>525</v>
      </c>
      <c r="E815" s="40"/>
      <c r="F815" s="253" t="s">
        <v>526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525</v>
      </c>
      <c r="AU815" s="17" t="s">
        <v>82</v>
      </c>
    </row>
    <row r="816" s="2" customFormat="1" ht="16.5" customHeight="1">
      <c r="A816" s="38"/>
      <c r="B816" s="39"/>
      <c r="C816" s="243" t="s">
        <v>1438</v>
      </c>
      <c r="D816" s="243" t="s">
        <v>248</v>
      </c>
      <c r="E816" s="244" t="s">
        <v>1219</v>
      </c>
      <c r="F816" s="245" t="s">
        <v>1220</v>
      </c>
      <c r="G816" s="246" t="s">
        <v>289</v>
      </c>
      <c r="H816" s="247">
        <v>51</v>
      </c>
      <c r="I816" s="248"/>
      <c r="J816" s="249">
        <f>ROUND(I816*H816,2)</f>
        <v>0</v>
      </c>
      <c r="K816" s="245" t="s">
        <v>19</v>
      </c>
      <c r="L816" s="250"/>
      <c r="M816" s="251" t="s">
        <v>19</v>
      </c>
      <c r="N816" s="252" t="s">
        <v>44</v>
      </c>
      <c r="O816" s="84"/>
      <c r="P816" s="221">
        <f>O816*H816</f>
        <v>0</v>
      </c>
      <c r="Q816" s="221">
        <v>0.00016000000000000001</v>
      </c>
      <c r="R816" s="221">
        <f>Q816*H816</f>
        <v>0.0081600000000000006</v>
      </c>
      <c r="S816" s="221">
        <v>0</v>
      </c>
      <c r="T816" s="22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23" t="s">
        <v>251</v>
      </c>
      <c r="AT816" s="223" t="s">
        <v>248</v>
      </c>
      <c r="AU816" s="223" t="s">
        <v>82</v>
      </c>
      <c r="AY816" s="17" t="s">
        <v>202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7" t="s">
        <v>80</v>
      </c>
      <c r="BK816" s="224">
        <f>ROUND(I816*H816,2)</f>
        <v>0</v>
      </c>
      <c r="BL816" s="17" t="s">
        <v>239</v>
      </c>
      <c r="BM816" s="223" t="s">
        <v>5903</v>
      </c>
    </row>
    <row r="817" s="2" customFormat="1">
      <c r="A817" s="38"/>
      <c r="B817" s="39"/>
      <c r="C817" s="40"/>
      <c r="D817" s="225" t="s">
        <v>212</v>
      </c>
      <c r="E817" s="40"/>
      <c r="F817" s="226" t="s">
        <v>1220</v>
      </c>
      <c r="G817" s="40"/>
      <c r="H817" s="40"/>
      <c r="I817" s="227"/>
      <c r="J817" s="40"/>
      <c r="K817" s="40"/>
      <c r="L817" s="44"/>
      <c r="M817" s="228"/>
      <c r="N817" s="229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212</v>
      </c>
      <c r="AU817" s="17" t="s">
        <v>82</v>
      </c>
    </row>
    <row r="818" s="2" customFormat="1" ht="16.5" customHeight="1">
      <c r="A818" s="38"/>
      <c r="B818" s="39"/>
      <c r="C818" s="243" t="s">
        <v>1442</v>
      </c>
      <c r="D818" s="243" t="s">
        <v>248</v>
      </c>
      <c r="E818" s="244" t="s">
        <v>4884</v>
      </c>
      <c r="F818" s="245" t="s">
        <v>4885</v>
      </c>
      <c r="G818" s="246" t="s">
        <v>289</v>
      </c>
      <c r="H818" s="247">
        <v>0</v>
      </c>
      <c r="I818" s="248"/>
      <c r="J818" s="249">
        <f>ROUND(I818*H818,2)</f>
        <v>0</v>
      </c>
      <c r="K818" s="245" t="s">
        <v>19</v>
      </c>
      <c r="L818" s="250"/>
      <c r="M818" s="251" t="s">
        <v>19</v>
      </c>
      <c r="N818" s="252" t="s">
        <v>44</v>
      </c>
      <c r="O818" s="84"/>
      <c r="P818" s="221">
        <f>O818*H818</f>
        <v>0</v>
      </c>
      <c r="Q818" s="221">
        <v>0.0048199999999999996</v>
      </c>
      <c r="R818" s="221">
        <f>Q818*H818</f>
        <v>0</v>
      </c>
      <c r="S818" s="221">
        <v>0</v>
      </c>
      <c r="T818" s="22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3" t="s">
        <v>251</v>
      </c>
      <c r="AT818" s="223" t="s">
        <v>248</v>
      </c>
      <c r="AU818" s="223" t="s">
        <v>82</v>
      </c>
      <c r="AY818" s="17" t="s">
        <v>202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7" t="s">
        <v>80</v>
      </c>
      <c r="BK818" s="224">
        <f>ROUND(I818*H818,2)</f>
        <v>0</v>
      </c>
      <c r="BL818" s="17" t="s">
        <v>239</v>
      </c>
      <c r="BM818" s="223" t="s">
        <v>5904</v>
      </c>
    </row>
    <row r="819" s="2" customFormat="1">
      <c r="A819" s="38"/>
      <c r="B819" s="39"/>
      <c r="C819" s="40"/>
      <c r="D819" s="225" t="s">
        <v>212</v>
      </c>
      <c r="E819" s="40"/>
      <c r="F819" s="226" t="s">
        <v>5905</v>
      </c>
      <c r="G819" s="40"/>
      <c r="H819" s="40"/>
      <c r="I819" s="227"/>
      <c r="J819" s="40"/>
      <c r="K819" s="40"/>
      <c r="L819" s="44"/>
      <c r="M819" s="228"/>
      <c r="N819" s="229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212</v>
      </c>
      <c r="AU819" s="17" t="s">
        <v>82</v>
      </c>
    </row>
    <row r="820" s="2" customFormat="1" ht="16.5" customHeight="1">
      <c r="A820" s="38"/>
      <c r="B820" s="39"/>
      <c r="C820" s="243" t="s">
        <v>1446</v>
      </c>
      <c r="D820" s="243" t="s">
        <v>248</v>
      </c>
      <c r="E820" s="244" t="s">
        <v>4888</v>
      </c>
      <c r="F820" s="245" t="s">
        <v>4889</v>
      </c>
      <c r="G820" s="246" t="s">
        <v>289</v>
      </c>
      <c r="H820" s="247">
        <v>0</v>
      </c>
      <c r="I820" s="248"/>
      <c r="J820" s="249">
        <f>ROUND(I820*H820,2)</f>
        <v>0</v>
      </c>
      <c r="K820" s="245" t="s">
        <v>19</v>
      </c>
      <c r="L820" s="250"/>
      <c r="M820" s="251" t="s">
        <v>19</v>
      </c>
      <c r="N820" s="252" t="s">
        <v>44</v>
      </c>
      <c r="O820" s="84"/>
      <c r="P820" s="221">
        <f>O820*H820</f>
        <v>0</v>
      </c>
      <c r="Q820" s="221">
        <v>0.0048199999999999996</v>
      </c>
      <c r="R820" s="221">
        <f>Q820*H820</f>
        <v>0</v>
      </c>
      <c r="S820" s="221">
        <v>0</v>
      </c>
      <c r="T820" s="222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23" t="s">
        <v>251</v>
      </c>
      <c r="AT820" s="223" t="s">
        <v>248</v>
      </c>
      <c r="AU820" s="223" t="s">
        <v>82</v>
      </c>
      <c r="AY820" s="17" t="s">
        <v>202</v>
      </c>
      <c r="BE820" s="224">
        <f>IF(N820="základní",J820,0)</f>
        <v>0</v>
      </c>
      <c r="BF820" s="224">
        <f>IF(N820="snížená",J820,0)</f>
        <v>0</v>
      </c>
      <c r="BG820" s="224">
        <f>IF(N820="zákl. přenesená",J820,0)</f>
        <v>0</v>
      </c>
      <c r="BH820" s="224">
        <f>IF(N820="sníž. přenesená",J820,0)</f>
        <v>0</v>
      </c>
      <c r="BI820" s="224">
        <f>IF(N820="nulová",J820,0)</f>
        <v>0</v>
      </c>
      <c r="BJ820" s="17" t="s">
        <v>80</v>
      </c>
      <c r="BK820" s="224">
        <f>ROUND(I820*H820,2)</f>
        <v>0</v>
      </c>
      <c r="BL820" s="17" t="s">
        <v>239</v>
      </c>
      <c r="BM820" s="223" t="s">
        <v>5906</v>
      </c>
    </row>
    <row r="821" s="2" customFormat="1">
      <c r="A821" s="38"/>
      <c r="B821" s="39"/>
      <c r="C821" s="40"/>
      <c r="D821" s="225" t="s">
        <v>212</v>
      </c>
      <c r="E821" s="40"/>
      <c r="F821" s="226" t="s">
        <v>4889</v>
      </c>
      <c r="G821" s="40"/>
      <c r="H821" s="40"/>
      <c r="I821" s="227"/>
      <c r="J821" s="40"/>
      <c r="K821" s="40"/>
      <c r="L821" s="44"/>
      <c r="M821" s="228"/>
      <c r="N821" s="229"/>
      <c r="O821" s="84"/>
      <c r="P821" s="84"/>
      <c r="Q821" s="84"/>
      <c r="R821" s="84"/>
      <c r="S821" s="84"/>
      <c r="T821" s="85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212</v>
      </c>
      <c r="AU821" s="17" t="s">
        <v>82</v>
      </c>
    </row>
    <row r="822" s="2" customFormat="1" ht="16.5" customHeight="1">
      <c r="A822" s="38"/>
      <c r="B822" s="39"/>
      <c r="C822" s="243" t="s">
        <v>1450</v>
      </c>
      <c r="D822" s="243" t="s">
        <v>248</v>
      </c>
      <c r="E822" s="244" t="s">
        <v>4876</v>
      </c>
      <c r="F822" s="245" t="s">
        <v>5907</v>
      </c>
      <c r="G822" s="246" t="s">
        <v>289</v>
      </c>
      <c r="H822" s="247">
        <v>0</v>
      </c>
      <c r="I822" s="248"/>
      <c r="J822" s="249">
        <f>ROUND(I822*H822,2)</f>
        <v>0</v>
      </c>
      <c r="K822" s="245" t="s">
        <v>19</v>
      </c>
      <c r="L822" s="250"/>
      <c r="M822" s="251" t="s">
        <v>19</v>
      </c>
      <c r="N822" s="252" t="s">
        <v>44</v>
      </c>
      <c r="O822" s="84"/>
      <c r="P822" s="221">
        <f>O822*H822</f>
        <v>0</v>
      </c>
      <c r="Q822" s="221">
        <v>0</v>
      </c>
      <c r="R822" s="221">
        <f>Q822*H822</f>
        <v>0</v>
      </c>
      <c r="S822" s="221">
        <v>0</v>
      </c>
      <c r="T822" s="222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23" t="s">
        <v>251</v>
      </c>
      <c r="AT822" s="223" t="s">
        <v>248</v>
      </c>
      <c r="AU822" s="223" t="s">
        <v>82</v>
      </c>
      <c r="AY822" s="17" t="s">
        <v>202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80</v>
      </c>
      <c r="BK822" s="224">
        <f>ROUND(I822*H822,2)</f>
        <v>0</v>
      </c>
      <c r="BL822" s="17" t="s">
        <v>239</v>
      </c>
      <c r="BM822" s="223" t="s">
        <v>5908</v>
      </c>
    </row>
    <row r="823" s="2" customFormat="1">
      <c r="A823" s="38"/>
      <c r="B823" s="39"/>
      <c r="C823" s="40"/>
      <c r="D823" s="225" t="s">
        <v>212</v>
      </c>
      <c r="E823" s="40"/>
      <c r="F823" s="226" t="s">
        <v>5907</v>
      </c>
      <c r="G823" s="40"/>
      <c r="H823" s="40"/>
      <c r="I823" s="227"/>
      <c r="J823" s="40"/>
      <c r="K823" s="40"/>
      <c r="L823" s="44"/>
      <c r="M823" s="228"/>
      <c r="N823" s="229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212</v>
      </c>
      <c r="AU823" s="17" t="s">
        <v>82</v>
      </c>
    </row>
    <row r="824" s="2" customFormat="1" ht="16.5" customHeight="1">
      <c r="A824" s="38"/>
      <c r="B824" s="39"/>
      <c r="C824" s="243" t="s">
        <v>1454</v>
      </c>
      <c r="D824" s="243" t="s">
        <v>248</v>
      </c>
      <c r="E824" s="244" t="s">
        <v>4896</v>
      </c>
      <c r="F824" s="245" t="s">
        <v>5909</v>
      </c>
      <c r="G824" s="246" t="s">
        <v>289</v>
      </c>
      <c r="H824" s="247">
        <v>2</v>
      </c>
      <c r="I824" s="248"/>
      <c r="J824" s="249">
        <f>ROUND(I824*H824,2)</f>
        <v>0</v>
      </c>
      <c r="K824" s="245" t="s">
        <v>19</v>
      </c>
      <c r="L824" s="250"/>
      <c r="M824" s="251" t="s">
        <v>19</v>
      </c>
      <c r="N824" s="252" t="s">
        <v>44</v>
      </c>
      <c r="O824" s="84"/>
      <c r="P824" s="221">
        <f>O824*H824</f>
        <v>0</v>
      </c>
      <c r="Q824" s="221">
        <v>0</v>
      </c>
      <c r="R824" s="221">
        <f>Q824*H824</f>
        <v>0</v>
      </c>
      <c r="S824" s="221">
        <v>0</v>
      </c>
      <c r="T824" s="22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23" t="s">
        <v>251</v>
      </c>
      <c r="AT824" s="223" t="s">
        <v>248</v>
      </c>
      <c r="AU824" s="223" t="s">
        <v>82</v>
      </c>
      <c r="AY824" s="17" t="s">
        <v>202</v>
      </c>
      <c r="BE824" s="224">
        <f>IF(N824="základní",J824,0)</f>
        <v>0</v>
      </c>
      <c r="BF824" s="224">
        <f>IF(N824="snížená",J824,0)</f>
        <v>0</v>
      </c>
      <c r="BG824" s="224">
        <f>IF(N824="zákl. přenesená",J824,0)</f>
        <v>0</v>
      </c>
      <c r="BH824" s="224">
        <f>IF(N824="sníž. přenesená",J824,0)</f>
        <v>0</v>
      </c>
      <c r="BI824" s="224">
        <f>IF(N824="nulová",J824,0)</f>
        <v>0</v>
      </c>
      <c r="BJ824" s="17" t="s">
        <v>80</v>
      </c>
      <c r="BK824" s="224">
        <f>ROUND(I824*H824,2)</f>
        <v>0</v>
      </c>
      <c r="BL824" s="17" t="s">
        <v>239</v>
      </c>
      <c r="BM824" s="223" t="s">
        <v>5910</v>
      </c>
    </row>
    <row r="825" s="2" customFormat="1">
      <c r="A825" s="38"/>
      <c r="B825" s="39"/>
      <c r="C825" s="40"/>
      <c r="D825" s="225" t="s">
        <v>212</v>
      </c>
      <c r="E825" s="40"/>
      <c r="F825" s="226" t="s">
        <v>5909</v>
      </c>
      <c r="G825" s="40"/>
      <c r="H825" s="40"/>
      <c r="I825" s="227"/>
      <c r="J825" s="40"/>
      <c r="K825" s="40"/>
      <c r="L825" s="44"/>
      <c r="M825" s="228"/>
      <c r="N825" s="229"/>
      <c r="O825" s="84"/>
      <c r="P825" s="84"/>
      <c r="Q825" s="84"/>
      <c r="R825" s="84"/>
      <c r="S825" s="84"/>
      <c r="T825" s="85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T825" s="17" t="s">
        <v>212</v>
      </c>
      <c r="AU825" s="17" t="s">
        <v>82</v>
      </c>
    </row>
    <row r="826" s="2" customFormat="1" ht="16.5" customHeight="1">
      <c r="A826" s="38"/>
      <c r="B826" s="39"/>
      <c r="C826" s="212" t="s">
        <v>1458</v>
      </c>
      <c r="D826" s="212" t="s">
        <v>205</v>
      </c>
      <c r="E826" s="213" t="s">
        <v>1201</v>
      </c>
      <c r="F826" s="214" t="s">
        <v>1202</v>
      </c>
      <c r="G826" s="215" t="s">
        <v>289</v>
      </c>
      <c r="H826" s="216">
        <v>2</v>
      </c>
      <c r="I826" s="217"/>
      <c r="J826" s="218">
        <f>ROUND(I826*H826,2)</f>
        <v>0</v>
      </c>
      <c r="K826" s="214" t="s">
        <v>209</v>
      </c>
      <c r="L826" s="44"/>
      <c r="M826" s="219" t="s">
        <v>19</v>
      </c>
      <c r="N826" s="220" t="s">
        <v>44</v>
      </c>
      <c r="O826" s="84"/>
      <c r="P826" s="221">
        <f>O826*H826</f>
        <v>0</v>
      </c>
      <c r="Q826" s="221">
        <v>0.00014999999999999999</v>
      </c>
      <c r="R826" s="221">
        <f>Q826*H826</f>
        <v>0.00029999999999999997</v>
      </c>
      <c r="S826" s="221">
        <v>0</v>
      </c>
      <c r="T826" s="222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3" t="s">
        <v>233</v>
      </c>
      <c r="AT826" s="223" t="s">
        <v>205</v>
      </c>
      <c r="AU826" s="223" t="s">
        <v>82</v>
      </c>
      <c r="AY826" s="17" t="s">
        <v>202</v>
      </c>
      <c r="BE826" s="224">
        <f>IF(N826="základní",J826,0)</f>
        <v>0</v>
      </c>
      <c r="BF826" s="224">
        <f>IF(N826="snížená",J826,0)</f>
        <v>0</v>
      </c>
      <c r="BG826" s="224">
        <f>IF(N826="zákl. přenesená",J826,0)</f>
        <v>0</v>
      </c>
      <c r="BH826" s="224">
        <f>IF(N826="sníž. přenesená",J826,0)</f>
        <v>0</v>
      </c>
      <c r="BI826" s="224">
        <f>IF(N826="nulová",J826,0)</f>
        <v>0</v>
      </c>
      <c r="BJ826" s="17" t="s">
        <v>80</v>
      </c>
      <c r="BK826" s="224">
        <f>ROUND(I826*H826,2)</f>
        <v>0</v>
      </c>
      <c r="BL826" s="17" t="s">
        <v>233</v>
      </c>
      <c r="BM826" s="223" t="s">
        <v>5911</v>
      </c>
    </row>
    <row r="827" s="2" customFormat="1">
      <c r="A827" s="38"/>
      <c r="B827" s="39"/>
      <c r="C827" s="40"/>
      <c r="D827" s="225" t="s">
        <v>212</v>
      </c>
      <c r="E827" s="40"/>
      <c r="F827" s="226" t="s">
        <v>1204</v>
      </c>
      <c r="G827" s="40"/>
      <c r="H827" s="40"/>
      <c r="I827" s="227"/>
      <c r="J827" s="40"/>
      <c r="K827" s="40"/>
      <c r="L827" s="44"/>
      <c r="M827" s="228"/>
      <c r="N827" s="229"/>
      <c r="O827" s="84"/>
      <c r="P827" s="84"/>
      <c r="Q827" s="84"/>
      <c r="R827" s="84"/>
      <c r="S827" s="84"/>
      <c r="T827" s="85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212</v>
      </c>
      <c r="AU827" s="17" t="s">
        <v>82</v>
      </c>
    </row>
    <row r="828" s="2" customFormat="1">
      <c r="A828" s="38"/>
      <c r="B828" s="39"/>
      <c r="C828" s="40"/>
      <c r="D828" s="230" t="s">
        <v>214</v>
      </c>
      <c r="E828" s="40"/>
      <c r="F828" s="231" t="s">
        <v>1205</v>
      </c>
      <c r="G828" s="40"/>
      <c r="H828" s="40"/>
      <c r="I828" s="227"/>
      <c r="J828" s="40"/>
      <c r="K828" s="40"/>
      <c r="L828" s="44"/>
      <c r="M828" s="228"/>
      <c r="N828" s="229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214</v>
      </c>
      <c r="AU828" s="17" t="s">
        <v>82</v>
      </c>
    </row>
    <row r="829" s="2" customFormat="1" ht="24.15" customHeight="1">
      <c r="A829" s="38"/>
      <c r="B829" s="39"/>
      <c r="C829" s="243" t="s">
        <v>1462</v>
      </c>
      <c r="D829" s="243" t="s">
        <v>248</v>
      </c>
      <c r="E829" s="244" t="s">
        <v>1207</v>
      </c>
      <c r="F829" s="245" t="s">
        <v>1208</v>
      </c>
      <c r="G829" s="246" t="s">
        <v>289</v>
      </c>
      <c r="H829" s="247">
        <v>2</v>
      </c>
      <c r="I829" s="248"/>
      <c r="J829" s="249">
        <f>ROUND(I829*H829,2)</f>
        <v>0</v>
      </c>
      <c r="K829" s="245" t="s">
        <v>19</v>
      </c>
      <c r="L829" s="250"/>
      <c r="M829" s="251" t="s">
        <v>19</v>
      </c>
      <c r="N829" s="252" t="s">
        <v>44</v>
      </c>
      <c r="O829" s="84"/>
      <c r="P829" s="221">
        <f>O829*H829</f>
        <v>0</v>
      </c>
      <c r="Q829" s="221">
        <v>0.016</v>
      </c>
      <c r="R829" s="221">
        <f>Q829*H829</f>
        <v>0.032000000000000001</v>
      </c>
      <c r="S829" s="221">
        <v>0</v>
      </c>
      <c r="T829" s="22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3" t="s">
        <v>1051</v>
      </c>
      <c r="AT829" s="223" t="s">
        <v>248</v>
      </c>
      <c r="AU829" s="223" t="s">
        <v>82</v>
      </c>
      <c r="AY829" s="17" t="s">
        <v>202</v>
      </c>
      <c r="BE829" s="224">
        <f>IF(N829="základní",J829,0)</f>
        <v>0</v>
      </c>
      <c r="BF829" s="224">
        <f>IF(N829="snížená",J829,0)</f>
        <v>0</v>
      </c>
      <c r="BG829" s="224">
        <f>IF(N829="zákl. přenesená",J829,0)</f>
        <v>0</v>
      </c>
      <c r="BH829" s="224">
        <f>IF(N829="sníž. přenesená",J829,0)</f>
        <v>0</v>
      </c>
      <c r="BI829" s="224">
        <f>IF(N829="nulová",J829,0)</f>
        <v>0</v>
      </c>
      <c r="BJ829" s="17" t="s">
        <v>80</v>
      </c>
      <c r="BK829" s="224">
        <f>ROUND(I829*H829,2)</f>
        <v>0</v>
      </c>
      <c r="BL829" s="17" t="s">
        <v>233</v>
      </c>
      <c r="BM829" s="223" t="s">
        <v>5912</v>
      </c>
    </row>
    <row r="830" s="2" customFormat="1">
      <c r="A830" s="38"/>
      <c r="B830" s="39"/>
      <c r="C830" s="40"/>
      <c r="D830" s="225" t="s">
        <v>212</v>
      </c>
      <c r="E830" s="40"/>
      <c r="F830" s="226" t="s">
        <v>1208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212</v>
      </c>
      <c r="AU830" s="17" t="s">
        <v>82</v>
      </c>
    </row>
    <row r="831" s="2" customFormat="1" ht="16.5" customHeight="1">
      <c r="A831" s="38"/>
      <c r="B831" s="39"/>
      <c r="C831" s="212" t="s">
        <v>1466</v>
      </c>
      <c r="D831" s="212" t="s">
        <v>205</v>
      </c>
      <c r="E831" s="213" t="s">
        <v>4904</v>
      </c>
      <c r="F831" s="214" t="s">
        <v>4905</v>
      </c>
      <c r="G831" s="215" t="s">
        <v>289</v>
      </c>
      <c r="H831" s="216">
        <v>34</v>
      </c>
      <c r="I831" s="217"/>
      <c r="J831" s="218">
        <f>ROUND(I831*H831,2)</f>
        <v>0</v>
      </c>
      <c r="K831" s="214" t="s">
        <v>209</v>
      </c>
      <c r="L831" s="44"/>
      <c r="M831" s="219" t="s">
        <v>19</v>
      </c>
      <c r="N831" s="220" t="s">
        <v>44</v>
      </c>
      <c r="O831" s="84"/>
      <c r="P831" s="221">
        <f>O831*H831</f>
        <v>0</v>
      </c>
      <c r="Q831" s="221">
        <v>0.00020000000000000001</v>
      </c>
      <c r="R831" s="221">
        <f>Q831*H831</f>
        <v>0.0068000000000000005</v>
      </c>
      <c r="S831" s="221">
        <v>0</v>
      </c>
      <c r="T831" s="22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3" t="s">
        <v>233</v>
      </c>
      <c r="AT831" s="223" t="s">
        <v>205</v>
      </c>
      <c r="AU831" s="223" t="s">
        <v>82</v>
      </c>
      <c r="AY831" s="17" t="s">
        <v>202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7" t="s">
        <v>80</v>
      </c>
      <c r="BK831" s="224">
        <f>ROUND(I831*H831,2)</f>
        <v>0</v>
      </c>
      <c r="BL831" s="17" t="s">
        <v>233</v>
      </c>
      <c r="BM831" s="223" t="s">
        <v>5913</v>
      </c>
    </row>
    <row r="832" s="2" customFormat="1">
      <c r="A832" s="38"/>
      <c r="B832" s="39"/>
      <c r="C832" s="40"/>
      <c r="D832" s="225" t="s">
        <v>212</v>
      </c>
      <c r="E832" s="40"/>
      <c r="F832" s="226" t="s">
        <v>4907</v>
      </c>
      <c r="G832" s="40"/>
      <c r="H832" s="40"/>
      <c r="I832" s="227"/>
      <c r="J832" s="40"/>
      <c r="K832" s="40"/>
      <c r="L832" s="44"/>
      <c r="M832" s="228"/>
      <c r="N832" s="229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212</v>
      </c>
      <c r="AU832" s="17" t="s">
        <v>82</v>
      </c>
    </row>
    <row r="833" s="2" customFormat="1">
      <c r="A833" s="38"/>
      <c r="B833" s="39"/>
      <c r="C833" s="40"/>
      <c r="D833" s="230" t="s">
        <v>214</v>
      </c>
      <c r="E833" s="40"/>
      <c r="F833" s="231" t="s">
        <v>4908</v>
      </c>
      <c r="G833" s="40"/>
      <c r="H833" s="40"/>
      <c r="I833" s="227"/>
      <c r="J833" s="40"/>
      <c r="K833" s="40"/>
      <c r="L833" s="44"/>
      <c r="M833" s="228"/>
      <c r="N833" s="229"/>
      <c r="O833" s="84"/>
      <c r="P833" s="84"/>
      <c r="Q833" s="84"/>
      <c r="R833" s="84"/>
      <c r="S833" s="84"/>
      <c r="T833" s="85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214</v>
      </c>
      <c r="AU833" s="17" t="s">
        <v>82</v>
      </c>
    </row>
    <row r="834" s="2" customFormat="1" ht="16.5" customHeight="1">
      <c r="A834" s="38"/>
      <c r="B834" s="39"/>
      <c r="C834" s="243" t="s">
        <v>1470</v>
      </c>
      <c r="D834" s="243" t="s">
        <v>248</v>
      </c>
      <c r="E834" s="244" t="s">
        <v>4914</v>
      </c>
      <c r="F834" s="245" t="s">
        <v>4915</v>
      </c>
      <c r="G834" s="246" t="s">
        <v>289</v>
      </c>
      <c r="H834" s="247">
        <v>32</v>
      </c>
      <c r="I834" s="248"/>
      <c r="J834" s="249">
        <f>ROUND(I834*H834,2)</f>
        <v>0</v>
      </c>
      <c r="K834" s="245" t="s">
        <v>19</v>
      </c>
      <c r="L834" s="250"/>
      <c r="M834" s="251" t="s">
        <v>19</v>
      </c>
      <c r="N834" s="252" t="s">
        <v>44</v>
      </c>
      <c r="O834" s="84"/>
      <c r="P834" s="221">
        <f>O834*H834</f>
        <v>0</v>
      </c>
      <c r="Q834" s="221">
        <v>0.00016000000000000001</v>
      </c>
      <c r="R834" s="221">
        <f>Q834*H834</f>
        <v>0.0051200000000000004</v>
      </c>
      <c r="S834" s="221">
        <v>0</v>
      </c>
      <c r="T834" s="22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251</v>
      </c>
      <c r="AT834" s="223" t="s">
        <v>248</v>
      </c>
      <c r="AU834" s="223" t="s">
        <v>82</v>
      </c>
      <c r="AY834" s="17" t="s">
        <v>202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80</v>
      </c>
      <c r="BK834" s="224">
        <f>ROUND(I834*H834,2)</f>
        <v>0</v>
      </c>
      <c r="BL834" s="17" t="s">
        <v>239</v>
      </c>
      <c r="BM834" s="223" t="s">
        <v>5914</v>
      </c>
    </row>
    <row r="835" s="2" customFormat="1">
      <c r="A835" s="38"/>
      <c r="B835" s="39"/>
      <c r="C835" s="40"/>
      <c r="D835" s="225" t="s">
        <v>212</v>
      </c>
      <c r="E835" s="40"/>
      <c r="F835" s="226" t="s">
        <v>4915</v>
      </c>
      <c r="G835" s="40"/>
      <c r="H835" s="40"/>
      <c r="I835" s="227"/>
      <c r="J835" s="40"/>
      <c r="K835" s="40"/>
      <c r="L835" s="44"/>
      <c r="M835" s="228"/>
      <c r="N835" s="229"/>
      <c r="O835" s="84"/>
      <c r="P835" s="84"/>
      <c r="Q835" s="84"/>
      <c r="R835" s="84"/>
      <c r="S835" s="84"/>
      <c r="T835" s="85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212</v>
      </c>
      <c r="AU835" s="17" t="s">
        <v>82</v>
      </c>
    </row>
    <row r="836" s="2" customFormat="1" ht="16.5" customHeight="1">
      <c r="A836" s="38"/>
      <c r="B836" s="39"/>
      <c r="C836" s="243" t="s">
        <v>1474</v>
      </c>
      <c r="D836" s="243" t="s">
        <v>248</v>
      </c>
      <c r="E836" s="244" t="s">
        <v>4954</v>
      </c>
      <c r="F836" s="245" t="s">
        <v>4955</v>
      </c>
      <c r="G836" s="246" t="s">
        <v>289</v>
      </c>
      <c r="H836" s="247">
        <v>2</v>
      </c>
      <c r="I836" s="248"/>
      <c r="J836" s="249">
        <f>ROUND(I836*H836,2)</f>
        <v>0</v>
      </c>
      <c r="K836" s="245" t="s">
        <v>19</v>
      </c>
      <c r="L836" s="250"/>
      <c r="M836" s="251" t="s">
        <v>19</v>
      </c>
      <c r="N836" s="252" t="s">
        <v>44</v>
      </c>
      <c r="O836" s="84"/>
      <c r="P836" s="221">
        <f>O836*H836</f>
        <v>0</v>
      </c>
      <c r="Q836" s="221">
        <v>0.0048199999999999996</v>
      </c>
      <c r="R836" s="221">
        <f>Q836*H836</f>
        <v>0.0096399999999999993</v>
      </c>
      <c r="S836" s="221">
        <v>0</v>
      </c>
      <c r="T836" s="22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3" t="s">
        <v>251</v>
      </c>
      <c r="AT836" s="223" t="s">
        <v>248</v>
      </c>
      <c r="AU836" s="223" t="s">
        <v>82</v>
      </c>
      <c r="AY836" s="17" t="s">
        <v>202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80</v>
      </c>
      <c r="BK836" s="224">
        <f>ROUND(I836*H836,2)</f>
        <v>0</v>
      </c>
      <c r="BL836" s="17" t="s">
        <v>239</v>
      </c>
      <c r="BM836" s="223" t="s">
        <v>5915</v>
      </c>
    </row>
    <row r="837" s="2" customFormat="1">
      <c r="A837" s="38"/>
      <c r="B837" s="39"/>
      <c r="C837" s="40"/>
      <c r="D837" s="225" t="s">
        <v>212</v>
      </c>
      <c r="E837" s="40"/>
      <c r="F837" s="226" t="s">
        <v>4955</v>
      </c>
      <c r="G837" s="40"/>
      <c r="H837" s="40"/>
      <c r="I837" s="227"/>
      <c r="J837" s="40"/>
      <c r="K837" s="40"/>
      <c r="L837" s="44"/>
      <c r="M837" s="228"/>
      <c r="N837" s="229"/>
      <c r="O837" s="84"/>
      <c r="P837" s="84"/>
      <c r="Q837" s="84"/>
      <c r="R837" s="84"/>
      <c r="S837" s="84"/>
      <c r="T837" s="85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212</v>
      </c>
      <c r="AU837" s="17" t="s">
        <v>82</v>
      </c>
    </row>
    <row r="838" s="2" customFormat="1" ht="16.5" customHeight="1">
      <c r="A838" s="38"/>
      <c r="B838" s="39"/>
      <c r="C838" s="212" t="s">
        <v>1478</v>
      </c>
      <c r="D838" s="212" t="s">
        <v>205</v>
      </c>
      <c r="E838" s="213" t="s">
        <v>1223</v>
      </c>
      <c r="F838" s="214" t="s">
        <v>1224</v>
      </c>
      <c r="G838" s="215" t="s">
        <v>289</v>
      </c>
      <c r="H838" s="216">
        <v>4</v>
      </c>
      <c r="I838" s="217"/>
      <c r="J838" s="218">
        <f>ROUND(I838*H838,2)</f>
        <v>0</v>
      </c>
      <c r="K838" s="214" t="s">
        <v>209</v>
      </c>
      <c r="L838" s="44"/>
      <c r="M838" s="219" t="s">
        <v>19</v>
      </c>
      <c r="N838" s="220" t="s">
        <v>44</v>
      </c>
      <c r="O838" s="84"/>
      <c r="P838" s="221">
        <f>O838*H838</f>
        <v>0</v>
      </c>
      <c r="Q838" s="221">
        <v>0.00021000000000000001</v>
      </c>
      <c r="R838" s="221">
        <f>Q838*H838</f>
        <v>0.00084000000000000003</v>
      </c>
      <c r="S838" s="221">
        <v>0</v>
      </c>
      <c r="T838" s="22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3" t="s">
        <v>233</v>
      </c>
      <c r="AT838" s="223" t="s">
        <v>205</v>
      </c>
      <c r="AU838" s="223" t="s">
        <v>82</v>
      </c>
      <c r="AY838" s="17" t="s">
        <v>202</v>
      </c>
      <c r="BE838" s="224">
        <f>IF(N838="základní",J838,0)</f>
        <v>0</v>
      </c>
      <c r="BF838" s="224">
        <f>IF(N838="snížená",J838,0)</f>
        <v>0</v>
      </c>
      <c r="BG838" s="224">
        <f>IF(N838="zákl. přenesená",J838,0)</f>
        <v>0</v>
      </c>
      <c r="BH838" s="224">
        <f>IF(N838="sníž. přenesená",J838,0)</f>
        <v>0</v>
      </c>
      <c r="BI838" s="224">
        <f>IF(N838="nulová",J838,0)</f>
        <v>0</v>
      </c>
      <c r="BJ838" s="17" t="s">
        <v>80</v>
      </c>
      <c r="BK838" s="224">
        <f>ROUND(I838*H838,2)</f>
        <v>0</v>
      </c>
      <c r="BL838" s="17" t="s">
        <v>233</v>
      </c>
      <c r="BM838" s="223" t="s">
        <v>5916</v>
      </c>
    </row>
    <row r="839" s="2" customFormat="1">
      <c r="A839" s="38"/>
      <c r="B839" s="39"/>
      <c r="C839" s="40"/>
      <c r="D839" s="225" t="s">
        <v>212</v>
      </c>
      <c r="E839" s="40"/>
      <c r="F839" s="226" t="s">
        <v>1226</v>
      </c>
      <c r="G839" s="40"/>
      <c r="H839" s="40"/>
      <c r="I839" s="227"/>
      <c r="J839" s="40"/>
      <c r="K839" s="40"/>
      <c r="L839" s="44"/>
      <c r="M839" s="228"/>
      <c r="N839" s="229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212</v>
      </c>
      <c r="AU839" s="17" t="s">
        <v>82</v>
      </c>
    </row>
    <row r="840" s="2" customFormat="1">
      <c r="A840" s="38"/>
      <c r="B840" s="39"/>
      <c r="C840" s="40"/>
      <c r="D840" s="230" t="s">
        <v>214</v>
      </c>
      <c r="E840" s="40"/>
      <c r="F840" s="231" t="s">
        <v>1227</v>
      </c>
      <c r="G840" s="40"/>
      <c r="H840" s="40"/>
      <c r="I840" s="227"/>
      <c r="J840" s="40"/>
      <c r="K840" s="40"/>
      <c r="L840" s="44"/>
      <c r="M840" s="228"/>
      <c r="N840" s="229"/>
      <c r="O840" s="84"/>
      <c r="P840" s="84"/>
      <c r="Q840" s="84"/>
      <c r="R840" s="84"/>
      <c r="S840" s="84"/>
      <c r="T840" s="85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214</v>
      </c>
      <c r="AU840" s="17" t="s">
        <v>82</v>
      </c>
    </row>
    <row r="841" s="2" customFormat="1" ht="16.5" customHeight="1">
      <c r="A841" s="38"/>
      <c r="B841" s="39"/>
      <c r="C841" s="243" t="s">
        <v>1483</v>
      </c>
      <c r="D841" s="243" t="s">
        <v>248</v>
      </c>
      <c r="E841" s="244" t="s">
        <v>5008</v>
      </c>
      <c r="F841" s="245" t="s">
        <v>5009</v>
      </c>
      <c r="G841" s="246" t="s">
        <v>289</v>
      </c>
      <c r="H841" s="247">
        <v>1</v>
      </c>
      <c r="I841" s="248"/>
      <c r="J841" s="249">
        <f>ROUND(I841*H841,2)</f>
        <v>0</v>
      </c>
      <c r="K841" s="245" t="s">
        <v>209</v>
      </c>
      <c r="L841" s="250"/>
      <c r="M841" s="251" t="s">
        <v>19</v>
      </c>
      <c r="N841" s="252" t="s">
        <v>44</v>
      </c>
      <c r="O841" s="84"/>
      <c r="P841" s="221">
        <f>O841*H841</f>
        <v>0</v>
      </c>
      <c r="Q841" s="221">
        <v>0.00064999999999999997</v>
      </c>
      <c r="R841" s="221">
        <f>Q841*H841</f>
        <v>0.00064999999999999997</v>
      </c>
      <c r="S841" s="221">
        <v>0</v>
      </c>
      <c r="T841" s="22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3" t="s">
        <v>251</v>
      </c>
      <c r="AT841" s="223" t="s">
        <v>248</v>
      </c>
      <c r="AU841" s="223" t="s">
        <v>82</v>
      </c>
      <c r="AY841" s="17" t="s">
        <v>202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80</v>
      </c>
      <c r="BK841" s="224">
        <f>ROUND(I841*H841,2)</f>
        <v>0</v>
      </c>
      <c r="BL841" s="17" t="s">
        <v>239</v>
      </c>
      <c r="BM841" s="223" t="s">
        <v>5917</v>
      </c>
    </row>
    <row r="842" s="2" customFormat="1">
      <c r="A842" s="38"/>
      <c r="B842" s="39"/>
      <c r="C842" s="40"/>
      <c r="D842" s="225" t="s">
        <v>212</v>
      </c>
      <c r="E842" s="40"/>
      <c r="F842" s="226" t="s">
        <v>5009</v>
      </c>
      <c r="G842" s="40"/>
      <c r="H842" s="40"/>
      <c r="I842" s="227"/>
      <c r="J842" s="40"/>
      <c r="K842" s="40"/>
      <c r="L842" s="44"/>
      <c r="M842" s="228"/>
      <c r="N842" s="229"/>
      <c r="O842" s="84"/>
      <c r="P842" s="84"/>
      <c r="Q842" s="84"/>
      <c r="R842" s="84"/>
      <c r="S842" s="84"/>
      <c r="T842" s="85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212</v>
      </c>
      <c r="AU842" s="17" t="s">
        <v>82</v>
      </c>
    </row>
    <row r="843" s="2" customFormat="1" ht="16.5" customHeight="1">
      <c r="A843" s="38"/>
      <c r="B843" s="39"/>
      <c r="C843" s="243" t="s">
        <v>1487</v>
      </c>
      <c r="D843" s="243" t="s">
        <v>248</v>
      </c>
      <c r="E843" s="244" t="s">
        <v>1237</v>
      </c>
      <c r="F843" s="245" t="s">
        <v>1238</v>
      </c>
      <c r="G843" s="246" t="s">
        <v>289</v>
      </c>
      <c r="H843" s="247">
        <v>1</v>
      </c>
      <c r="I843" s="248"/>
      <c r="J843" s="249">
        <f>ROUND(I843*H843,2)</f>
        <v>0</v>
      </c>
      <c r="K843" s="245" t="s">
        <v>19</v>
      </c>
      <c r="L843" s="250"/>
      <c r="M843" s="251" t="s">
        <v>19</v>
      </c>
      <c r="N843" s="252" t="s">
        <v>44</v>
      </c>
      <c r="O843" s="84"/>
      <c r="P843" s="221">
        <f>O843*H843</f>
        <v>0</v>
      </c>
      <c r="Q843" s="221">
        <v>0.00016000000000000001</v>
      </c>
      <c r="R843" s="221">
        <f>Q843*H843</f>
        <v>0.00016000000000000001</v>
      </c>
      <c r="S843" s="221">
        <v>0</v>
      </c>
      <c r="T843" s="222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23" t="s">
        <v>251</v>
      </c>
      <c r="AT843" s="223" t="s">
        <v>248</v>
      </c>
      <c r="AU843" s="223" t="s">
        <v>82</v>
      </c>
      <c r="AY843" s="17" t="s">
        <v>202</v>
      </c>
      <c r="BE843" s="224">
        <f>IF(N843="základní",J843,0)</f>
        <v>0</v>
      </c>
      <c r="BF843" s="224">
        <f>IF(N843="snížená",J843,0)</f>
        <v>0</v>
      </c>
      <c r="BG843" s="224">
        <f>IF(N843="zákl. přenesená",J843,0)</f>
        <v>0</v>
      </c>
      <c r="BH843" s="224">
        <f>IF(N843="sníž. přenesená",J843,0)</f>
        <v>0</v>
      </c>
      <c r="BI843" s="224">
        <f>IF(N843="nulová",J843,0)</f>
        <v>0</v>
      </c>
      <c r="BJ843" s="17" t="s">
        <v>80</v>
      </c>
      <c r="BK843" s="224">
        <f>ROUND(I843*H843,2)</f>
        <v>0</v>
      </c>
      <c r="BL843" s="17" t="s">
        <v>239</v>
      </c>
      <c r="BM843" s="223" t="s">
        <v>5918</v>
      </c>
    </row>
    <row r="844" s="2" customFormat="1">
      <c r="A844" s="38"/>
      <c r="B844" s="39"/>
      <c r="C844" s="40"/>
      <c r="D844" s="225" t="s">
        <v>212</v>
      </c>
      <c r="E844" s="40"/>
      <c r="F844" s="226" t="s">
        <v>1238</v>
      </c>
      <c r="G844" s="40"/>
      <c r="H844" s="40"/>
      <c r="I844" s="227"/>
      <c r="J844" s="40"/>
      <c r="K844" s="40"/>
      <c r="L844" s="44"/>
      <c r="M844" s="228"/>
      <c r="N844" s="229"/>
      <c r="O844" s="84"/>
      <c r="P844" s="84"/>
      <c r="Q844" s="84"/>
      <c r="R844" s="84"/>
      <c r="S844" s="84"/>
      <c r="T844" s="85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212</v>
      </c>
      <c r="AU844" s="17" t="s">
        <v>82</v>
      </c>
    </row>
    <row r="845" s="2" customFormat="1" ht="16.5" customHeight="1">
      <c r="A845" s="38"/>
      <c r="B845" s="39"/>
      <c r="C845" s="243" t="s">
        <v>1493</v>
      </c>
      <c r="D845" s="243" t="s">
        <v>248</v>
      </c>
      <c r="E845" s="244" t="s">
        <v>5020</v>
      </c>
      <c r="F845" s="245" t="s">
        <v>5021</v>
      </c>
      <c r="G845" s="246" t="s">
        <v>289</v>
      </c>
      <c r="H845" s="247">
        <v>2</v>
      </c>
      <c r="I845" s="248"/>
      <c r="J845" s="249">
        <f>ROUND(I845*H845,2)</f>
        <v>0</v>
      </c>
      <c r="K845" s="245" t="s">
        <v>19</v>
      </c>
      <c r="L845" s="250"/>
      <c r="M845" s="251" t="s">
        <v>19</v>
      </c>
      <c r="N845" s="252" t="s">
        <v>44</v>
      </c>
      <c r="O845" s="84"/>
      <c r="P845" s="221">
        <f>O845*H845</f>
        <v>0</v>
      </c>
      <c r="Q845" s="221">
        <v>0.0048199999999999996</v>
      </c>
      <c r="R845" s="221">
        <f>Q845*H845</f>
        <v>0.0096399999999999993</v>
      </c>
      <c r="S845" s="221">
        <v>0</v>
      </c>
      <c r="T845" s="222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3" t="s">
        <v>251</v>
      </c>
      <c r="AT845" s="223" t="s">
        <v>248</v>
      </c>
      <c r="AU845" s="223" t="s">
        <v>82</v>
      </c>
      <c r="AY845" s="17" t="s">
        <v>202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80</v>
      </c>
      <c r="BK845" s="224">
        <f>ROUND(I845*H845,2)</f>
        <v>0</v>
      </c>
      <c r="BL845" s="17" t="s">
        <v>239</v>
      </c>
      <c r="BM845" s="223" t="s">
        <v>5919</v>
      </c>
    </row>
    <row r="846" s="2" customFormat="1">
      <c r="A846" s="38"/>
      <c r="B846" s="39"/>
      <c r="C846" s="40"/>
      <c r="D846" s="225" t="s">
        <v>212</v>
      </c>
      <c r="E846" s="40"/>
      <c r="F846" s="226" t="s">
        <v>5021</v>
      </c>
      <c r="G846" s="40"/>
      <c r="H846" s="40"/>
      <c r="I846" s="227"/>
      <c r="J846" s="40"/>
      <c r="K846" s="40"/>
      <c r="L846" s="44"/>
      <c r="M846" s="228"/>
      <c r="N846" s="229"/>
      <c r="O846" s="84"/>
      <c r="P846" s="84"/>
      <c r="Q846" s="84"/>
      <c r="R846" s="84"/>
      <c r="S846" s="84"/>
      <c r="T846" s="85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212</v>
      </c>
      <c r="AU846" s="17" t="s">
        <v>82</v>
      </c>
    </row>
    <row r="847" s="2" customFormat="1" ht="16.5" customHeight="1">
      <c r="A847" s="38"/>
      <c r="B847" s="39"/>
      <c r="C847" s="212" t="s">
        <v>1051</v>
      </c>
      <c r="D847" s="212" t="s">
        <v>205</v>
      </c>
      <c r="E847" s="213" t="s">
        <v>746</v>
      </c>
      <c r="F847" s="214" t="s">
        <v>747</v>
      </c>
      <c r="G847" s="215" t="s">
        <v>289</v>
      </c>
      <c r="H847" s="216">
        <v>2</v>
      </c>
      <c r="I847" s="217"/>
      <c r="J847" s="218">
        <f>ROUND(I847*H847,2)</f>
        <v>0</v>
      </c>
      <c r="K847" s="214" t="s">
        <v>209</v>
      </c>
      <c r="L847" s="44"/>
      <c r="M847" s="219" t="s">
        <v>19</v>
      </c>
      <c r="N847" s="220" t="s">
        <v>44</v>
      </c>
      <c r="O847" s="84"/>
      <c r="P847" s="221">
        <f>O847*H847</f>
        <v>0</v>
      </c>
      <c r="Q847" s="221">
        <v>0.00029999999999999997</v>
      </c>
      <c r="R847" s="221">
        <f>Q847*H847</f>
        <v>0.00059999999999999995</v>
      </c>
      <c r="S847" s="221">
        <v>0</v>
      </c>
      <c r="T847" s="222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3" t="s">
        <v>233</v>
      </c>
      <c r="AT847" s="223" t="s">
        <v>205</v>
      </c>
      <c r="AU847" s="223" t="s">
        <v>82</v>
      </c>
      <c r="AY847" s="17" t="s">
        <v>202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7" t="s">
        <v>80</v>
      </c>
      <c r="BK847" s="224">
        <f>ROUND(I847*H847,2)</f>
        <v>0</v>
      </c>
      <c r="BL847" s="17" t="s">
        <v>233</v>
      </c>
      <c r="BM847" s="223" t="s">
        <v>5920</v>
      </c>
    </row>
    <row r="848" s="2" customFormat="1">
      <c r="A848" s="38"/>
      <c r="B848" s="39"/>
      <c r="C848" s="40"/>
      <c r="D848" s="225" t="s">
        <v>212</v>
      </c>
      <c r="E848" s="40"/>
      <c r="F848" s="226" t="s">
        <v>749</v>
      </c>
      <c r="G848" s="40"/>
      <c r="H848" s="40"/>
      <c r="I848" s="227"/>
      <c r="J848" s="40"/>
      <c r="K848" s="40"/>
      <c r="L848" s="44"/>
      <c r="M848" s="228"/>
      <c r="N848" s="229"/>
      <c r="O848" s="84"/>
      <c r="P848" s="84"/>
      <c r="Q848" s="84"/>
      <c r="R848" s="84"/>
      <c r="S848" s="84"/>
      <c r="T848" s="85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17" t="s">
        <v>212</v>
      </c>
      <c r="AU848" s="17" t="s">
        <v>82</v>
      </c>
    </row>
    <row r="849" s="2" customFormat="1">
      <c r="A849" s="38"/>
      <c r="B849" s="39"/>
      <c r="C849" s="40"/>
      <c r="D849" s="230" t="s">
        <v>214</v>
      </c>
      <c r="E849" s="40"/>
      <c r="F849" s="231" t="s">
        <v>750</v>
      </c>
      <c r="G849" s="40"/>
      <c r="H849" s="40"/>
      <c r="I849" s="227"/>
      <c r="J849" s="40"/>
      <c r="K849" s="40"/>
      <c r="L849" s="44"/>
      <c r="M849" s="228"/>
      <c r="N849" s="229"/>
      <c r="O849" s="84"/>
      <c r="P849" s="84"/>
      <c r="Q849" s="84"/>
      <c r="R849" s="84"/>
      <c r="S849" s="84"/>
      <c r="T849" s="85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214</v>
      </c>
      <c r="AU849" s="17" t="s">
        <v>82</v>
      </c>
    </row>
    <row r="850" s="2" customFormat="1" ht="16.5" customHeight="1">
      <c r="A850" s="38"/>
      <c r="B850" s="39"/>
      <c r="C850" s="243" t="s">
        <v>1500</v>
      </c>
      <c r="D850" s="243" t="s">
        <v>248</v>
      </c>
      <c r="E850" s="244" t="s">
        <v>5095</v>
      </c>
      <c r="F850" s="245" t="s">
        <v>5096</v>
      </c>
      <c r="G850" s="246" t="s">
        <v>289</v>
      </c>
      <c r="H850" s="247">
        <v>2</v>
      </c>
      <c r="I850" s="248"/>
      <c r="J850" s="249">
        <f>ROUND(I850*H850,2)</f>
        <v>0</v>
      </c>
      <c r="K850" s="245" t="s">
        <v>19</v>
      </c>
      <c r="L850" s="250"/>
      <c r="M850" s="251" t="s">
        <v>19</v>
      </c>
      <c r="N850" s="252" t="s">
        <v>44</v>
      </c>
      <c r="O850" s="84"/>
      <c r="P850" s="221">
        <f>O850*H850</f>
        <v>0</v>
      </c>
      <c r="Q850" s="221">
        <v>0.0048199999999999996</v>
      </c>
      <c r="R850" s="221">
        <f>Q850*H850</f>
        <v>0.0096399999999999993</v>
      </c>
      <c r="S850" s="221">
        <v>0</v>
      </c>
      <c r="T850" s="222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23" t="s">
        <v>251</v>
      </c>
      <c r="AT850" s="223" t="s">
        <v>248</v>
      </c>
      <c r="AU850" s="223" t="s">
        <v>82</v>
      </c>
      <c r="AY850" s="17" t="s">
        <v>202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17" t="s">
        <v>80</v>
      </c>
      <c r="BK850" s="224">
        <f>ROUND(I850*H850,2)</f>
        <v>0</v>
      </c>
      <c r="BL850" s="17" t="s">
        <v>239</v>
      </c>
      <c r="BM850" s="223" t="s">
        <v>5921</v>
      </c>
    </row>
    <row r="851" s="2" customFormat="1">
      <c r="A851" s="38"/>
      <c r="B851" s="39"/>
      <c r="C851" s="40"/>
      <c r="D851" s="225" t="s">
        <v>212</v>
      </c>
      <c r="E851" s="40"/>
      <c r="F851" s="226" t="s">
        <v>5096</v>
      </c>
      <c r="G851" s="40"/>
      <c r="H851" s="40"/>
      <c r="I851" s="227"/>
      <c r="J851" s="40"/>
      <c r="K851" s="40"/>
      <c r="L851" s="44"/>
      <c r="M851" s="228"/>
      <c r="N851" s="229"/>
      <c r="O851" s="84"/>
      <c r="P851" s="84"/>
      <c r="Q851" s="84"/>
      <c r="R851" s="84"/>
      <c r="S851" s="84"/>
      <c r="T851" s="85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212</v>
      </c>
      <c r="AU851" s="17" t="s">
        <v>82</v>
      </c>
    </row>
    <row r="852" s="2" customFormat="1" ht="16.5" customHeight="1">
      <c r="A852" s="38"/>
      <c r="B852" s="39"/>
      <c r="C852" s="212" t="s">
        <v>1504</v>
      </c>
      <c r="D852" s="212" t="s">
        <v>205</v>
      </c>
      <c r="E852" s="213" t="s">
        <v>2133</v>
      </c>
      <c r="F852" s="214" t="s">
        <v>2134</v>
      </c>
      <c r="G852" s="215" t="s">
        <v>704</v>
      </c>
      <c r="H852" s="216">
        <v>430</v>
      </c>
      <c r="I852" s="217"/>
      <c r="J852" s="218">
        <f>ROUND(I852*H852,2)</f>
        <v>0</v>
      </c>
      <c r="K852" s="214" t="s">
        <v>209</v>
      </c>
      <c r="L852" s="44"/>
      <c r="M852" s="219" t="s">
        <v>19</v>
      </c>
      <c r="N852" s="220" t="s">
        <v>44</v>
      </c>
      <c r="O852" s="84"/>
      <c r="P852" s="221">
        <f>O852*H852</f>
        <v>0</v>
      </c>
      <c r="Q852" s="221">
        <v>0</v>
      </c>
      <c r="R852" s="221">
        <f>Q852*H852</f>
        <v>0</v>
      </c>
      <c r="S852" s="221">
        <v>0</v>
      </c>
      <c r="T852" s="222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23" t="s">
        <v>233</v>
      </c>
      <c r="AT852" s="223" t="s">
        <v>205</v>
      </c>
      <c r="AU852" s="223" t="s">
        <v>82</v>
      </c>
      <c r="AY852" s="17" t="s">
        <v>202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7" t="s">
        <v>80</v>
      </c>
      <c r="BK852" s="224">
        <f>ROUND(I852*H852,2)</f>
        <v>0</v>
      </c>
      <c r="BL852" s="17" t="s">
        <v>233</v>
      </c>
      <c r="BM852" s="223" t="s">
        <v>5922</v>
      </c>
    </row>
    <row r="853" s="2" customFormat="1">
      <c r="A853" s="38"/>
      <c r="B853" s="39"/>
      <c r="C853" s="40"/>
      <c r="D853" s="225" t="s">
        <v>212</v>
      </c>
      <c r="E853" s="40"/>
      <c r="F853" s="226" t="s">
        <v>2136</v>
      </c>
      <c r="G853" s="40"/>
      <c r="H853" s="40"/>
      <c r="I853" s="227"/>
      <c r="J853" s="40"/>
      <c r="K853" s="40"/>
      <c r="L853" s="44"/>
      <c r="M853" s="228"/>
      <c r="N853" s="229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212</v>
      </c>
      <c r="AU853" s="17" t="s">
        <v>82</v>
      </c>
    </row>
    <row r="854" s="2" customFormat="1">
      <c r="A854" s="38"/>
      <c r="B854" s="39"/>
      <c r="C854" s="40"/>
      <c r="D854" s="230" t="s">
        <v>214</v>
      </c>
      <c r="E854" s="40"/>
      <c r="F854" s="231" t="s">
        <v>2137</v>
      </c>
      <c r="G854" s="40"/>
      <c r="H854" s="40"/>
      <c r="I854" s="227"/>
      <c r="J854" s="40"/>
      <c r="K854" s="40"/>
      <c r="L854" s="44"/>
      <c r="M854" s="228"/>
      <c r="N854" s="229"/>
      <c r="O854" s="84"/>
      <c r="P854" s="84"/>
      <c r="Q854" s="84"/>
      <c r="R854" s="84"/>
      <c r="S854" s="84"/>
      <c r="T854" s="85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7" t="s">
        <v>214</v>
      </c>
      <c r="AU854" s="17" t="s">
        <v>82</v>
      </c>
    </row>
    <row r="855" s="2" customFormat="1" ht="16.5" customHeight="1">
      <c r="A855" s="38"/>
      <c r="B855" s="39"/>
      <c r="C855" s="243" t="s">
        <v>1508</v>
      </c>
      <c r="D855" s="243" t="s">
        <v>248</v>
      </c>
      <c r="E855" s="244" t="s">
        <v>2139</v>
      </c>
      <c r="F855" s="245" t="s">
        <v>2140</v>
      </c>
      <c r="G855" s="246" t="s">
        <v>19</v>
      </c>
      <c r="H855" s="247">
        <v>473</v>
      </c>
      <c r="I855" s="248"/>
      <c r="J855" s="249">
        <f>ROUND(I855*H855,2)</f>
        <v>0</v>
      </c>
      <c r="K855" s="245" t="s">
        <v>19</v>
      </c>
      <c r="L855" s="250"/>
      <c r="M855" s="251" t="s">
        <v>19</v>
      </c>
      <c r="N855" s="252" t="s">
        <v>44</v>
      </c>
      <c r="O855" s="84"/>
      <c r="P855" s="221">
        <f>O855*H855</f>
        <v>0</v>
      </c>
      <c r="Q855" s="221">
        <v>0</v>
      </c>
      <c r="R855" s="221">
        <f>Q855*H855</f>
        <v>0</v>
      </c>
      <c r="S855" s="221">
        <v>0</v>
      </c>
      <c r="T855" s="222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23" t="s">
        <v>741</v>
      </c>
      <c r="AT855" s="223" t="s">
        <v>248</v>
      </c>
      <c r="AU855" s="223" t="s">
        <v>82</v>
      </c>
      <c r="AY855" s="17" t="s">
        <v>202</v>
      </c>
      <c r="BE855" s="224">
        <f>IF(N855="základní",J855,0)</f>
        <v>0</v>
      </c>
      <c r="BF855" s="224">
        <f>IF(N855="snížená",J855,0)</f>
        <v>0</v>
      </c>
      <c r="BG855" s="224">
        <f>IF(N855="zákl. přenesená",J855,0)</f>
        <v>0</v>
      </c>
      <c r="BH855" s="224">
        <f>IF(N855="sníž. přenesená",J855,0)</f>
        <v>0</v>
      </c>
      <c r="BI855" s="224">
        <f>IF(N855="nulová",J855,0)</f>
        <v>0</v>
      </c>
      <c r="BJ855" s="17" t="s">
        <v>80</v>
      </c>
      <c r="BK855" s="224">
        <f>ROUND(I855*H855,2)</f>
        <v>0</v>
      </c>
      <c r="BL855" s="17" t="s">
        <v>741</v>
      </c>
      <c r="BM855" s="223" t="s">
        <v>5923</v>
      </c>
    </row>
    <row r="856" s="2" customFormat="1">
      <c r="A856" s="38"/>
      <c r="B856" s="39"/>
      <c r="C856" s="40"/>
      <c r="D856" s="225" t="s">
        <v>212</v>
      </c>
      <c r="E856" s="40"/>
      <c r="F856" s="226" t="s">
        <v>2140</v>
      </c>
      <c r="G856" s="40"/>
      <c r="H856" s="40"/>
      <c r="I856" s="227"/>
      <c r="J856" s="40"/>
      <c r="K856" s="40"/>
      <c r="L856" s="44"/>
      <c r="M856" s="228"/>
      <c r="N856" s="229"/>
      <c r="O856" s="84"/>
      <c r="P856" s="84"/>
      <c r="Q856" s="84"/>
      <c r="R856" s="84"/>
      <c r="S856" s="84"/>
      <c r="T856" s="85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212</v>
      </c>
      <c r="AU856" s="17" t="s">
        <v>82</v>
      </c>
    </row>
    <row r="857" s="13" customFormat="1">
      <c r="A857" s="13"/>
      <c r="B857" s="232"/>
      <c r="C857" s="233"/>
      <c r="D857" s="225" t="s">
        <v>224</v>
      </c>
      <c r="E857" s="233"/>
      <c r="F857" s="235" t="s">
        <v>5924</v>
      </c>
      <c r="G857" s="233"/>
      <c r="H857" s="236">
        <v>473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224</v>
      </c>
      <c r="AU857" s="242" t="s">
        <v>82</v>
      </c>
      <c r="AV857" s="13" t="s">
        <v>82</v>
      </c>
      <c r="AW857" s="13" t="s">
        <v>4</v>
      </c>
      <c r="AX857" s="13" t="s">
        <v>80</v>
      </c>
      <c r="AY857" s="242" t="s">
        <v>202</v>
      </c>
    </row>
    <row r="858" s="2" customFormat="1" ht="16.5" customHeight="1">
      <c r="A858" s="38"/>
      <c r="B858" s="39"/>
      <c r="C858" s="212" t="s">
        <v>1512</v>
      </c>
      <c r="D858" s="212" t="s">
        <v>205</v>
      </c>
      <c r="E858" s="213" t="s">
        <v>2004</v>
      </c>
      <c r="F858" s="214" t="s">
        <v>2005</v>
      </c>
      <c r="G858" s="215" t="s">
        <v>704</v>
      </c>
      <c r="H858" s="216">
        <v>620</v>
      </c>
      <c r="I858" s="217"/>
      <c r="J858" s="218">
        <f>ROUND(I858*H858,2)</f>
        <v>0</v>
      </c>
      <c r="K858" s="214" t="s">
        <v>209</v>
      </c>
      <c r="L858" s="44"/>
      <c r="M858" s="219" t="s">
        <v>19</v>
      </c>
      <c r="N858" s="220" t="s">
        <v>44</v>
      </c>
      <c r="O858" s="84"/>
      <c r="P858" s="221">
        <f>O858*H858</f>
        <v>0</v>
      </c>
      <c r="Q858" s="221">
        <v>8.0000000000000007E-05</v>
      </c>
      <c r="R858" s="221">
        <f>Q858*H858</f>
        <v>0.049600000000000005</v>
      </c>
      <c r="S858" s="221">
        <v>0</v>
      </c>
      <c r="T858" s="22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23" t="s">
        <v>233</v>
      </c>
      <c r="AT858" s="223" t="s">
        <v>205</v>
      </c>
      <c r="AU858" s="223" t="s">
        <v>82</v>
      </c>
      <c r="AY858" s="17" t="s">
        <v>202</v>
      </c>
      <c r="BE858" s="224">
        <f>IF(N858="základní",J858,0)</f>
        <v>0</v>
      </c>
      <c r="BF858" s="224">
        <f>IF(N858="snížená",J858,0)</f>
        <v>0</v>
      </c>
      <c r="BG858" s="224">
        <f>IF(N858="zákl. přenesená",J858,0)</f>
        <v>0</v>
      </c>
      <c r="BH858" s="224">
        <f>IF(N858="sníž. přenesená",J858,0)</f>
        <v>0</v>
      </c>
      <c r="BI858" s="224">
        <f>IF(N858="nulová",J858,0)</f>
        <v>0</v>
      </c>
      <c r="BJ858" s="17" t="s">
        <v>80</v>
      </c>
      <c r="BK858" s="224">
        <f>ROUND(I858*H858,2)</f>
        <v>0</v>
      </c>
      <c r="BL858" s="17" t="s">
        <v>233</v>
      </c>
      <c r="BM858" s="223" t="s">
        <v>5925</v>
      </c>
    </row>
    <row r="859" s="2" customFormat="1">
      <c r="A859" s="38"/>
      <c r="B859" s="39"/>
      <c r="C859" s="40"/>
      <c r="D859" s="225" t="s">
        <v>212</v>
      </c>
      <c r="E859" s="40"/>
      <c r="F859" s="226" t="s">
        <v>2007</v>
      </c>
      <c r="G859" s="40"/>
      <c r="H859" s="40"/>
      <c r="I859" s="227"/>
      <c r="J859" s="40"/>
      <c r="K859" s="40"/>
      <c r="L859" s="44"/>
      <c r="M859" s="228"/>
      <c r="N859" s="229"/>
      <c r="O859" s="84"/>
      <c r="P859" s="84"/>
      <c r="Q859" s="84"/>
      <c r="R859" s="84"/>
      <c r="S859" s="84"/>
      <c r="T859" s="85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212</v>
      </c>
      <c r="AU859" s="17" t="s">
        <v>82</v>
      </c>
    </row>
    <row r="860" s="2" customFormat="1">
      <c r="A860" s="38"/>
      <c r="B860" s="39"/>
      <c r="C860" s="40"/>
      <c r="D860" s="230" t="s">
        <v>214</v>
      </c>
      <c r="E860" s="40"/>
      <c r="F860" s="231" t="s">
        <v>2008</v>
      </c>
      <c r="G860" s="40"/>
      <c r="H860" s="40"/>
      <c r="I860" s="227"/>
      <c r="J860" s="40"/>
      <c r="K860" s="40"/>
      <c r="L860" s="44"/>
      <c r="M860" s="228"/>
      <c r="N860" s="229"/>
      <c r="O860" s="84"/>
      <c r="P860" s="84"/>
      <c r="Q860" s="84"/>
      <c r="R860" s="84"/>
      <c r="S860" s="84"/>
      <c r="T860" s="85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T860" s="17" t="s">
        <v>214</v>
      </c>
      <c r="AU860" s="17" t="s">
        <v>82</v>
      </c>
    </row>
    <row r="861" s="2" customFormat="1" ht="16.5" customHeight="1">
      <c r="A861" s="38"/>
      <c r="B861" s="39"/>
      <c r="C861" s="243" t="s">
        <v>1514</v>
      </c>
      <c r="D861" s="243" t="s">
        <v>248</v>
      </c>
      <c r="E861" s="244" t="s">
        <v>5228</v>
      </c>
      <c r="F861" s="245" t="s">
        <v>5229</v>
      </c>
      <c r="G861" s="246" t="s">
        <v>19</v>
      </c>
      <c r="H861" s="247">
        <v>682</v>
      </c>
      <c r="I861" s="248"/>
      <c r="J861" s="249">
        <f>ROUND(I861*H861,2)</f>
        <v>0</v>
      </c>
      <c r="K861" s="245" t="s">
        <v>19</v>
      </c>
      <c r="L861" s="250"/>
      <c r="M861" s="251" t="s">
        <v>19</v>
      </c>
      <c r="N861" s="252" t="s">
        <v>44</v>
      </c>
      <c r="O861" s="84"/>
      <c r="P861" s="221">
        <f>O861*H861</f>
        <v>0</v>
      </c>
      <c r="Q861" s="221">
        <v>0</v>
      </c>
      <c r="R861" s="221">
        <f>Q861*H861</f>
        <v>0</v>
      </c>
      <c r="S861" s="221">
        <v>0</v>
      </c>
      <c r="T861" s="222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3" t="s">
        <v>741</v>
      </c>
      <c r="AT861" s="223" t="s">
        <v>248</v>
      </c>
      <c r="AU861" s="223" t="s">
        <v>82</v>
      </c>
      <c r="AY861" s="17" t="s">
        <v>202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80</v>
      </c>
      <c r="BK861" s="224">
        <f>ROUND(I861*H861,2)</f>
        <v>0</v>
      </c>
      <c r="BL861" s="17" t="s">
        <v>741</v>
      </c>
      <c r="BM861" s="223" t="s">
        <v>5926</v>
      </c>
    </row>
    <row r="862" s="2" customFormat="1">
      <c r="A862" s="38"/>
      <c r="B862" s="39"/>
      <c r="C862" s="40"/>
      <c r="D862" s="225" t="s">
        <v>212</v>
      </c>
      <c r="E862" s="40"/>
      <c r="F862" s="226" t="s">
        <v>5229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212</v>
      </c>
      <c r="AU862" s="17" t="s">
        <v>82</v>
      </c>
    </row>
    <row r="863" s="13" customFormat="1">
      <c r="A863" s="13"/>
      <c r="B863" s="232"/>
      <c r="C863" s="233"/>
      <c r="D863" s="225" t="s">
        <v>224</v>
      </c>
      <c r="E863" s="233"/>
      <c r="F863" s="235" t="s">
        <v>5927</v>
      </c>
      <c r="G863" s="233"/>
      <c r="H863" s="236">
        <v>682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2" t="s">
        <v>224</v>
      </c>
      <c r="AU863" s="242" t="s">
        <v>82</v>
      </c>
      <c r="AV863" s="13" t="s">
        <v>82</v>
      </c>
      <c r="AW863" s="13" t="s">
        <v>4</v>
      </c>
      <c r="AX863" s="13" t="s">
        <v>80</v>
      </c>
      <c r="AY863" s="242" t="s">
        <v>202</v>
      </c>
    </row>
    <row r="864" s="2" customFormat="1" ht="16.5" customHeight="1">
      <c r="A864" s="38"/>
      <c r="B864" s="39"/>
      <c r="C864" s="212" t="s">
        <v>1518</v>
      </c>
      <c r="D864" s="212" t="s">
        <v>205</v>
      </c>
      <c r="E864" s="213" t="s">
        <v>1643</v>
      </c>
      <c r="F864" s="214" t="s">
        <v>1644</v>
      </c>
      <c r="G864" s="215" t="s">
        <v>275</v>
      </c>
      <c r="H864" s="216">
        <v>0</v>
      </c>
      <c r="I864" s="217"/>
      <c r="J864" s="218">
        <f>ROUND(I864*H864,2)</f>
        <v>0</v>
      </c>
      <c r="K864" s="214" t="s">
        <v>209</v>
      </c>
      <c r="L864" s="44"/>
      <c r="M864" s="219" t="s">
        <v>19</v>
      </c>
      <c r="N864" s="220" t="s">
        <v>44</v>
      </c>
      <c r="O864" s="84"/>
      <c r="P864" s="221">
        <f>O864*H864</f>
        <v>0</v>
      </c>
      <c r="Q864" s="221">
        <v>0.00058</v>
      </c>
      <c r="R864" s="221">
        <f>Q864*H864</f>
        <v>0</v>
      </c>
      <c r="S864" s="221">
        <v>0</v>
      </c>
      <c r="T864" s="222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23" t="s">
        <v>233</v>
      </c>
      <c r="AT864" s="223" t="s">
        <v>205</v>
      </c>
      <c r="AU864" s="223" t="s">
        <v>82</v>
      </c>
      <c r="AY864" s="17" t="s">
        <v>202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17" t="s">
        <v>80</v>
      </c>
      <c r="BK864" s="224">
        <f>ROUND(I864*H864,2)</f>
        <v>0</v>
      </c>
      <c r="BL864" s="17" t="s">
        <v>233</v>
      </c>
      <c r="BM864" s="223" t="s">
        <v>5928</v>
      </c>
    </row>
    <row r="865" s="2" customFormat="1">
      <c r="A865" s="38"/>
      <c r="B865" s="39"/>
      <c r="C865" s="40"/>
      <c r="D865" s="225" t="s">
        <v>212</v>
      </c>
      <c r="E865" s="40"/>
      <c r="F865" s="226" t="s">
        <v>1646</v>
      </c>
      <c r="G865" s="40"/>
      <c r="H865" s="40"/>
      <c r="I865" s="227"/>
      <c r="J865" s="40"/>
      <c r="K865" s="40"/>
      <c r="L865" s="44"/>
      <c r="M865" s="228"/>
      <c r="N865" s="229"/>
      <c r="O865" s="84"/>
      <c r="P865" s="84"/>
      <c r="Q865" s="84"/>
      <c r="R865" s="84"/>
      <c r="S865" s="84"/>
      <c r="T865" s="85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212</v>
      </c>
      <c r="AU865" s="17" t="s">
        <v>82</v>
      </c>
    </row>
    <row r="866" s="2" customFormat="1">
      <c r="A866" s="38"/>
      <c r="B866" s="39"/>
      <c r="C866" s="40"/>
      <c r="D866" s="230" t="s">
        <v>214</v>
      </c>
      <c r="E866" s="40"/>
      <c r="F866" s="231" t="s">
        <v>1647</v>
      </c>
      <c r="G866" s="40"/>
      <c r="H866" s="40"/>
      <c r="I866" s="227"/>
      <c r="J866" s="40"/>
      <c r="K866" s="40"/>
      <c r="L866" s="44"/>
      <c r="M866" s="228"/>
      <c r="N866" s="229"/>
      <c r="O866" s="84"/>
      <c r="P866" s="84"/>
      <c r="Q866" s="84"/>
      <c r="R866" s="84"/>
      <c r="S866" s="84"/>
      <c r="T866" s="85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214</v>
      </c>
      <c r="AU866" s="17" t="s">
        <v>82</v>
      </c>
    </row>
    <row r="867" s="2" customFormat="1" ht="24.15" customHeight="1">
      <c r="A867" s="38"/>
      <c r="B867" s="39"/>
      <c r="C867" s="243" t="s">
        <v>1522</v>
      </c>
      <c r="D867" s="243" t="s">
        <v>248</v>
      </c>
      <c r="E867" s="244" t="s">
        <v>1676</v>
      </c>
      <c r="F867" s="245" t="s">
        <v>1677</v>
      </c>
      <c r="G867" s="246" t="s">
        <v>1330</v>
      </c>
      <c r="H867" s="247">
        <v>24</v>
      </c>
      <c r="I867" s="248"/>
      <c r="J867" s="249">
        <f>ROUND(I867*H867,2)</f>
        <v>0</v>
      </c>
      <c r="K867" s="245" t="s">
        <v>19</v>
      </c>
      <c r="L867" s="250"/>
      <c r="M867" s="251" t="s">
        <v>19</v>
      </c>
      <c r="N867" s="252" t="s">
        <v>44</v>
      </c>
      <c r="O867" s="84"/>
      <c r="P867" s="221">
        <f>O867*H867</f>
        <v>0</v>
      </c>
      <c r="Q867" s="221">
        <v>0.0020200000000000001</v>
      </c>
      <c r="R867" s="221">
        <f>Q867*H867</f>
        <v>0.048480000000000002</v>
      </c>
      <c r="S867" s="221">
        <v>0</v>
      </c>
      <c r="T867" s="222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3" t="s">
        <v>741</v>
      </c>
      <c r="AT867" s="223" t="s">
        <v>248</v>
      </c>
      <c r="AU867" s="223" t="s">
        <v>82</v>
      </c>
      <c r="AY867" s="17" t="s">
        <v>202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7" t="s">
        <v>80</v>
      </c>
      <c r="BK867" s="224">
        <f>ROUND(I867*H867,2)</f>
        <v>0</v>
      </c>
      <c r="BL867" s="17" t="s">
        <v>741</v>
      </c>
      <c r="BM867" s="223" t="s">
        <v>5929</v>
      </c>
    </row>
    <row r="868" s="2" customFormat="1">
      <c r="A868" s="38"/>
      <c r="B868" s="39"/>
      <c r="C868" s="40"/>
      <c r="D868" s="225" t="s">
        <v>212</v>
      </c>
      <c r="E868" s="40"/>
      <c r="F868" s="226" t="s">
        <v>1677</v>
      </c>
      <c r="G868" s="40"/>
      <c r="H868" s="40"/>
      <c r="I868" s="227"/>
      <c r="J868" s="40"/>
      <c r="K868" s="40"/>
      <c r="L868" s="44"/>
      <c r="M868" s="228"/>
      <c r="N868" s="229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212</v>
      </c>
      <c r="AU868" s="17" t="s">
        <v>82</v>
      </c>
    </row>
    <row r="869" s="2" customFormat="1" ht="24.15" customHeight="1">
      <c r="A869" s="38"/>
      <c r="B869" s="39"/>
      <c r="C869" s="243" t="s">
        <v>1526</v>
      </c>
      <c r="D869" s="243" t="s">
        <v>248</v>
      </c>
      <c r="E869" s="244" t="s">
        <v>1816</v>
      </c>
      <c r="F869" s="245" t="s">
        <v>1817</v>
      </c>
      <c r="G869" s="246" t="s">
        <v>289</v>
      </c>
      <c r="H869" s="247">
        <v>4</v>
      </c>
      <c r="I869" s="248"/>
      <c r="J869" s="249">
        <f>ROUND(I869*H869,2)</f>
        <v>0</v>
      </c>
      <c r="K869" s="245" t="s">
        <v>19</v>
      </c>
      <c r="L869" s="250"/>
      <c r="M869" s="251" t="s">
        <v>19</v>
      </c>
      <c r="N869" s="252" t="s">
        <v>44</v>
      </c>
      <c r="O869" s="84"/>
      <c r="P869" s="221">
        <f>O869*H869</f>
        <v>0</v>
      </c>
      <c r="Q869" s="221">
        <v>0.00025000000000000001</v>
      </c>
      <c r="R869" s="221">
        <f>Q869*H869</f>
        <v>0.001</v>
      </c>
      <c r="S869" s="221">
        <v>0</v>
      </c>
      <c r="T869" s="22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3" t="s">
        <v>741</v>
      </c>
      <c r="AT869" s="223" t="s">
        <v>248</v>
      </c>
      <c r="AU869" s="223" t="s">
        <v>82</v>
      </c>
      <c r="AY869" s="17" t="s">
        <v>202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7" t="s">
        <v>80</v>
      </c>
      <c r="BK869" s="224">
        <f>ROUND(I869*H869,2)</f>
        <v>0</v>
      </c>
      <c r="BL869" s="17" t="s">
        <v>741</v>
      </c>
      <c r="BM869" s="223" t="s">
        <v>5930</v>
      </c>
    </row>
    <row r="870" s="2" customFormat="1">
      <c r="A870" s="38"/>
      <c r="B870" s="39"/>
      <c r="C870" s="40"/>
      <c r="D870" s="225" t="s">
        <v>212</v>
      </c>
      <c r="E870" s="40"/>
      <c r="F870" s="226" t="s">
        <v>1817</v>
      </c>
      <c r="G870" s="40"/>
      <c r="H870" s="40"/>
      <c r="I870" s="227"/>
      <c r="J870" s="40"/>
      <c r="K870" s="40"/>
      <c r="L870" s="44"/>
      <c r="M870" s="228"/>
      <c r="N870" s="229"/>
      <c r="O870" s="84"/>
      <c r="P870" s="84"/>
      <c r="Q870" s="84"/>
      <c r="R870" s="84"/>
      <c r="S870" s="84"/>
      <c r="T870" s="85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212</v>
      </c>
      <c r="AU870" s="17" t="s">
        <v>82</v>
      </c>
    </row>
    <row r="871" s="2" customFormat="1" ht="24.15" customHeight="1">
      <c r="A871" s="38"/>
      <c r="B871" s="39"/>
      <c r="C871" s="243" t="s">
        <v>1530</v>
      </c>
      <c r="D871" s="243" t="s">
        <v>248</v>
      </c>
      <c r="E871" s="244" t="s">
        <v>1848</v>
      </c>
      <c r="F871" s="245" t="s">
        <v>1849</v>
      </c>
      <c r="G871" s="246" t="s">
        <v>289</v>
      </c>
      <c r="H871" s="247">
        <v>4</v>
      </c>
      <c r="I871" s="248"/>
      <c r="J871" s="249">
        <f>ROUND(I871*H871,2)</f>
        <v>0</v>
      </c>
      <c r="K871" s="245" t="s">
        <v>19</v>
      </c>
      <c r="L871" s="250"/>
      <c r="M871" s="251" t="s">
        <v>19</v>
      </c>
      <c r="N871" s="252" t="s">
        <v>44</v>
      </c>
      <c r="O871" s="84"/>
      <c r="P871" s="221">
        <f>O871*H871</f>
        <v>0</v>
      </c>
      <c r="Q871" s="221">
        <v>0.00044999999999999999</v>
      </c>
      <c r="R871" s="221">
        <f>Q871*H871</f>
        <v>0.0018</v>
      </c>
      <c r="S871" s="221">
        <v>0</v>
      </c>
      <c r="T871" s="222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3" t="s">
        <v>741</v>
      </c>
      <c r="AT871" s="223" t="s">
        <v>248</v>
      </c>
      <c r="AU871" s="223" t="s">
        <v>82</v>
      </c>
      <c r="AY871" s="17" t="s">
        <v>202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7" t="s">
        <v>80</v>
      </c>
      <c r="BK871" s="224">
        <f>ROUND(I871*H871,2)</f>
        <v>0</v>
      </c>
      <c r="BL871" s="17" t="s">
        <v>741</v>
      </c>
      <c r="BM871" s="223" t="s">
        <v>5931</v>
      </c>
    </row>
    <row r="872" s="2" customFormat="1">
      <c r="A872" s="38"/>
      <c r="B872" s="39"/>
      <c r="C872" s="40"/>
      <c r="D872" s="225" t="s">
        <v>212</v>
      </c>
      <c r="E872" s="40"/>
      <c r="F872" s="226" t="s">
        <v>1849</v>
      </c>
      <c r="G872" s="40"/>
      <c r="H872" s="40"/>
      <c r="I872" s="227"/>
      <c r="J872" s="40"/>
      <c r="K872" s="40"/>
      <c r="L872" s="44"/>
      <c r="M872" s="228"/>
      <c r="N872" s="229"/>
      <c r="O872" s="84"/>
      <c r="P872" s="84"/>
      <c r="Q872" s="84"/>
      <c r="R872" s="84"/>
      <c r="S872" s="84"/>
      <c r="T872" s="85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212</v>
      </c>
      <c r="AU872" s="17" t="s">
        <v>82</v>
      </c>
    </row>
    <row r="873" s="12" customFormat="1" ht="25.92" customHeight="1">
      <c r="A873" s="12"/>
      <c r="B873" s="196"/>
      <c r="C873" s="197"/>
      <c r="D873" s="198" t="s">
        <v>72</v>
      </c>
      <c r="E873" s="199" t="s">
        <v>2196</v>
      </c>
      <c r="F873" s="199" t="s">
        <v>2197</v>
      </c>
      <c r="G873" s="197"/>
      <c r="H873" s="197"/>
      <c r="I873" s="200"/>
      <c r="J873" s="201">
        <f>BK873</f>
        <v>0</v>
      </c>
      <c r="K873" s="197"/>
      <c r="L873" s="202"/>
      <c r="M873" s="203"/>
      <c r="N873" s="204"/>
      <c r="O873" s="204"/>
      <c r="P873" s="205">
        <f>SUM(P874:P881)</f>
        <v>0</v>
      </c>
      <c r="Q873" s="204"/>
      <c r="R873" s="205">
        <f>SUM(R874:R881)</f>
        <v>0</v>
      </c>
      <c r="S873" s="204"/>
      <c r="T873" s="206">
        <f>SUM(T874:T881)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07" t="s">
        <v>210</v>
      </c>
      <c r="AT873" s="208" t="s">
        <v>72</v>
      </c>
      <c r="AU873" s="208" t="s">
        <v>73</v>
      </c>
      <c r="AY873" s="207" t="s">
        <v>202</v>
      </c>
      <c r="BK873" s="209">
        <f>SUM(BK874:BK881)</f>
        <v>0</v>
      </c>
    </row>
    <row r="874" s="2" customFormat="1" ht="16.5" customHeight="1">
      <c r="A874" s="38"/>
      <c r="B874" s="39"/>
      <c r="C874" s="212" t="s">
        <v>1534</v>
      </c>
      <c r="D874" s="212" t="s">
        <v>205</v>
      </c>
      <c r="E874" s="213" t="s">
        <v>2208</v>
      </c>
      <c r="F874" s="214" t="s">
        <v>2209</v>
      </c>
      <c r="G874" s="215" t="s">
        <v>2201</v>
      </c>
      <c r="H874" s="216">
        <v>16</v>
      </c>
      <c r="I874" s="217"/>
      <c r="J874" s="218">
        <f>ROUND(I874*H874,2)</f>
        <v>0</v>
      </c>
      <c r="K874" s="214" t="s">
        <v>209</v>
      </c>
      <c r="L874" s="44"/>
      <c r="M874" s="219" t="s">
        <v>19</v>
      </c>
      <c r="N874" s="220" t="s">
        <v>44</v>
      </c>
      <c r="O874" s="84"/>
      <c r="P874" s="221">
        <f>O874*H874</f>
        <v>0</v>
      </c>
      <c r="Q874" s="221">
        <v>0</v>
      </c>
      <c r="R874" s="221">
        <f>Q874*H874</f>
        <v>0</v>
      </c>
      <c r="S874" s="221">
        <v>0</v>
      </c>
      <c r="T874" s="222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23" t="s">
        <v>2202</v>
      </c>
      <c r="AT874" s="223" t="s">
        <v>205</v>
      </c>
      <c r="AU874" s="223" t="s">
        <v>80</v>
      </c>
      <c r="AY874" s="17" t="s">
        <v>202</v>
      </c>
      <c r="BE874" s="224">
        <f>IF(N874="základní",J874,0)</f>
        <v>0</v>
      </c>
      <c r="BF874" s="224">
        <f>IF(N874="snížená",J874,0)</f>
        <v>0</v>
      </c>
      <c r="BG874" s="224">
        <f>IF(N874="zákl. přenesená",J874,0)</f>
        <v>0</v>
      </c>
      <c r="BH874" s="224">
        <f>IF(N874="sníž. přenesená",J874,0)</f>
        <v>0</v>
      </c>
      <c r="BI874" s="224">
        <f>IF(N874="nulová",J874,0)</f>
        <v>0</v>
      </c>
      <c r="BJ874" s="17" t="s">
        <v>80</v>
      </c>
      <c r="BK874" s="224">
        <f>ROUND(I874*H874,2)</f>
        <v>0</v>
      </c>
      <c r="BL874" s="17" t="s">
        <v>2202</v>
      </c>
      <c r="BM874" s="223" t="s">
        <v>5932</v>
      </c>
    </row>
    <row r="875" s="2" customFormat="1">
      <c r="A875" s="38"/>
      <c r="B875" s="39"/>
      <c r="C875" s="40"/>
      <c r="D875" s="225" t="s">
        <v>212</v>
      </c>
      <c r="E875" s="40"/>
      <c r="F875" s="226" t="s">
        <v>2211</v>
      </c>
      <c r="G875" s="40"/>
      <c r="H875" s="40"/>
      <c r="I875" s="227"/>
      <c r="J875" s="40"/>
      <c r="K875" s="40"/>
      <c r="L875" s="44"/>
      <c r="M875" s="228"/>
      <c r="N875" s="229"/>
      <c r="O875" s="84"/>
      <c r="P875" s="84"/>
      <c r="Q875" s="84"/>
      <c r="R875" s="84"/>
      <c r="S875" s="84"/>
      <c r="T875" s="85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7" t="s">
        <v>212</v>
      </c>
      <c r="AU875" s="17" t="s">
        <v>80</v>
      </c>
    </row>
    <row r="876" s="2" customFormat="1">
      <c r="A876" s="38"/>
      <c r="B876" s="39"/>
      <c r="C876" s="40"/>
      <c r="D876" s="230" t="s">
        <v>214</v>
      </c>
      <c r="E876" s="40"/>
      <c r="F876" s="231" t="s">
        <v>2212</v>
      </c>
      <c r="G876" s="40"/>
      <c r="H876" s="40"/>
      <c r="I876" s="227"/>
      <c r="J876" s="40"/>
      <c r="K876" s="40"/>
      <c r="L876" s="44"/>
      <c r="M876" s="228"/>
      <c r="N876" s="229"/>
      <c r="O876" s="84"/>
      <c r="P876" s="84"/>
      <c r="Q876" s="84"/>
      <c r="R876" s="84"/>
      <c r="S876" s="84"/>
      <c r="T876" s="85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214</v>
      </c>
      <c r="AU876" s="17" t="s">
        <v>80</v>
      </c>
    </row>
    <row r="877" s="2" customFormat="1">
      <c r="A877" s="38"/>
      <c r="B877" s="39"/>
      <c r="C877" s="40"/>
      <c r="D877" s="225" t="s">
        <v>525</v>
      </c>
      <c r="E877" s="40"/>
      <c r="F877" s="253" t="s">
        <v>2213</v>
      </c>
      <c r="G877" s="40"/>
      <c r="H877" s="40"/>
      <c r="I877" s="227"/>
      <c r="J877" s="40"/>
      <c r="K877" s="40"/>
      <c r="L877" s="44"/>
      <c r="M877" s="228"/>
      <c r="N877" s="229"/>
      <c r="O877" s="84"/>
      <c r="P877" s="84"/>
      <c r="Q877" s="84"/>
      <c r="R877" s="84"/>
      <c r="S877" s="84"/>
      <c r="T877" s="85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T877" s="17" t="s">
        <v>525</v>
      </c>
      <c r="AU877" s="17" t="s">
        <v>80</v>
      </c>
    </row>
    <row r="878" s="2" customFormat="1" ht="16.5" customHeight="1">
      <c r="A878" s="38"/>
      <c r="B878" s="39"/>
      <c r="C878" s="212" t="s">
        <v>1538</v>
      </c>
      <c r="D878" s="212" t="s">
        <v>205</v>
      </c>
      <c r="E878" s="213" t="s">
        <v>2215</v>
      </c>
      <c r="F878" s="214" t="s">
        <v>2216</v>
      </c>
      <c r="G878" s="215" t="s">
        <v>2201</v>
      </c>
      <c r="H878" s="216">
        <v>24</v>
      </c>
      <c r="I878" s="217"/>
      <c r="J878" s="218">
        <f>ROUND(I878*H878,2)</f>
        <v>0</v>
      </c>
      <c r="K878" s="214" t="s">
        <v>209</v>
      </c>
      <c r="L878" s="44"/>
      <c r="M878" s="219" t="s">
        <v>19</v>
      </c>
      <c r="N878" s="220" t="s">
        <v>44</v>
      </c>
      <c r="O878" s="84"/>
      <c r="P878" s="221">
        <f>O878*H878</f>
        <v>0</v>
      </c>
      <c r="Q878" s="221">
        <v>0</v>
      </c>
      <c r="R878" s="221">
        <f>Q878*H878</f>
        <v>0</v>
      </c>
      <c r="S878" s="221">
        <v>0</v>
      </c>
      <c r="T878" s="222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3" t="s">
        <v>2202</v>
      </c>
      <c r="AT878" s="223" t="s">
        <v>205</v>
      </c>
      <c r="AU878" s="223" t="s">
        <v>80</v>
      </c>
      <c r="AY878" s="17" t="s">
        <v>202</v>
      </c>
      <c r="BE878" s="224">
        <f>IF(N878="základní",J878,0)</f>
        <v>0</v>
      </c>
      <c r="BF878" s="224">
        <f>IF(N878="snížená",J878,0)</f>
        <v>0</v>
      </c>
      <c r="BG878" s="224">
        <f>IF(N878="zákl. přenesená",J878,0)</f>
        <v>0</v>
      </c>
      <c r="BH878" s="224">
        <f>IF(N878="sníž. přenesená",J878,0)</f>
        <v>0</v>
      </c>
      <c r="BI878" s="224">
        <f>IF(N878="nulová",J878,0)</f>
        <v>0</v>
      </c>
      <c r="BJ878" s="17" t="s">
        <v>80</v>
      </c>
      <c r="BK878" s="224">
        <f>ROUND(I878*H878,2)</f>
        <v>0</v>
      </c>
      <c r="BL878" s="17" t="s">
        <v>2202</v>
      </c>
      <c r="BM878" s="223" t="s">
        <v>5933</v>
      </c>
    </row>
    <row r="879" s="2" customFormat="1">
      <c r="A879" s="38"/>
      <c r="B879" s="39"/>
      <c r="C879" s="40"/>
      <c r="D879" s="225" t="s">
        <v>212</v>
      </c>
      <c r="E879" s="40"/>
      <c r="F879" s="226" t="s">
        <v>2218</v>
      </c>
      <c r="G879" s="40"/>
      <c r="H879" s="40"/>
      <c r="I879" s="227"/>
      <c r="J879" s="40"/>
      <c r="K879" s="40"/>
      <c r="L879" s="44"/>
      <c r="M879" s="228"/>
      <c r="N879" s="229"/>
      <c r="O879" s="84"/>
      <c r="P879" s="84"/>
      <c r="Q879" s="84"/>
      <c r="R879" s="84"/>
      <c r="S879" s="84"/>
      <c r="T879" s="85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212</v>
      </c>
      <c r="AU879" s="17" t="s">
        <v>80</v>
      </c>
    </row>
    <row r="880" s="2" customFormat="1">
      <c r="A880" s="38"/>
      <c r="B880" s="39"/>
      <c r="C880" s="40"/>
      <c r="D880" s="230" t="s">
        <v>214</v>
      </c>
      <c r="E880" s="40"/>
      <c r="F880" s="231" t="s">
        <v>2219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214</v>
      </c>
      <c r="AU880" s="17" t="s">
        <v>80</v>
      </c>
    </row>
    <row r="881" s="2" customFormat="1">
      <c r="A881" s="38"/>
      <c r="B881" s="39"/>
      <c r="C881" s="40"/>
      <c r="D881" s="225" t="s">
        <v>525</v>
      </c>
      <c r="E881" s="40"/>
      <c r="F881" s="253" t="s">
        <v>5326</v>
      </c>
      <c r="G881" s="40"/>
      <c r="H881" s="40"/>
      <c r="I881" s="227"/>
      <c r="J881" s="40"/>
      <c r="K881" s="40"/>
      <c r="L881" s="44"/>
      <c r="M881" s="228"/>
      <c r="N881" s="229"/>
      <c r="O881" s="84"/>
      <c r="P881" s="84"/>
      <c r="Q881" s="84"/>
      <c r="R881" s="84"/>
      <c r="S881" s="84"/>
      <c r="T881" s="85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T881" s="17" t="s">
        <v>525</v>
      </c>
      <c r="AU881" s="17" t="s">
        <v>80</v>
      </c>
    </row>
    <row r="882" s="12" customFormat="1" ht="25.92" customHeight="1">
      <c r="A882" s="12"/>
      <c r="B882" s="196"/>
      <c r="C882" s="197"/>
      <c r="D882" s="198" t="s">
        <v>72</v>
      </c>
      <c r="E882" s="199" t="s">
        <v>159</v>
      </c>
      <c r="F882" s="199" t="s">
        <v>160</v>
      </c>
      <c r="G882" s="197"/>
      <c r="H882" s="197"/>
      <c r="I882" s="200"/>
      <c r="J882" s="201">
        <f>BK882</f>
        <v>0</v>
      </c>
      <c r="K882" s="197"/>
      <c r="L882" s="202"/>
      <c r="M882" s="203"/>
      <c r="N882" s="204"/>
      <c r="O882" s="204"/>
      <c r="P882" s="205">
        <f>P883</f>
        <v>0</v>
      </c>
      <c r="Q882" s="204"/>
      <c r="R882" s="205">
        <f>R883</f>
        <v>0</v>
      </c>
      <c r="S882" s="204"/>
      <c r="T882" s="206">
        <f>T883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07" t="s">
        <v>243</v>
      </c>
      <c r="AT882" s="208" t="s">
        <v>72</v>
      </c>
      <c r="AU882" s="208" t="s">
        <v>73</v>
      </c>
      <c r="AY882" s="207" t="s">
        <v>202</v>
      </c>
      <c r="BK882" s="209">
        <f>BK883</f>
        <v>0</v>
      </c>
    </row>
    <row r="883" s="12" customFormat="1" ht="22.8" customHeight="1">
      <c r="A883" s="12"/>
      <c r="B883" s="196"/>
      <c r="C883" s="197"/>
      <c r="D883" s="198" t="s">
        <v>72</v>
      </c>
      <c r="E883" s="210" t="s">
        <v>5327</v>
      </c>
      <c r="F883" s="210" t="s">
        <v>5328</v>
      </c>
      <c r="G883" s="197"/>
      <c r="H883" s="197"/>
      <c r="I883" s="200"/>
      <c r="J883" s="211">
        <f>BK883</f>
        <v>0</v>
      </c>
      <c r="K883" s="197"/>
      <c r="L883" s="202"/>
      <c r="M883" s="203"/>
      <c r="N883" s="204"/>
      <c r="O883" s="204"/>
      <c r="P883" s="205">
        <f>SUM(P884:P896)</f>
        <v>0</v>
      </c>
      <c r="Q883" s="204"/>
      <c r="R883" s="205">
        <f>SUM(R884:R896)</f>
        <v>0</v>
      </c>
      <c r="S883" s="204"/>
      <c r="T883" s="206">
        <f>SUM(T884:T896)</f>
        <v>0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07" t="s">
        <v>243</v>
      </c>
      <c r="AT883" s="208" t="s">
        <v>72</v>
      </c>
      <c r="AU883" s="208" t="s">
        <v>80</v>
      </c>
      <c r="AY883" s="207" t="s">
        <v>202</v>
      </c>
      <c r="BK883" s="209">
        <f>SUM(BK884:BK896)</f>
        <v>0</v>
      </c>
    </row>
    <row r="884" s="2" customFormat="1" ht="16.5" customHeight="1">
      <c r="A884" s="38"/>
      <c r="B884" s="39"/>
      <c r="C884" s="212" t="s">
        <v>1542</v>
      </c>
      <c r="D884" s="212" t="s">
        <v>205</v>
      </c>
      <c r="E884" s="213" t="s">
        <v>5330</v>
      </c>
      <c r="F884" s="214" t="s">
        <v>5331</v>
      </c>
      <c r="G884" s="215" t="s">
        <v>2201</v>
      </c>
      <c r="H884" s="216">
        <v>16</v>
      </c>
      <c r="I884" s="217"/>
      <c r="J884" s="218">
        <f>ROUND(I884*H884,2)</f>
        <v>0</v>
      </c>
      <c r="K884" s="214" t="s">
        <v>209</v>
      </c>
      <c r="L884" s="44"/>
      <c r="M884" s="219" t="s">
        <v>19</v>
      </c>
      <c r="N884" s="220" t="s">
        <v>44</v>
      </c>
      <c r="O884" s="84"/>
      <c r="P884" s="221">
        <f>O884*H884</f>
        <v>0</v>
      </c>
      <c r="Q884" s="221">
        <v>0</v>
      </c>
      <c r="R884" s="221">
        <f>Q884*H884</f>
        <v>0</v>
      </c>
      <c r="S884" s="221">
        <v>0</v>
      </c>
      <c r="T884" s="222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23" t="s">
        <v>5332</v>
      </c>
      <c r="AT884" s="223" t="s">
        <v>205</v>
      </c>
      <c r="AU884" s="223" t="s">
        <v>82</v>
      </c>
      <c r="AY884" s="17" t="s">
        <v>202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80</v>
      </c>
      <c r="BK884" s="224">
        <f>ROUND(I884*H884,2)</f>
        <v>0</v>
      </c>
      <c r="BL884" s="17" t="s">
        <v>5332</v>
      </c>
      <c r="BM884" s="223" t="s">
        <v>5934</v>
      </c>
    </row>
    <row r="885" s="2" customFormat="1">
      <c r="A885" s="38"/>
      <c r="B885" s="39"/>
      <c r="C885" s="40"/>
      <c r="D885" s="225" t="s">
        <v>212</v>
      </c>
      <c r="E885" s="40"/>
      <c r="F885" s="226" t="s">
        <v>5331</v>
      </c>
      <c r="G885" s="40"/>
      <c r="H885" s="40"/>
      <c r="I885" s="227"/>
      <c r="J885" s="40"/>
      <c r="K885" s="40"/>
      <c r="L885" s="44"/>
      <c r="M885" s="228"/>
      <c r="N885" s="229"/>
      <c r="O885" s="84"/>
      <c r="P885" s="84"/>
      <c r="Q885" s="84"/>
      <c r="R885" s="84"/>
      <c r="S885" s="84"/>
      <c r="T885" s="85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T885" s="17" t="s">
        <v>212</v>
      </c>
      <c r="AU885" s="17" t="s">
        <v>82</v>
      </c>
    </row>
    <row r="886" s="2" customFormat="1">
      <c r="A886" s="38"/>
      <c r="B886" s="39"/>
      <c r="C886" s="40"/>
      <c r="D886" s="230" t="s">
        <v>214</v>
      </c>
      <c r="E886" s="40"/>
      <c r="F886" s="231" t="s">
        <v>5334</v>
      </c>
      <c r="G886" s="40"/>
      <c r="H886" s="40"/>
      <c r="I886" s="227"/>
      <c r="J886" s="40"/>
      <c r="K886" s="40"/>
      <c r="L886" s="44"/>
      <c r="M886" s="228"/>
      <c r="N886" s="229"/>
      <c r="O886" s="84"/>
      <c r="P886" s="84"/>
      <c r="Q886" s="84"/>
      <c r="R886" s="84"/>
      <c r="S886" s="84"/>
      <c r="T886" s="85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214</v>
      </c>
      <c r="AU886" s="17" t="s">
        <v>82</v>
      </c>
    </row>
    <row r="887" s="2" customFormat="1" ht="16.5" customHeight="1">
      <c r="A887" s="38"/>
      <c r="B887" s="39"/>
      <c r="C887" s="212" t="s">
        <v>1546</v>
      </c>
      <c r="D887" s="212" t="s">
        <v>205</v>
      </c>
      <c r="E887" s="213" t="s">
        <v>5336</v>
      </c>
      <c r="F887" s="214" t="s">
        <v>5337</v>
      </c>
      <c r="G887" s="215" t="s">
        <v>4446</v>
      </c>
      <c r="H887" s="216">
        <v>80</v>
      </c>
      <c r="I887" s="217"/>
      <c r="J887" s="218">
        <f>ROUND(I887*H887,2)</f>
        <v>0</v>
      </c>
      <c r="K887" s="214" t="s">
        <v>209</v>
      </c>
      <c r="L887" s="44"/>
      <c r="M887" s="219" t="s">
        <v>19</v>
      </c>
      <c r="N887" s="220" t="s">
        <v>44</v>
      </c>
      <c r="O887" s="84"/>
      <c r="P887" s="221">
        <f>O887*H887</f>
        <v>0</v>
      </c>
      <c r="Q887" s="221">
        <v>0</v>
      </c>
      <c r="R887" s="221">
        <f>Q887*H887</f>
        <v>0</v>
      </c>
      <c r="S887" s="221">
        <v>0</v>
      </c>
      <c r="T887" s="222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23" t="s">
        <v>5332</v>
      </c>
      <c r="AT887" s="223" t="s">
        <v>205</v>
      </c>
      <c r="AU887" s="223" t="s">
        <v>82</v>
      </c>
      <c r="AY887" s="17" t="s">
        <v>202</v>
      </c>
      <c r="BE887" s="224">
        <f>IF(N887="základní",J887,0)</f>
        <v>0</v>
      </c>
      <c r="BF887" s="224">
        <f>IF(N887="snížená",J887,0)</f>
        <v>0</v>
      </c>
      <c r="BG887" s="224">
        <f>IF(N887="zákl. přenesená",J887,0)</f>
        <v>0</v>
      </c>
      <c r="BH887" s="224">
        <f>IF(N887="sníž. přenesená",J887,0)</f>
        <v>0</v>
      </c>
      <c r="BI887" s="224">
        <f>IF(N887="nulová",J887,0)</f>
        <v>0</v>
      </c>
      <c r="BJ887" s="17" t="s">
        <v>80</v>
      </c>
      <c r="BK887" s="224">
        <f>ROUND(I887*H887,2)</f>
        <v>0</v>
      </c>
      <c r="BL887" s="17" t="s">
        <v>5332</v>
      </c>
      <c r="BM887" s="223" t="s">
        <v>5935</v>
      </c>
    </row>
    <row r="888" s="2" customFormat="1">
      <c r="A888" s="38"/>
      <c r="B888" s="39"/>
      <c r="C888" s="40"/>
      <c r="D888" s="225" t="s">
        <v>212</v>
      </c>
      <c r="E888" s="40"/>
      <c r="F888" s="226" t="s">
        <v>5337</v>
      </c>
      <c r="G888" s="40"/>
      <c r="H888" s="40"/>
      <c r="I888" s="227"/>
      <c r="J888" s="40"/>
      <c r="K888" s="40"/>
      <c r="L888" s="44"/>
      <c r="M888" s="228"/>
      <c r="N888" s="229"/>
      <c r="O888" s="84"/>
      <c r="P888" s="84"/>
      <c r="Q888" s="84"/>
      <c r="R888" s="84"/>
      <c r="S888" s="84"/>
      <c r="T888" s="85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7" t="s">
        <v>212</v>
      </c>
      <c r="AU888" s="17" t="s">
        <v>82</v>
      </c>
    </row>
    <row r="889" s="2" customFormat="1">
      <c r="A889" s="38"/>
      <c r="B889" s="39"/>
      <c r="C889" s="40"/>
      <c r="D889" s="230" t="s">
        <v>214</v>
      </c>
      <c r="E889" s="40"/>
      <c r="F889" s="231" t="s">
        <v>5339</v>
      </c>
      <c r="G889" s="40"/>
      <c r="H889" s="40"/>
      <c r="I889" s="227"/>
      <c r="J889" s="40"/>
      <c r="K889" s="40"/>
      <c r="L889" s="44"/>
      <c r="M889" s="228"/>
      <c r="N889" s="229"/>
      <c r="O889" s="84"/>
      <c r="P889" s="84"/>
      <c r="Q889" s="84"/>
      <c r="R889" s="84"/>
      <c r="S889" s="84"/>
      <c r="T889" s="85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7" t="s">
        <v>214</v>
      </c>
      <c r="AU889" s="17" t="s">
        <v>82</v>
      </c>
    </row>
    <row r="890" s="2" customFormat="1" ht="16.5" customHeight="1">
      <c r="A890" s="38"/>
      <c r="B890" s="39"/>
      <c r="C890" s="212" t="s">
        <v>1550</v>
      </c>
      <c r="D890" s="212" t="s">
        <v>205</v>
      </c>
      <c r="E890" s="213" t="s">
        <v>5341</v>
      </c>
      <c r="F890" s="214" t="s">
        <v>5342</v>
      </c>
      <c r="G890" s="215" t="s">
        <v>2201</v>
      </c>
      <c r="H890" s="216">
        <v>16</v>
      </c>
      <c r="I890" s="217"/>
      <c r="J890" s="218">
        <f>ROUND(I890*H890,2)</f>
        <v>0</v>
      </c>
      <c r="K890" s="214" t="s">
        <v>209</v>
      </c>
      <c r="L890" s="44"/>
      <c r="M890" s="219" t="s">
        <v>19</v>
      </c>
      <c r="N890" s="220" t="s">
        <v>44</v>
      </c>
      <c r="O890" s="84"/>
      <c r="P890" s="221">
        <f>O890*H890</f>
        <v>0</v>
      </c>
      <c r="Q890" s="221">
        <v>0</v>
      </c>
      <c r="R890" s="221">
        <f>Q890*H890</f>
        <v>0</v>
      </c>
      <c r="S890" s="221">
        <v>0</v>
      </c>
      <c r="T890" s="22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23" t="s">
        <v>5332</v>
      </c>
      <c r="AT890" s="223" t="s">
        <v>205</v>
      </c>
      <c r="AU890" s="223" t="s">
        <v>82</v>
      </c>
      <c r="AY890" s="17" t="s">
        <v>202</v>
      </c>
      <c r="BE890" s="224">
        <f>IF(N890="základní",J890,0)</f>
        <v>0</v>
      </c>
      <c r="BF890" s="224">
        <f>IF(N890="snížená",J890,0)</f>
        <v>0</v>
      </c>
      <c r="BG890" s="224">
        <f>IF(N890="zákl. přenesená",J890,0)</f>
        <v>0</v>
      </c>
      <c r="BH890" s="224">
        <f>IF(N890="sníž. přenesená",J890,0)</f>
        <v>0</v>
      </c>
      <c r="BI890" s="224">
        <f>IF(N890="nulová",J890,0)</f>
        <v>0</v>
      </c>
      <c r="BJ890" s="17" t="s">
        <v>80</v>
      </c>
      <c r="BK890" s="224">
        <f>ROUND(I890*H890,2)</f>
        <v>0</v>
      </c>
      <c r="BL890" s="17" t="s">
        <v>5332</v>
      </c>
      <c r="BM890" s="223" t="s">
        <v>5936</v>
      </c>
    </row>
    <row r="891" s="2" customFormat="1">
      <c r="A891" s="38"/>
      <c r="B891" s="39"/>
      <c r="C891" s="40"/>
      <c r="D891" s="225" t="s">
        <v>212</v>
      </c>
      <c r="E891" s="40"/>
      <c r="F891" s="226" t="s">
        <v>5342</v>
      </c>
      <c r="G891" s="40"/>
      <c r="H891" s="40"/>
      <c r="I891" s="227"/>
      <c r="J891" s="40"/>
      <c r="K891" s="40"/>
      <c r="L891" s="44"/>
      <c r="M891" s="228"/>
      <c r="N891" s="229"/>
      <c r="O891" s="84"/>
      <c r="P891" s="84"/>
      <c r="Q891" s="84"/>
      <c r="R891" s="84"/>
      <c r="S891" s="84"/>
      <c r="T891" s="85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T891" s="17" t="s">
        <v>212</v>
      </c>
      <c r="AU891" s="17" t="s">
        <v>82</v>
      </c>
    </row>
    <row r="892" s="2" customFormat="1">
      <c r="A892" s="38"/>
      <c r="B892" s="39"/>
      <c r="C892" s="40"/>
      <c r="D892" s="230" t="s">
        <v>214</v>
      </c>
      <c r="E892" s="40"/>
      <c r="F892" s="231" t="s">
        <v>5344</v>
      </c>
      <c r="G892" s="40"/>
      <c r="H892" s="40"/>
      <c r="I892" s="227"/>
      <c r="J892" s="40"/>
      <c r="K892" s="40"/>
      <c r="L892" s="44"/>
      <c r="M892" s="228"/>
      <c r="N892" s="229"/>
      <c r="O892" s="84"/>
      <c r="P892" s="84"/>
      <c r="Q892" s="84"/>
      <c r="R892" s="84"/>
      <c r="S892" s="84"/>
      <c r="T892" s="85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214</v>
      </c>
      <c r="AU892" s="17" t="s">
        <v>82</v>
      </c>
    </row>
    <row r="893" s="2" customFormat="1">
      <c r="A893" s="38"/>
      <c r="B893" s="39"/>
      <c r="C893" s="40"/>
      <c r="D893" s="225" t="s">
        <v>525</v>
      </c>
      <c r="E893" s="40"/>
      <c r="F893" s="253" t="s">
        <v>5345</v>
      </c>
      <c r="G893" s="40"/>
      <c r="H893" s="40"/>
      <c r="I893" s="227"/>
      <c r="J893" s="40"/>
      <c r="K893" s="40"/>
      <c r="L893" s="44"/>
      <c r="M893" s="228"/>
      <c r="N893" s="229"/>
      <c r="O893" s="84"/>
      <c r="P893" s="84"/>
      <c r="Q893" s="84"/>
      <c r="R893" s="84"/>
      <c r="S893" s="84"/>
      <c r="T893" s="85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T893" s="17" t="s">
        <v>525</v>
      </c>
      <c r="AU893" s="17" t="s">
        <v>82</v>
      </c>
    </row>
    <row r="894" s="2" customFormat="1" ht="16.5" customHeight="1">
      <c r="A894" s="38"/>
      <c r="B894" s="39"/>
      <c r="C894" s="212" t="s">
        <v>1554</v>
      </c>
      <c r="D894" s="212" t="s">
        <v>205</v>
      </c>
      <c r="E894" s="213" t="s">
        <v>5347</v>
      </c>
      <c r="F894" s="214" t="s">
        <v>5348</v>
      </c>
      <c r="G894" s="215" t="s">
        <v>2201</v>
      </c>
      <c r="H894" s="216">
        <v>8</v>
      </c>
      <c r="I894" s="217"/>
      <c r="J894" s="218">
        <f>ROUND(I894*H894,2)</f>
        <v>0</v>
      </c>
      <c r="K894" s="214" t="s">
        <v>19</v>
      </c>
      <c r="L894" s="44"/>
      <c r="M894" s="219" t="s">
        <v>19</v>
      </c>
      <c r="N894" s="220" t="s">
        <v>44</v>
      </c>
      <c r="O894" s="84"/>
      <c r="P894" s="221">
        <f>O894*H894</f>
        <v>0</v>
      </c>
      <c r="Q894" s="221">
        <v>0</v>
      </c>
      <c r="R894" s="221">
        <f>Q894*H894</f>
        <v>0</v>
      </c>
      <c r="S894" s="221">
        <v>0</v>
      </c>
      <c r="T894" s="22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3" t="s">
        <v>5332</v>
      </c>
      <c r="AT894" s="223" t="s">
        <v>205</v>
      </c>
      <c r="AU894" s="223" t="s">
        <v>82</v>
      </c>
      <c r="AY894" s="17" t="s">
        <v>202</v>
      </c>
      <c r="BE894" s="224">
        <f>IF(N894="základní",J894,0)</f>
        <v>0</v>
      </c>
      <c r="BF894" s="224">
        <f>IF(N894="snížená",J894,0)</f>
        <v>0</v>
      </c>
      <c r="BG894" s="224">
        <f>IF(N894="zákl. přenesená",J894,0)</f>
        <v>0</v>
      </c>
      <c r="BH894" s="224">
        <f>IF(N894="sníž. přenesená",J894,0)</f>
        <v>0</v>
      </c>
      <c r="BI894" s="224">
        <f>IF(N894="nulová",J894,0)</f>
        <v>0</v>
      </c>
      <c r="BJ894" s="17" t="s">
        <v>80</v>
      </c>
      <c r="BK894" s="224">
        <f>ROUND(I894*H894,2)</f>
        <v>0</v>
      </c>
      <c r="BL894" s="17" t="s">
        <v>5332</v>
      </c>
      <c r="BM894" s="223" t="s">
        <v>5937</v>
      </c>
    </row>
    <row r="895" s="2" customFormat="1">
      <c r="A895" s="38"/>
      <c r="B895" s="39"/>
      <c r="C895" s="40"/>
      <c r="D895" s="225" t="s">
        <v>212</v>
      </c>
      <c r="E895" s="40"/>
      <c r="F895" s="226" t="s">
        <v>5348</v>
      </c>
      <c r="G895" s="40"/>
      <c r="H895" s="40"/>
      <c r="I895" s="227"/>
      <c r="J895" s="40"/>
      <c r="K895" s="40"/>
      <c r="L895" s="44"/>
      <c r="M895" s="228"/>
      <c r="N895" s="229"/>
      <c r="O895" s="84"/>
      <c r="P895" s="84"/>
      <c r="Q895" s="84"/>
      <c r="R895" s="84"/>
      <c r="S895" s="84"/>
      <c r="T895" s="85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212</v>
      </c>
      <c r="AU895" s="17" t="s">
        <v>82</v>
      </c>
    </row>
    <row r="896" s="2" customFormat="1">
      <c r="A896" s="38"/>
      <c r="B896" s="39"/>
      <c r="C896" s="40"/>
      <c r="D896" s="225" t="s">
        <v>525</v>
      </c>
      <c r="E896" s="40"/>
      <c r="F896" s="253" t="s">
        <v>5345</v>
      </c>
      <c r="G896" s="40"/>
      <c r="H896" s="40"/>
      <c r="I896" s="227"/>
      <c r="J896" s="40"/>
      <c r="K896" s="40"/>
      <c r="L896" s="44"/>
      <c r="M896" s="254"/>
      <c r="N896" s="255"/>
      <c r="O896" s="256"/>
      <c r="P896" s="256"/>
      <c r="Q896" s="256"/>
      <c r="R896" s="256"/>
      <c r="S896" s="256"/>
      <c r="T896" s="257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T896" s="17" t="s">
        <v>525</v>
      </c>
      <c r="AU896" s="17" t="s">
        <v>82</v>
      </c>
    </row>
    <row r="897" s="2" customFormat="1" ht="6.96" customHeight="1">
      <c r="A897" s="38"/>
      <c r="B897" s="59"/>
      <c r="C897" s="60"/>
      <c r="D897" s="60"/>
      <c r="E897" s="60"/>
      <c r="F897" s="60"/>
      <c r="G897" s="60"/>
      <c r="H897" s="60"/>
      <c r="I897" s="60"/>
      <c r="J897" s="60"/>
      <c r="K897" s="60"/>
      <c r="L897" s="44"/>
      <c r="M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</row>
  </sheetData>
  <sheetProtection sheet="1" autoFilter="0" formatColumns="0" formatRows="0" objects="1" scenarios="1" spinCount="100000" saltValue="hVMV0TReGXz65O/mA7iiVKlIRBxl1lwRgDd9y8RuTxNuxB3JdxNazSVwMMh+YcgDHYQI/GpBhXdEGhdGh+A2Xg==" hashValue="RmM/rJp7N5R4BHS1OkbdDyernGSW6lfXUxKwXu1PQogAZ8sQGqyJDlLyly3Pvu+HCn19vD+y5UfLz1QEPguYVg==" algorithmName="SHA-512" password="CC35"/>
  <autoFilter ref="C111:K8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7" r:id="rId1" display="https://podminky.urs.cz/item/CS_URS_2024_01/113106123"/>
    <hyperlink ref="F120" r:id="rId2" display="https://podminky.urs.cz/item/CS_URS_2024_01/113107323"/>
    <hyperlink ref="F123" r:id="rId3" display="https://podminky.urs.cz/item/CS_URS_2024_01/132251252"/>
    <hyperlink ref="F126" r:id="rId4" display="https://podminky.urs.cz/item/CS_URS_2024_01/162651112"/>
    <hyperlink ref="F129" r:id="rId5" display="https://podminky.urs.cz/item/CS_URS_2024_01/162751119"/>
    <hyperlink ref="F132" r:id="rId6" display="https://podminky.urs.cz/item/CS_URS_2024_01/171201231"/>
    <hyperlink ref="F135" r:id="rId7" display="https://podminky.urs.cz/item/CS_URS_2024_01/171251201"/>
    <hyperlink ref="F138" r:id="rId8" display="https://podminky.urs.cz/item/CS_URS_2024_01/174151101"/>
    <hyperlink ref="F141" r:id="rId9" display="https://podminky.urs.cz/item/CS_URS_2024_01/175151101"/>
    <hyperlink ref="F150" r:id="rId10" display="https://podminky.urs.cz/item/CS_URS_2024_01/451577777"/>
    <hyperlink ref="F153" r:id="rId11" display="https://podminky.urs.cz/item/CS_URS_2024_01/451579777"/>
    <hyperlink ref="F156" r:id="rId12" display="https://podminky.urs.cz/item/CS_URS_2024_01/596212211"/>
    <hyperlink ref="F165" r:id="rId13" display="https://podminky.urs.cz/item/CS_URS_2024_01/611325402"/>
    <hyperlink ref="F168" r:id="rId14" display="https://podminky.urs.cz/item/CS_URS_2024_01/619995001"/>
    <hyperlink ref="F171" r:id="rId15" display="https://podminky.urs.cz/item/CS_URS_2024_01/631311224"/>
    <hyperlink ref="F174" r:id="rId16" display="https://podminky.urs.cz/item/CS_URS_2024_01/631319197"/>
    <hyperlink ref="F177" r:id="rId17" display="https://podminky.urs.cz/item/CS_URS_2024_01/632451103"/>
    <hyperlink ref="F180" r:id="rId18" display="https://podminky.urs.cz/item/CS_URS_2024_01/632452411"/>
    <hyperlink ref="F186" r:id="rId19" display="https://podminky.urs.cz/item/CS_URS_2024_01/899722114"/>
    <hyperlink ref="F192" r:id="rId20" display="https://podminky.urs.cz/item/CS_URS_2024_01/915111111"/>
    <hyperlink ref="F195" r:id="rId21" display="https://podminky.urs.cz/item/CS_URS_2024_01/915111115"/>
    <hyperlink ref="F198" r:id="rId22" display="https://podminky.urs.cz/item/CS_URS_2024_01/915611111"/>
    <hyperlink ref="F201" r:id="rId23" display="https://podminky.urs.cz/item/CS_URS_2024_01/965043331"/>
    <hyperlink ref="F204" r:id="rId24" display="https://podminky.urs.cz/item/CS_URS_2024_01/965082941"/>
    <hyperlink ref="F207" r:id="rId25" display="https://podminky.urs.cz/item/CS_URS_2024_01/971033241"/>
    <hyperlink ref="F210" r:id="rId26" display="https://podminky.urs.cz/item/CS_URS_2024_01/971033381"/>
    <hyperlink ref="F213" r:id="rId27" display="https://podminky.urs.cz/item/CS_URS_2024_01/971042241"/>
    <hyperlink ref="F216" r:id="rId28" display="https://podminky.urs.cz/item/CS_URS_2024_01/977151125"/>
    <hyperlink ref="F219" r:id="rId29" display="https://podminky.urs.cz/item/CS_URS_2024_01/977312114"/>
    <hyperlink ref="F222" r:id="rId30" display="https://podminky.urs.cz/item/CS_URS_2024_01/979054451"/>
    <hyperlink ref="F226" r:id="rId31" display="https://podminky.urs.cz/item/CS_URS_2024_01/997013112"/>
    <hyperlink ref="F229" r:id="rId32" display="https://podminky.urs.cz/item/CS_URS_2024_01/997013501"/>
    <hyperlink ref="F232" r:id="rId33" display="https://podminky.urs.cz/item/CS_URS_2024_01/997013509"/>
    <hyperlink ref="F235" r:id="rId34" display="https://podminky.urs.cz/item/CS_URS_2024_01/997013814"/>
    <hyperlink ref="F238" r:id="rId35" display="https://podminky.urs.cz/item/CS_URS_2024_01/997013861"/>
    <hyperlink ref="F241" r:id="rId36" display="https://podminky.urs.cz/item/CS_URS_2024_01/997013863"/>
    <hyperlink ref="F244" r:id="rId37" display="https://podminky.urs.cz/item/CS_URS_2024_01/997013873"/>
    <hyperlink ref="F248" r:id="rId38" display="https://podminky.urs.cz/item/CS_URS_2024_01/998011002"/>
    <hyperlink ref="F251" r:id="rId39" display="https://podminky.urs.cz/item/CS_URS_2024_01/998223011"/>
    <hyperlink ref="F254" r:id="rId40" display="https://podminky.urs.cz/item/CS_URS_2024_01/998272201"/>
    <hyperlink ref="F259" r:id="rId41" display="https://podminky.urs.cz/item/CS_URS_2024_01/711191011"/>
    <hyperlink ref="F265" r:id="rId42" display="https://podminky.urs.cz/item/CS_URS_2024_01/711192101"/>
    <hyperlink ref="F270" r:id="rId43" display="https://podminky.urs.cz/item/CS_URS_2024_01/998711102"/>
    <hyperlink ref="F274" r:id="rId44" display="https://podminky.urs.cz/item/CS_URS_2024_01/713300813"/>
    <hyperlink ref="F277" r:id="rId45" display="https://podminky.urs.cz/item/CS_URS_2024_01/713300822"/>
    <hyperlink ref="F280" r:id="rId46" display="https://podminky.urs.cz/item/CS_URS_2024_01/713420813"/>
    <hyperlink ref="F283" r:id="rId47" display="https://podminky.urs.cz/item/CS_URS_2024_01/713471212"/>
    <hyperlink ref="F343" r:id="rId48" display="https://podminky.urs.cz/item/CS_URS_2024_01/998713101"/>
    <hyperlink ref="F363" r:id="rId49" display="https://podminky.urs.cz/item/CS_URS_2024_01/722176112"/>
    <hyperlink ref="F369" r:id="rId50" display="https://podminky.urs.cz/item/CS_URS_2024_01/722176114"/>
    <hyperlink ref="F375" r:id="rId51" display="https://podminky.urs.cz/item/CS_URS_2024_01/722176115"/>
    <hyperlink ref="F381" r:id="rId52" display="https://podminky.urs.cz/item/CS_URS_2024_01/722176116"/>
    <hyperlink ref="F387" r:id="rId53" display="https://podminky.urs.cz/item/CS_URS_2024_01/722181231"/>
    <hyperlink ref="F391" r:id="rId54" display="https://podminky.urs.cz/item/CS_URS_2024_01/722181242"/>
    <hyperlink ref="F395" r:id="rId55" display="https://podminky.urs.cz/item/CS_URS_2024_01/722220232"/>
    <hyperlink ref="F398" r:id="rId56" display="https://podminky.urs.cz/item/CS_URS_2024_01/722220233"/>
    <hyperlink ref="F401" r:id="rId57" display="https://podminky.urs.cz/item/CS_URS_2024_01/722220235"/>
    <hyperlink ref="F404" r:id="rId58" display="https://podminky.urs.cz/item/CS_URS_2024_01/722231141"/>
    <hyperlink ref="F407" r:id="rId59" display="https://podminky.urs.cz/item/CS_URS_2024_01/722232043"/>
    <hyperlink ref="F410" r:id="rId60" display="https://podminky.urs.cz/item/CS_URS_2024_01/722232045"/>
    <hyperlink ref="F413" r:id="rId61" display="https://podminky.urs.cz/item/CS_URS_2024_01/722232046"/>
    <hyperlink ref="F416" r:id="rId62" display="https://podminky.urs.cz/item/CS_URS_2024_01/722262301"/>
    <hyperlink ref="F423" r:id="rId63" display="https://podminky.urs.cz/item/CS_URS_2024_01/724399R"/>
    <hyperlink ref="F430" r:id="rId64" display="https://podminky.urs.cz/item/CS_URS_2024_01/727222013"/>
    <hyperlink ref="F434" r:id="rId65" display="https://podminky.urs.cz/item/CS_URS_2024_01/732212815"/>
    <hyperlink ref="F437" r:id="rId66" display="https://podminky.urs.cz/item/CS_URS_2024_01/732213813"/>
    <hyperlink ref="F440" r:id="rId67" display="https://podminky.urs.cz/item/CS_URS_2024_01/732214813"/>
    <hyperlink ref="F443" r:id="rId68" display="https://podminky.urs.cz/item/CS_URS_2024_01/732219301"/>
    <hyperlink ref="F446" r:id="rId69" display="https://podminky.urs.cz/item/CS_URS_2024_01/732221813"/>
    <hyperlink ref="F451" r:id="rId70" display="https://podminky.urs.cz/item/CS_URS_2024_01/732221R2"/>
    <hyperlink ref="F456" r:id="rId71" display="https://podminky.urs.cz/item/CS_URS_2024_01/732320814"/>
    <hyperlink ref="F459" r:id="rId72" display="https://podminky.urs.cz/item/CS_URS_2024_01/732324814"/>
    <hyperlink ref="F462" r:id="rId73" display="https://podminky.urs.cz/item/CS_URS_2024_01/732331621"/>
    <hyperlink ref="F465" r:id="rId74" display="https://podminky.urs.cz/item/CS_URS_2024_01/732331623"/>
    <hyperlink ref="F468" r:id="rId75" display="https://podminky.urs.cz/item/CS_URS_2024_01/732331630"/>
    <hyperlink ref="F471" r:id="rId76" display="https://podminky.urs.cz/item/CS_URS_2024_01/732420813"/>
    <hyperlink ref="F474" r:id="rId77" display="https://podminky.urs.cz/item/CS_URS_2024_01/998732101"/>
    <hyperlink ref="F533" r:id="rId78" display="https://podminky.urs.cz/item/CS_URS_2024_01/733120815"/>
    <hyperlink ref="F536" r:id="rId79" display="https://podminky.urs.cz/item/CS_URS_2024_01/733120819"/>
    <hyperlink ref="F539" r:id="rId80" display="https://podminky.urs.cz/item/CS_URS_2024_01/733120826"/>
    <hyperlink ref="F542" r:id="rId81" display="https://podminky.urs.cz/item/CS_URS_2024_01/733120832"/>
    <hyperlink ref="F545" r:id="rId82" display="https://podminky.urs.cz/item/CS_URS_2024_01/733120836"/>
    <hyperlink ref="F548" r:id="rId83" display="https://podminky.urs.cz/item/CS_URS_2024_01/733121212"/>
    <hyperlink ref="F552" r:id="rId84" display="https://podminky.urs.cz/item/CS_URS_2024_01/733121214"/>
    <hyperlink ref="F556" r:id="rId85" display="https://podminky.urs.cz/item/CS_URS_2024_01/733121216"/>
    <hyperlink ref="F560" r:id="rId86" display="https://podminky.urs.cz/item/CS_URS_2024_01/733121217"/>
    <hyperlink ref="F564" r:id="rId87" display="https://podminky.urs.cz/item/CS_URS_2024_01/733121219"/>
    <hyperlink ref="F568" r:id="rId88" display="https://podminky.urs.cz/item/CS_URS_2024_01/733121222"/>
    <hyperlink ref="F572" r:id="rId89" display="https://podminky.urs.cz/item/CS_URS_2024_01/733121225"/>
    <hyperlink ref="F576" r:id="rId90" display="https://podminky.urs.cz/item/CS_URS_2024_01/733194820"/>
    <hyperlink ref="F579" r:id="rId91" display="https://podminky.urs.cz/item/CS_URS_2024_01/998733101"/>
    <hyperlink ref="F583" r:id="rId92" display="https://podminky.urs.cz/item/CS_URS_2024_01/734100811"/>
    <hyperlink ref="F586" r:id="rId93" display="https://podminky.urs.cz/item/CS_URS_2024_01/734100812"/>
    <hyperlink ref="F589" r:id="rId94" display="https://podminky.urs.cz/item/CS_URS_2024_01/734100813"/>
    <hyperlink ref="F592" r:id="rId95" display="https://podminky.urs.cz/item/CS_URS_2024_01/734173411"/>
    <hyperlink ref="F595" r:id="rId96" display="https://podminky.urs.cz/item/CS_URS_2024_01/734173412"/>
    <hyperlink ref="F598" r:id="rId97" display="https://podminky.urs.cz/item/CS_URS_2024_01/734173413"/>
    <hyperlink ref="F603" r:id="rId98" display="https://podminky.urs.cz/item/CS_URS_2024_01/734173414"/>
    <hyperlink ref="F606" r:id="rId99" display="https://podminky.urs.cz/item/CS_URS_2024_01/734173416"/>
    <hyperlink ref="F609" r:id="rId100" display="https://podminky.urs.cz/item/CS_URS_2024_01/734173418"/>
    <hyperlink ref="F614" r:id="rId101" display="https://podminky.urs.cz/item/CS_URS_2024_01/734173611"/>
    <hyperlink ref="F621" r:id="rId102" display="https://podminky.urs.cz/item/CS_URS_2024_01/734209113"/>
    <hyperlink ref="F624" r:id="rId103" display="https://podminky.urs.cz/item/CS_URS_2024_01/734209114"/>
    <hyperlink ref="F627" r:id="rId104" display="https://podminky.urs.cz/item/CS_URS_2024_01/734411127"/>
    <hyperlink ref="F630" r:id="rId105" display="https://podminky.urs.cz/item/CS_URS_2024_01/734411601"/>
    <hyperlink ref="F633" r:id="rId106" display="https://podminky.urs.cz/item/CS_URS_2024_01/734412112"/>
    <hyperlink ref="F636" r:id="rId107" display="https://podminky.urs.cz/item/CS_URS_2024_01/734412113"/>
    <hyperlink ref="F639" r:id="rId108" display="https://podminky.urs.cz/item/CS_URS_2024_01/734419111"/>
    <hyperlink ref="F642" r:id="rId109" display="https://podminky.urs.cz/item/CS_URS_2024_01/734494213"/>
    <hyperlink ref="F645" r:id="rId110" display="https://podminky.urs.cz/item/CS_URS_2024_01/734499211"/>
    <hyperlink ref="F648" r:id="rId111" display="https://podminky.urs.cz/item/CS_URS_2024_01/998734101"/>
    <hyperlink ref="F652" r:id="rId112" display="https://podminky.urs.cz/item/CS_URS_2024_01/741132001"/>
    <hyperlink ref="F664" r:id="rId113" display="https://podminky.urs.cz/item/CS_URS_2024_01/777131111"/>
    <hyperlink ref="F667" r:id="rId114" display="https://podminky.urs.cz/item/CS_URS_2024_01/777611121"/>
    <hyperlink ref="F671" r:id="rId115" display="https://podminky.urs.cz/item/CS_URS_2024_01/783604550"/>
    <hyperlink ref="F678" r:id="rId116" display="https://podminky.urs.cz/item/CS_URS_2024_01/783604560"/>
    <hyperlink ref="F685" r:id="rId117" display="https://podminky.urs.cz/item/CS_URS_2024_01/783817101"/>
    <hyperlink ref="F688" r:id="rId118" display="https://podminky.urs.cz/item/CS_URS_2024_01/783933161"/>
    <hyperlink ref="F691" r:id="rId119" display="https://podminky.urs.cz/item/CS_URS_2024_01/783937163"/>
    <hyperlink ref="F695" r:id="rId120" display="https://podminky.urs.cz/item/CS_URS_2024_01/784181101"/>
    <hyperlink ref="F698" r:id="rId121" display="https://podminky.urs.cz/item/CS_URS_2024_01/784221001"/>
    <hyperlink ref="F703" r:id="rId122" display="https://podminky.urs.cz/item/CS_URS_2024_01/220182021"/>
    <hyperlink ref="F709" r:id="rId123" display="https://podminky.urs.cz/item/CS_URS_2024_01/220182025"/>
    <hyperlink ref="F712" r:id="rId124" display="https://podminky.urs.cz/item/CS_URS_2024_01/220182027"/>
    <hyperlink ref="F717" r:id="rId125" display="https://podminky.urs.cz/item/CS_URS_2024_01/220182028"/>
    <hyperlink ref="F723" r:id="rId126" display="https://podminky.urs.cz/item/CS_URS_2024_01/230011047"/>
    <hyperlink ref="F729" r:id="rId127" display="https://podminky.urs.cz/item/CS_URS_2024_01/230020627"/>
    <hyperlink ref="F732" r:id="rId128" display="https://podminky.urs.cz/item/CS_URS_2024_01/230020645"/>
    <hyperlink ref="F735" r:id="rId129" display="https://podminky.urs.cz/item/CS_URS_2024_01/230020649"/>
    <hyperlink ref="F738" r:id="rId130" display="https://podminky.urs.cz/item/CS_URS_2024_01/230023008"/>
    <hyperlink ref="F747" r:id="rId131" display="https://podminky.urs.cz/item/CS_URS_2024_01/230023017"/>
    <hyperlink ref="F755" r:id="rId132" display="https://podminky.urs.cz/item/CS_URS_2024_01/230023021"/>
    <hyperlink ref="F767" r:id="rId133" display="https://podminky.urs.cz/item/CS_URS_2024_01/230023029"/>
    <hyperlink ref="F785" r:id="rId134" display="https://podminky.urs.cz/item/CS_URS_2024_01/230023037"/>
    <hyperlink ref="F803" r:id="rId135" display="https://podminky.urs.cz/item/CS_URS_2024_01/230023045"/>
    <hyperlink ref="F810" r:id="rId136" display="https://podminky.urs.cz/item/CS_URS_2024_01/230024047"/>
    <hyperlink ref="F828" r:id="rId137" display="https://podminky.urs.cz/item/CS_URS_2024_01/230024047"/>
    <hyperlink ref="F833" r:id="rId138" display="https://podminky.urs.cz/item/CS_URS_2024_01/230024057"/>
    <hyperlink ref="F840" r:id="rId139" display="https://podminky.urs.cz/item/CS_URS_2024_01/230024067"/>
    <hyperlink ref="F849" r:id="rId140" display="https://podminky.urs.cz/item/CS_URS_2024_01/230024077"/>
    <hyperlink ref="F854" r:id="rId141" display="https://podminky.urs.cz/item/CS_URS_2024_01/230050004"/>
    <hyperlink ref="F860" r:id="rId142" display="https://podminky.urs.cz/item/CS_URS_2024_01/230050031"/>
    <hyperlink ref="F866" r:id="rId143" display="https://podminky.urs.cz/item/CS_URS_2024_01/230210011"/>
    <hyperlink ref="F876" r:id="rId144" display="https://podminky.urs.cz/item/CS_URS_2024_01/HZS3232"/>
    <hyperlink ref="F880" r:id="rId145" display="https://podminky.urs.cz/item/CS_URS_2024_01/HZS4212"/>
    <hyperlink ref="F886" r:id="rId146" display="https://podminky.urs.cz/item/CS_URS_2024_01/043114000"/>
    <hyperlink ref="F889" r:id="rId147" display="https://podminky.urs.cz/item/CS_URS_2024_01/043124000"/>
    <hyperlink ref="F892" r:id="rId148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5938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ROUND((SUM(BE90:BE205)),  2)</f>
        <v>0</v>
      </c>
      <c r="G35" s="38"/>
      <c r="H35" s="38"/>
      <c r="I35" s="157">
        <v>0.20999999999999999</v>
      </c>
      <c r="J35" s="156">
        <f>ROUND(((SUM(BE90:BE205))*I35),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ROUND((SUM(BF90:BF205)),  2)</f>
        <v>0</v>
      </c>
      <c r="G36" s="38"/>
      <c r="H36" s="38"/>
      <c r="I36" s="157">
        <v>0.12</v>
      </c>
      <c r="J36" s="156">
        <f>ROUND(((SUM(BF90:BF205))*I36),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ROUND((SUM(BG90:BG205)),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ROUND((SUM(BH90:BH205)),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ROUND((SUM(BI90:BI205)),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D8.2.1.2 - PS351 - 1660 - Neuman Development-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J128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J157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D8.2.1.2 - PS351 - 1660 - Neuman Development-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P91+P94+P99+P128+P157</f>
        <v>0</v>
      </c>
      <c r="Q90" s="96"/>
      <c r="R90" s="193">
        <f>R91+R94+R99+R128+R157</f>
        <v>0</v>
      </c>
      <c r="S90" s="96"/>
      <c r="T90" s="194">
        <f>T91+T94+T99+T128+T157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BK91+BK94+BK99+BK128+BK157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5948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5949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24.15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5952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5952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SUM(P100:P127)</f>
        <v>0</v>
      </c>
      <c r="Q99" s="204"/>
      <c r="R99" s="205">
        <f>SUM(R100:R127)</f>
        <v>0</v>
      </c>
      <c r="S99" s="204"/>
      <c r="T99" s="206">
        <f>SUM(T100:T127)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SUM(BK100:BK127)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5957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5957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5959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5959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5961</v>
      </c>
      <c r="G104" s="215" t="s">
        <v>676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5962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5964</v>
      </c>
      <c r="G106" s="215" t="s">
        <v>676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5966</v>
      </c>
      <c r="G108" s="215" t="s">
        <v>676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5966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5968</v>
      </c>
      <c r="G110" s="215" t="s">
        <v>676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5968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5970</v>
      </c>
      <c r="G112" s="215" t="s">
        <v>676</v>
      </c>
      <c r="H112" s="216">
        <v>0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5970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5972</v>
      </c>
      <c r="G114" s="215" t="s">
        <v>676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5972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5974</v>
      </c>
      <c r="G116" s="215" t="s">
        <v>676</v>
      </c>
      <c r="H116" s="216">
        <v>0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5974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5976</v>
      </c>
      <c r="G118" s="215" t="s">
        <v>676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5976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5978</v>
      </c>
      <c r="G120" s="215" t="s">
        <v>676</v>
      </c>
      <c r="H120" s="216">
        <v>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5978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5980</v>
      </c>
      <c r="G122" s="215" t="s">
        <v>676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5980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5982</v>
      </c>
      <c r="G124" s="215" t="s">
        <v>676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5982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5984</v>
      </c>
      <c r="G126" s="215" t="s">
        <v>676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5984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12" customFormat="1" ht="25.92" customHeight="1">
      <c r="A128" s="12"/>
      <c r="B128" s="196"/>
      <c r="C128" s="197"/>
      <c r="D128" s="198" t="s">
        <v>72</v>
      </c>
      <c r="E128" s="199" t="s">
        <v>210</v>
      </c>
      <c r="F128" s="199" t="s">
        <v>5985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SUM(P129:P156)</f>
        <v>0</v>
      </c>
      <c r="Q128" s="204"/>
      <c r="R128" s="205">
        <f>SUM(R129:R156)</f>
        <v>0</v>
      </c>
      <c r="S128" s="204"/>
      <c r="T128" s="206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80</v>
      </c>
      <c r="AT128" s="208" t="s">
        <v>72</v>
      </c>
      <c r="AU128" s="208" t="s">
        <v>73</v>
      </c>
      <c r="AY128" s="207" t="s">
        <v>202</v>
      </c>
      <c r="BK128" s="209">
        <f>SUM(BK129:BK156)</f>
        <v>0</v>
      </c>
    </row>
    <row r="129" s="2" customFormat="1" ht="16.5" customHeight="1">
      <c r="A129" s="38"/>
      <c r="B129" s="39"/>
      <c r="C129" s="212" t="s">
        <v>304</v>
      </c>
      <c r="D129" s="212" t="s">
        <v>205</v>
      </c>
      <c r="E129" s="213" t="s">
        <v>5986</v>
      </c>
      <c r="F129" s="214" t="s">
        <v>5987</v>
      </c>
      <c r="G129" s="215" t="s">
        <v>676</v>
      </c>
      <c r="H129" s="216">
        <v>4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403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5987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80</v>
      </c>
    </row>
    <row r="131" s="2" customFormat="1" ht="16.5" customHeight="1">
      <c r="A131" s="38"/>
      <c r="B131" s="39"/>
      <c r="C131" s="212" t="s">
        <v>308</v>
      </c>
      <c r="D131" s="212" t="s">
        <v>205</v>
      </c>
      <c r="E131" s="213" t="s">
        <v>5988</v>
      </c>
      <c r="F131" s="214" t="s">
        <v>5989</v>
      </c>
      <c r="G131" s="215" t="s">
        <v>676</v>
      </c>
      <c r="H131" s="216">
        <v>8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415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5989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80</v>
      </c>
    </row>
    <row r="133" s="2" customFormat="1" ht="16.5" customHeight="1">
      <c r="A133" s="38"/>
      <c r="B133" s="39"/>
      <c r="C133" s="212" t="s">
        <v>312</v>
      </c>
      <c r="D133" s="212" t="s">
        <v>205</v>
      </c>
      <c r="E133" s="213" t="s">
        <v>5990</v>
      </c>
      <c r="F133" s="214" t="s">
        <v>5991</v>
      </c>
      <c r="G133" s="215" t="s">
        <v>676</v>
      </c>
      <c r="H133" s="216">
        <v>4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426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5991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80</v>
      </c>
    </row>
    <row r="135" s="2" customFormat="1" ht="16.5" customHeight="1">
      <c r="A135" s="38"/>
      <c r="B135" s="39"/>
      <c r="C135" s="212" t="s">
        <v>7</v>
      </c>
      <c r="D135" s="212" t="s">
        <v>205</v>
      </c>
      <c r="E135" s="213" t="s">
        <v>5992</v>
      </c>
      <c r="F135" s="214" t="s">
        <v>5993</v>
      </c>
      <c r="G135" s="215" t="s">
        <v>4446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441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5993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80</v>
      </c>
    </row>
    <row r="137" s="2" customFormat="1" ht="16.5" customHeight="1">
      <c r="A137" s="38"/>
      <c r="B137" s="39"/>
      <c r="C137" s="212" t="s">
        <v>319</v>
      </c>
      <c r="D137" s="212" t="s">
        <v>205</v>
      </c>
      <c r="E137" s="213" t="s">
        <v>5994</v>
      </c>
      <c r="F137" s="214" t="s">
        <v>5995</v>
      </c>
      <c r="G137" s="215" t="s">
        <v>208</v>
      </c>
      <c r="H137" s="216">
        <v>18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451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5995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80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5996</v>
      </c>
      <c r="F139" s="214" t="s">
        <v>5997</v>
      </c>
      <c r="G139" s="215" t="s">
        <v>4446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461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5997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80</v>
      </c>
    </row>
    <row r="141" s="2" customFormat="1" ht="16.5" customHeight="1">
      <c r="A141" s="38"/>
      <c r="B141" s="39"/>
      <c r="C141" s="212" t="s">
        <v>327</v>
      </c>
      <c r="D141" s="212" t="s">
        <v>205</v>
      </c>
      <c r="E141" s="213" t="s">
        <v>5998</v>
      </c>
      <c r="F141" s="214" t="s">
        <v>5999</v>
      </c>
      <c r="G141" s="215" t="s">
        <v>208</v>
      </c>
      <c r="H141" s="216">
        <v>12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5999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80</v>
      </c>
    </row>
    <row r="143" s="2" customFormat="1" ht="16.5" customHeight="1">
      <c r="A143" s="38"/>
      <c r="B143" s="39"/>
      <c r="C143" s="212" t="s">
        <v>333</v>
      </c>
      <c r="D143" s="212" t="s">
        <v>205</v>
      </c>
      <c r="E143" s="213" t="s">
        <v>6000</v>
      </c>
      <c r="F143" s="214" t="s">
        <v>6001</v>
      </c>
      <c r="G143" s="215" t="s">
        <v>208</v>
      </c>
      <c r="H143" s="216">
        <v>8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481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6001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80</v>
      </c>
    </row>
    <row r="145" s="2" customFormat="1" ht="16.5" customHeight="1">
      <c r="A145" s="38"/>
      <c r="B145" s="39"/>
      <c r="C145" s="212" t="s">
        <v>339</v>
      </c>
      <c r="D145" s="212" t="s">
        <v>205</v>
      </c>
      <c r="E145" s="213" t="s">
        <v>6002</v>
      </c>
      <c r="F145" s="214" t="s">
        <v>6003</v>
      </c>
      <c r="G145" s="215" t="s">
        <v>208</v>
      </c>
      <c r="H145" s="216">
        <v>12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491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6003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80</v>
      </c>
    </row>
    <row r="147" s="2" customFormat="1" ht="16.5" customHeight="1">
      <c r="A147" s="38"/>
      <c r="B147" s="39"/>
      <c r="C147" s="212" t="s">
        <v>347</v>
      </c>
      <c r="D147" s="212" t="s">
        <v>205</v>
      </c>
      <c r="E147" s="213" t="s">
        <v>6004</v>
      </c>
      <c r="F147" s="214" t="s">
        <v>6005</v>
      </c>
      <c r="G147" s="215" t="s">
        <v>208</v>
      </c>
      <c r="H147" s="216">
        <v>48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501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6005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80</v>
      </c>
    </row>
    <row r="149" s="2" customFormat="1" ht="16.5" customHeight="1">
      <c r="A149" s="38"/>
      <c r="B149" s="39"/>
      <c r="C149" s="212" t="s">
        <v>353</v>
      </c>
      <c r="D149" s="212" t="s">
        <v>205</v>
      </c>
      <c r="E149" s="213" t="s">
        <v>6006</v>
      </c>
      <c r="F149" s="214" t="s">
        <v>6007</v>
      </c>
      <c r="G149" s="215" t="s">
        <v>208</v>
      </c>
      <c r="H149" s="216">
        <v>106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511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6007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6009</v>
      </c>
      <c r="G151" s="215" t="s">
        <v>208</v>
      </c>
      <c r="H151" s="216">
        <v>12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6009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6011</v>
      </c>
      <c r="G153" s="215" t="s">
        <v>208</v>
      </c>
      <c r="H153" s="216">
        <v>8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6011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6013</v>
      </c>
      <c r="G155" s="215" t="s">
        <v>208</v>
      </c>
      <c r="H155" s="216">
        <v>20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6013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12" customFormat="1" ht="25.92" customHeight="1">
      <c r="A157" s="12"/>
      <c r="B157" s="196"/>
      <c r="C157" s="197"/>
      <c r="D157" s="198" t="s">
        <v>72</v>
      </c>
      <c r="E157" s="199" t="s">
        <v>243</v>
      </c>
      <c r="F157" s="199" t="s">
        <v>6014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SUM(P158:P205)</f>
        <v>0</v>
      </c>
      <c r="Q157" s="204"/>
      <c r="R157" s="205">
        <f>SUM(R158:R205)</f>
        <v>0</v>
      </c>
      <c r="S157" s="204"/>
      <c r="T157" s="206">
        <f>SUM(T158:T205)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80</v>
      </c>
      <c r="AT157" s="208" t="s">
        <v>72</v>
      </c>
      <c r="AU157" s="208" t="s">
        <v>73</v>
      </c>
      <c r="AY157" s="207" t="s">
        <v>202</v>
      </c>
      <c r="BK157" s="209">
        <f>SUM(BK158:BK205)</f>
        <v>0</v>
      </c>
    </row>
    <row r="158" s="2" customFormat="1" ht="24.15" customHeight="1">
      <c r="A158" s="38"/>
      <c r="B158" s="39"/>
      <c r="C158" s="212" t="s">
        <v>251</v>
      </c>
      <c r="D158" s="212" t="s">
        <v>205</v>
      </c>
      <c r="E158" s="213" t="s">
        <v>6015</v>
      </c>
      <c r="F158" s="214" t="s">
        <v>6016</v>
      </c>
      <c r="G158" s="215" t="s">
        <v>4446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233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6016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80</v>
      </c>
    </row>
    <row r="160" s="2" customFormat="1" ht="16.5" customHeight="1">
      <c r="A160" s="38"/>
      <c r="B160" s="39"/>
      <c r="C160" s="212" t="s">
        <v>385</v>
      </c>
      <c r="D160" s="212" t="s">
        <v>205</v>
      </c>
      <c r="E160" s="213" t="s">
        <v>6017</v>
      </c>
      <c r="F160" s="214" t="s">
        <v>6018</v>
      </c>
      <c r="G160" s="215" t="s">
        <v>4446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566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6018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80</v>
      </c>
    </row>
    <row r="162" s="2" customFormat="1" ht="24.15" customHeight="1">
      <c r="A162" s="38"/>
      <c r="B162" s="39"/>
      <c r="C162" s="212" t="s">
        <v>391</v>
      </c>
      <c r="D162" s="212" t="s">
        <v>205</v>
      </c>
      <c r="E162" s="213" t="s">
        <v>6019</v>
      </c>
      <c r="F162" s="214" t="s">
        <v>6020</v>
      </c>
      <c r="G162" s="215" t="s">
        <v>4446</v>
      </c>
      <c r="H162" s="216">
        <v>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578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6020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80</v>
      </c>
    </row>
    <row r="164" s="2" customFormat="1" ht="16.5" customHeight="1">
      <c r="A164" s="38"/>
      <c r="B164" s="39"/>
      <c r="C164" s="212" t="s">
        <v>397</v>
      </c>
      <c r="D164" s="212" t="s">
        <v>205</v>
      </c>
      <c r="E164" s="213" t="s">
        <v>6021</v>
      </c>
      <c r="F164" s="214" t="s">
        <v>6022</v>
      </c>
      <c r="G164" s="215" t="s">
        <v>4446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588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6022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80</v>
      </c>
    </row>
    <row r="166" s="2" customFormat="1" ht="16.5" customHeight="1">
      <c r="A166" s="38"/>
      <c r="B166" s="39"/>
      <c r="C166" s="212" t="s">
        <v>403</v>
      </c>
      <c r="D166" s="212" t="s">
        <v>205</v>
      </c>
      <c r="E166" s="213" t="s">
        <v>6023</v>
      </c>
      <c r="F166" s="214" t="s">
        <v>6024</v>
      </c>
      <c r="G166" s="215" t="s">
        <v>4446</v>
      </c>
      <c r="H166" s="216">
        <v>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600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6024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80</v>
      </c>
    </row>
    <row r="168" s="2" customFormat="1" ht="16.5" customHeight="1">
      <c r="A168" s="38"/>
      <c r="B168" s="39"/>
      <c r="C168" s="212" t="s">
        <v>409</v>
      </c>
      <c r="D168" s="212" t="s">
        <v>205</v>
      </c>
      <c r="E168" s="213" t="s">
        <v>6025</v>
      </c>
      <c r="F168" s="214" t="s">
        <v>6026</v>
      </c>
      <c r="G168" s="215" t="s">
        <v>4446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612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6026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80</v>
      </c>
    </row>
    <row r="170" s="2" customFormat="1" ht="16.5" customHeight="1">
      <c r="A170" s="38"/>
      <c r="B170" s="39"/>
      <c r="C170" s="212" t="s">
        <v>415</v>
      </c>
      <c r="D170" s="212" t="s">
        <v>205</v>
      </c>
      <c r="E170" s="213" t="s">
        <v>6027</v>
      </c>
      <c r="F170" s="214" t="s">
        <v>6028</v>
      </c>
      <c r="G170" s="215" t="s">
        <v>676</v>
      </c>
      <c r="H170" s="216">
        <v>10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624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6028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421</v>
      </c>
      <c r="D172" s="212" t="s">
        <v>205</v>
      </c>
      <c r="E172" s="213" t="s">
        <v>6029</v>
      </c>
      <c r="F172" s="214" t="s">
        <v>6030</v>
      </c>
      <c r="G172" s="215" t="s">
        <v>676</v>
      </c>
      <c r="H172" s="216">
        <v>2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636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6030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16.5" customHeight="1">
      <c r="A174" s="38"/>
      <c r="B174" s="39"/>
      <c r="C174" s="212" t="s">
        <v>426</v>
      </c>
      <c r="D174" s="212" t="s">
        <v>205</v>
      </c>
      <c r="E174" s="213" t="s">
        <v>6031</v>
      </c>
      <c r="F174" s="214" t="s">
        <v>6032</v>
      </c>
      <c r="G174" s="215" t="s">
        <v>676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646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6032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24.15" customHeight="1">
      <c r="A176" s="38"/>
      <c r="B176" s="39"/>
      <c r="C176" s="212" t="s">
        <v>434</v>
      </c>
      <c r="D176" s="212" t="s">
        <v>205</v>
      </c>
      <c r="E176" s="213" t="s">
        <v>6033</v>
      </c>
      <c r="F176" s="214" t="s">
        <v>6034</v>
      </c>
      <c r="G176" s="215" t="s">
        <v>6035</v>
      </c>
      <c r="H176" s="216">
        <v>7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658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6034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24.15" customHeight="1">
      <c r="A178" s="38"/>
      <c r="B178" s="39"/>
      <c r="C178" s="212" t="s">
        <v>441</v>
      </c>
      <c r="D178" s="212" t="s">
        <v>205</v>
      </c>
      <c r="E178" s="213" t="s">
        <v>6036</v>
      </c>
      <c r="F178" s="214" t="s">
        <v>6037</v>
      </c>
      <c r="G178" s="215" t="s">
        <v>4446</v>
      </c>
      <c r="H178" s="216">
        <v>0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669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6037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24.15" customHeight="1">
      <c r="A180" s="38"/>
      <c r="B180" s="39"/>
      <c r="C180" s="212" t="s">
        <v>445</v>
      </c>
      <c r="D180" s="212" t="s">
        <v>205</v>
      </c>
      <c r="E180" s="213" t="s">
        <v>6038</v>
      </c>
      <c r="F180" s="214" t="s">
        <v>6039</v>
      </c>
      <c r="G180" s="215" t="s">
        <v>676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678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6039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16.5" customHeight="1">
      <c r="A182" s="38"/>
      <c r="B182" s="39"/>
      <c r="C182" s="212" t="s">
        <v>451</v>
      </c>
      <c r="D182" s="212" t="s">
        <v>205</v>
      </c>
      <c r="E182" s="213" t="s">
        <v>6040</v>
      </c>
      <c r="F182" s="214" t="s">
        <v>6041</v>
      </c>
      <c r="G182" s="215" t="s">
        <v>676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691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6041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2" customFormat="1" ht="24.15" customHeight="1">
      <c r="A184" s="38"/>
      <c r="B184" s="39"/>
      <c r="C184" s="212" t="s">
        <v>455</v>
      </c>
      <c r="D184" s="212" t="s">
        <v>205</v>
      </c>
      <c r="E184" s="213" t="s">
        <v>6042</v>
      </c>
      <c r="F184" s="214" t="s">
        <v>6043</v>
      </c>
      <c r="G184" s="215" t="s">
        <v>4446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701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6043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80</v>
      </c>
    </row>
    <row r="186" s="2" customFormat="1" ht="16.5" customHeight="1">
      <c r="A186" s="38"/>
      <c r="B186" s="39"/>
      <c r="C186" s="212" t="s">
        <v>461</v>
      </c>
      <c r="D186" s="212" t="s">
        <v>205</v>
      </c>
      <c r="E186" s="213" t="s">
        <v>6044</v>
      </c>
      <c r="F186" s="214" t="s">
        <v>6045</v>
      </c>
      <c r="G186" s="215" t="s">
        <v>4446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80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718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6045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80</v>
      </c>
    </row>
    <row r="188" s="2" customFormat="1" ht="16.5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6047</v>
      </c>
      <c r="G188" s="215" t="s">
        <v>676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6047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37.8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6049</v>
      </c>
      <c r="G190" s="215" t="s">
        <v>6035</v>
      </c>
      <c r="H190" s="216">
        <v>7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6049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16.5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6051</v>
      </c>
      <c r="G192" s="215" t="s">
        <v>4446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6051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6053</v>
      </c>
      <c r="G194" s="215" t="s">
        <v>676</v>
      </c>
      <c r="H194" s="216">
        <v>20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6053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16.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6055</v>
      </c>
      <c r="G196" s="215" t="s">
        <v>676</v>
      </c>
      <c r="H196" s="216">
        <v>9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6055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6057</v>
      </c>
      <c r="G198" s="215" t="s">
        <v>676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6057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6059</v>
      </c>
      <c r="G200" s="215" t="s">
        <v>676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6059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16.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6061</v>
      </c>
      <c r="G202" s="215" t="s">
        <v>676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6061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6063</v>
      </c>
      <c r="G204" s="215" t="s">
        <v>676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6063</v>
      </c>
      <c r="G205" s="40"/>
      <c r="H205" s="40"/>
      <c r="I205" s="227"/>
      <c r="J205" s="40"/>
      <c r="K205" s="40"/>
      <c r="L205" s="44"/>
      <c r="M205" s="254"/>
      <c r="N205" s="255"/>
      <c r="O205" s="256"/>
      <c r="P205" s="256"/>
      <c r="Q205" s="256"/>
      <c r="R205" s="256"/>
      <c r="S205" s="256"/>
      <c r="T205" s="257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6.96" customHeight="1">
      <c r="A206" s="38"/>
      <c r="B206" s="59"/>
      <c r="C206" s="60"/>
      <c r="D206" s="60"/>
      <c r="E206" s="60"/>
      <c r="F206" s="60"/>
      <c r="G206" s="60"/>
      <c r="H206" s="60"/>
      <c r="I206" s="60"/>
      <c r="J206" s="60"/>
      <c r="K206" s="60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b4Gpo7HQMZMRbDFryhhAUAz6IWYc9tslItWuzjaMXGAGyylp3LW3A7WerNij6OfzlCRKesI9QzSLvl4lq6WH5Q==" hashValue="JJIgElFCJfnjmHL+PQyyIX+q+YItniipul75Zh9DF4b92BjAtbXqQq5MREo80JYibCMGcusmRCuRtl/2pTjMYw==" algorithmName="SHA-512" password="CC35"/>
  <autoFilter ref="C89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6064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ROUND((SUM(BE90:BE207)),  2)</f>
        <v>0</v>
      </c>
      <c r="G35" s="38"/>
      <c r="H35" s="38"/>
      <c r="I35" s="157">
        <v>0.20999999999999999</v>
      </c>
      <c r="J35" s="156">
        <f>ROUND(((SUM(BE90:BE207))*I35),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ROUND((SUM(BF90:BF207)),  2)</f>
        <v>0</v>
      </c>
      <c r="G36" s="38"/>
      <c r="H36" s="38"/>
      <c r="I36" s="157">
        <v>0.12</v>
      </c>
      <c r="J36" s="156">
        <f>ROUND(((SUM(BF90:BF207))*I36),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ROUND((SUM(BG90:BG207)),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ROUND((SUM(BH90:BH207)),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ROUND((SUM(BI90:BI207)),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D8.2.2.2 - PS352 - 1161 - IMMOPRETT-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J130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J159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D8.2.2.2 - PS352 - 1161 - IMMOPRETT-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P91+P94+P99+P130+P159</f>
        <v>0</v>
      </c>
      <c r="Q90" s="96"/>
      <c r="R90" s="193">
        <f>R91+R94+R99+R130+R159</f>
        <v>0</v>
      </c>
      <c r="S90" s="96"/>
      <c r="T90" s="194">
        <f>T91+T94+T99+T130+T159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BK91+BK94+BK99+BK130+BK159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5948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5949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24.15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6065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6065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SUM(P100:P129)</f>
        <v>0</v>
      </c>
      <c r="Q99" s="204"/>
      <c r="R99" s="205">
        <f>SUM(R100:R129)</f>
        <v>0</v>
      </c>
      <c r="S99" s="204"/>
      <c r="T99" s="206">
        <f>SUM(T100:T129)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SUM(BK100:BK129)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5957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5957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6066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6066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5961</v>
      </c>
      <c r="G104" s="215" t="s">
        <v>676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5962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5964</v>
      </c>
      <c r="G106" s="215" t="s">
        <v>676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5966</v>
      </c>
      <c r="G108" s="215" t="s">
        <v>676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5966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5968</v>
      </c>
      <c r="G110" s="215" t="s">
        <v>676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5968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5970</v>
      </c>
      <c r="G112" s="215" t="s">
        <v>676</v>
      </c>
      <c r="H112" s="216">
        <v>0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5970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5972</v>
      </c>
      <c r="G114" s="215" t="s">
        <v>676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5972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5974</v>
      </c>
      <c r="G116" s="215" t="s">
        <v>676</v>
      </c>
      <c r="H116" s="216">
        <v>0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5974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5976</v>
      </c>
      <c r="G118" s="215" t="s">
        <v>676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5976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5978</v>
      </c>
      <c r="G120" s="215" t="s">
        <v>676</v>
      </c>
      <c r="H120" s="216">
        <v>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5978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5980</v>
      </c>
      <c r="G122" s="215" t="s">
        <v>676</v>
      </c>
      <c r="H122" s="216">
        <v>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5980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6067</v>
      </c>
      <c r="G124" s="215" t="s">
        <v>676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6067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5982</v>
      </c>
      <c r="G126" s="215" t="s">
        <v>676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5982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5984</v>
      </c>
      <c r="G128" s="215" t="s">
        <v>676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5984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12" customFormat="1" ht="25.92" customHeight="1">
      <c r="A130" s="12"/>
      <c r="B130" s="196"/>
      <c r="C130" s="197"/>
      <c r="D130" s="198" t="s">
        <v>72</v>
      </c>
      <c r="E130" s="199" t="s">
        <v>210</v>
      </c>
      <c r="F130" s="199" t="s">
        <v>5985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SUM(P131:P158)</f>
        <v>0</v>
      </c>
      <c r="Q130" s="204"/>
      <c r="R130" s="205">
        <f>SUM(R131:R158)</f>
        <v>0</v>
      </c>
      <c r="S130" s="204"/>
      <c r="T130" s="206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72</v>
      </c>
      <c r="AU130" s="208" t="s">
        <v>73</v>
      </c>
      <c r="AY130" s="207" t="s">
        <v>202</v>
      </c>
      <c r="BK130" s="209">
        <f>SUM(BK131:BK158)</f>
        <v>0</v>
      </c>
    </row>
    <row r="131" s="2" customFormat="1" ht="16.5" customHeight="1">
      <c r="A131" s="38"/>
      <c r="B131" s="39"/>
      <c r="C131" s="212" t="s">
        <v>308</v>
      </c>
      <c r="D131" s="212" t="s">
        <v>205</v>
      </c>
      <c r="E131" s="213" t="s">
        <v>5988</v>
      </c>
      <c r="F131" s="214" t="s">
        <v>5987</v>
      </c>
      <c r="G131" s="215" t="s">
        <v>676</v>
      </c>
      <c r="H131" s="216">
        <v>4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415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5987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80</v>
      </c>
    </row>
    <row r="133" s="2" customFormat="1" ht="16.5" customHeight="1">
      <c r="A133" s="38"/>
      <c r="B133" s="39"/>
      <c r="C133" s="212" t="s">
        <v>312</v>
      </c>
      <c r="D133" s="212" t="s">
        <v>205</v>
      </c>
      <c r="E133" s="213" t="s">
        <v>5990</v>
      </c>
      <c r="F133" s="214" t="s">
        <v>5989</v>
      </c>
      <c r="G133" s="215" t="s">
        <v>676</v>
      </c>
      <c r="H133" s="216">
        <v>8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426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5989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80</v>
      </c>
    </row>
    <row r="135" s="2" customFormat="1" ht="16.5" customHeight="1">
      <c r="A135" s="38"/>
      <c r="B135" s="39"/>
      <c r="C135" s="212" t="s">
        <v>7</v>
      </c>
      <c r="D135" s="212" t="s">
        <v>205</v>
      </c>
      <c r="E135" s="213" t="s">
        <v>5992</v>
      </c>
      <c r="F135" s="214" t="s">
        <v>5991</v>
      </c>
      <c r="G135" s="215" t="s">
        <v>676</v>
      </c>
      <c r="H135" s="216">
        <v>4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441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5991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80</v>
      </c>
    </row>
    <row r="137" s="2" customFormat="1" ht="16.5" customHeight="1">
      <c r="A137" s="38"/>
      <c r="B137" s="39"/>
      <c r="C137" s="212" t="s">
        <v>319</v>
      </c>
      <c r="D137" s="212" t="s">
        <v>205</v>
      </c>
      <c r="E137" s="213" t="s">
        <v>5994</v>
      </c>
      <c r="F137" s="214" t="s">
        <v>5993</v>
      </c>
      <c r="G137" s="215" t="s">
        <v>4446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451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5993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80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5996</v>
      </c>
      <c r="F139" s="214" t="s">
        <v>5995</v>
      </c>
      <c r="G139" s="215" t="s">
        <v>208</v>
      </c>
      <c r="H139" s="216">
        <v>18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461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5995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80</v>
      </c>
    </row>
    <row r="141" s="2" customFormat="1" ht="16.5" customHeight="1">
      <c r="A141" s="38"/>
      <c r="B141" s="39"/>
      <c r="C141" s="212" t="s">
        <v>327</v>
      </c>
      <c r="D141" s="212" t="s">
        <v>205</v>
      </c>
      <c r="E141" s="213" t="s">
        <v>5998</v>
      </c>
      <c r="F141" s="214" t="s">
        <v>5997</v>
      </c>
      <c r="G141" s="215" t="s">
        <v>4446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5997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80</v>
      </c>
    </row>
    <row r="143" s="2" customFormat="1" ht="16.5" customHeight="1">
      <c r="A143" s="38"/>
      <c r="B143" s="39"/>
      <c r="C143" s="212" t="s">
        <v>333</v>
      </c>
      <c r="D143" s="212" t="s">
        <v>205</v>
      </c>
      <c r="E143" s="213" t="s">
        <v>6000</v>
      </c>
      <c r="F143" s="214" t="s">
        <v>5999</v>
      </c>
      <c r="G143" s="215" t="s">
        <v>208</v>
      </c>
      <c r="H143" s="216">
        <v>12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481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5999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80</v>
      </c>
    </row>
    <row r="145" s="2" customFormat="1" ht="16.5" customHeight="1">
      <c r="A145" s="38"/>
      <c r="B145" s="39"/>
      <c r="C145" s="212" t="s">
        <v>339</v>
      </c>
      <c r="D145" s="212" t="s">
        <v>205</v>
      </c>
      <c r="E145" s="213" t="s">
        <v>6002</v>
      </c>
      <c r="F145" s="214" t="s">
        <v>6001</v>
      </c>
      <c r="G145" s="215" t="s">
        <v>208</v>
      </c>
      <c r="H145" s="216">
        <v>30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491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6001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80</v>
      </c>
    </row>
    <row r="147" s="2" customFormat="1" ht="16.5" customHeight="1">
      <c r="A147" s="38"/>
      <c r="B147" s="39"/>
      <c r="C147" s="212" t="s">
        <v>347</v>
      </c>
      <c r="D147" s="212" t="s">
        <v>205</v>
      </c>
      <c r="E147" s="213" t="s">
        <v>6004</v>
      </c>
      <c r="F147" s="214" t="s">
        <v>6003</v>
      </c>
      <c r="G147" s="215" t="s">
        <v>208</v>
      </c>
      <c r="H147" s="216">
        <v>12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501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6003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80</v>
      </c>
    </row>
    <row r="149" s="2" customFormat="1" ht="16.5" customHeight="1">
      <c r="A149" s="38"/>
      <c r="B149" s="39"/>
      <c r="C149" s="212" t="s">
        <v>353</v>
      </c>
      <c r="D149" s="212" t="s">
        <v>205</v>
      </c>
      <c r="E149" s="213" t="s">
        <v>6006</v>
      </c>
      <c r="F149" s="214" t="s">
        <v>6005</v>
      </c>
      <c r="G149" s="215" t="s">
        <v>208</v>
      </c>
      <c r="H149" s="216">
        <v>48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511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6005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6007</v>
      </c>
      <c r="G151" s="215" t="s">
        <v>208</v>
      </c>
      <c r="H151" s="216">
        <v>106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6007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6009</v>
      </c>
      <c r="G153" s="215" t="s">
        <v>208</v>
      </c>
      <c r="H153" s="216">
        <v>12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6009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6011</v>
      </c>
      <c r="G155" s="215" t="s">
        <v>208</v>
      </c>
      <c r="H155" s="216">
        <v>8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6011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2" customFormat="1" ht="16.5" customHeight="1">
      <c r="A157" s="38"/>
      <c r="B157" s="39"/>
      <c r="C157" s="212" t="s">
        <v>251</v>
      </c>
      <c r="D157" s="212" t="s">
        <v>205</v>
      </c>
      <c r="E157" s="213" t="s">
        <v>6015</v>
      </c>
      <c r="F157" s="214" t="s">
        <v>6013</v>
      </c>
      <c r="G157" s="215" t="s">
        <v>208</v>
      </c>
      <c r="H157" s="216">
        <v>20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6013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80</v>
      </c>
    </row>
    <row r="159" s="12" customFormat="1" ht="25.92" customHeight="1">
      <c r="A159" s="12"/>
      <c r="B159" s="196"/>
      <c r="C159" s="197"/>
      <c r="D159" s="198" t="s">
        <v>72</v>
      </c>
      <c r="E159" s="199" t="s">
        <v>243</v>
      </c>
      <c r="F159" s="199" t="s">
        <v>6014</v>
      </c>
      <c r="G159" s="197"/>
      <c r="H159" s="197"/>
      <c r="I159" s="200"/>
      <c r="J159" s="201">
        <f>BK159</f>
        <v>0</v>
      </c>
      <c r="K159" s="197"/>
      <c r="L159" s="202"/>
      <c r="M159" s="203"/>
      <c r="N159" s="204"/>
      <c r="O159" s="204"/>
      <c r="P159" s="205">
        <f>SUM(P160:P207)</f>
        <v>0</v>
      </c>
      <c r="Q159" s="204"/>
      <c r="R159" s="205">
        <f>SUM(R160:R207)</f>
        <v>0</v>
      </c>
      <c r="S159" s="204"/>
      <c r="T159" s="206">
        <f>SUM(T160:T207)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80</v>
      </c>
      <c r="AT159" s="208" t="s">
        <v>72</v>
      </c>
      <c r="AU159" s="208" t="s">
        <v>73</v>
      </c>
      <c r="AY159" s="207" t="s">
        <v>202</v>
      </c>
      <c r="BK159" s="209">
        <f>SUM(BK160:BK207)</f>
        <v>0</v>
      </c>
    </row>
    <row r="160" s="2" customFormat="1" ht="24.15" customHeight="1">
      <c r="A160" s="38"/>
      <c r="B160" s="39"/>
      <c r="C160" s="212" t="s">
        <v>385</v>
      </c>
      <c r="D160" s="212" t="s">
        <v>205</v>
      </c>
      <c r="E160" s="213" t="s">
        <v>6017</v>
      </c>
      <c r="F160" s="214" t="s">
        <v>6016</v>
      </c>
      <c r="G160" s="215" t="s">
        <v>4446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566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6016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80</v>
      </c>
    </row>
    <row r="162" s="2" customFormat="1" ht="16.5" customHeight="1">
      <c r="A162" s="38"/>
      <c r="B162" s="39"/>
      <c r="C162" s="212" t="s">
        <v>391</v>
      </c>
      <c r="D162" s="212" t="s">
        <v>205</v>
      </c>
      <c r="E162" s="213" t="s">
        <v>6019</v>
      </c>
      <c r="F162" s="214" t="s">
        <v>6018</v>
      </c>
      <c r="G162" s="215" t="s">
        <v>4446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578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6018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80</v>
      </c>
    </row>
    <row r="164" s="2" customFormat="1" ht="24.15" customHeight="1">
      <c r="A164" s="38"/>
      <c r="B164" s="39"/>
      <c r="C164" s="212" t="s">
        <v>397</v>
      </c>
      <c r="D164" s="212" t="s">
        <v>205</v>
      </c>
      <c r="E164" s="213" t="s">
        <v>6021</v>
      </c>
      <c r="F164" s="214" t="s">
        <v>6020</v>
      </c>
      <c r="G164" s="215" t="s">
        <v>4446</v>
      </c>
      <c r="H164" s="216">
        <v>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588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6020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80</v>
      </c>
    </row>
    <row r="166" s="2" customFormat="1" ht="16.5" customHeight="1">
      <c r="A166" s="38"/>
      <c r="B166" s="39"/>
      <c r="C166" s="212" t="s">
        <v>403</v>
      </c>
      <c r="D166" s="212" t="s">
        <v>205</v>
      </c>
      <c r="E166" s="213" t="s">
        <v>6023</v>
      </c>
      <c r="F166" s="214" t="s">
        <v>6022</v>
      </c>
      <c r="G166" s="215" t="s">
        <v>4446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600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6022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80</v>
      </c>
    </row>
    <row r="168" s="2" customFormat="1" ht="16.5" customHeight="1">
      <c r="A168" s="38"/>
      <c r="B168" s="39"/>
      <c r="C168" s="212" t="s">
        <v>409</v>
      </c>
      <c r="D168" s="212" t="s">
        <v>205</v>
      </c>
      <c r="E168" s="213" t="s">
        <v>6025</v>
      </c>
      <c r="F168" s="214" t="s">
        <v>6024</v>
      </c>
      <c r="G168" s="215" t="s">
        <v>4446</v>
      </c>
      <c r="H168" s="216">
        <v>0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612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6024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80</v>
      </c>
    </row>
    <row r="170" s="2" customFormat="1" ht="16.5" customHeight="1">
      <c r="A170" s="38"/>
      <c r="B170" s="39"/>
      <c r="C170" s="212" t="s">
        <v>415</v>
      </c>
      <c r="D170" s="212" t="s">
        <v>205</v>
      </c>
      <c r="E170" s="213" t="s">
        <v>6027</v>
      </c>
      <c r="F170" s="214" t="s">
        <v>6026</v>
      </c>
      <c r="G170" s="215" t="s">
        <v>4446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624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6026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421</v>
      </c>
      <c r="D172" s="212" t="s">
        <v>205</v>
      </c>
      <c r="E172" s="213" t="s">
        <v>6029</v>
      </c>
      <c r="F172" s="214" t="s">
        <v>6028</v>
      </c>
      <c r="G172" s="215" t="s">
        <v>676</v>
      </c>
      <c r="H172" s="216">
        <v>10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636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6028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16.5" customHeight="1">
      <c r="A174" s="38"/>
      <c r="B174" s="39"/>
      <c r="C174" s="212" t="s">
        <v>426</v>
      </c>
      <c r="D174" s="212" t="s">
        <v>205</v>
      </c>
      <c r="E174" s="213" t="s">
        <v>6031</v>
      </c>
      <c r="F174" s="214" t="s">
        <v>6030</v>
      </c>
      <c r="G174" s="215" t="s">
        <v>676</v>
      </c>
      <c r="H174" s="216">
        <v>2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646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6030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16.5" customHeight="1">
      <c r="A176" s="38"/>
      <c r="B176" s="39"/>
      <c r="C176" s="212" t="s">
        <v>434</v>
      </c>
      <c r="D176" s="212" t="s">
        <v>205</v>
      </c>
      <c r="E176" s="213" t="s">
        <v>6033</v>
      </c>
      <c r="F176" s="214" t="s">
        <v>6032</v>
      </c>
      <c r="G176" s="215" t="s">
        <v>676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658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6032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24.15" customHeight="1">
      <c r="A178" s="38"/>
      <c r="B178" s="39"/>
      <c r="C178" s="212" t="s">
        <v>441</v>
      </c>
      <c r="D178" s="212" t="s">
        <v>205</v>
      </c>
      <c r="E178" s="213" t="s">
        <v>6036</v>
      </c>
      <c r="F178" s="214" t="s">
        <v>6034</v>
      </c>
      <c r="G178" s="215" t="s">
        <v>6035</v>
      </c>
      <c r="H178" s="216">
        <v>15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669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6034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24.15" customHeight="1">
      <c r="A180" s="38"/>
      <c r="B180" s="39"/>
      <c r="C180" s="212" t="s">
        <v>445</v>
      </c>
      <c r="D180" s="212" t="s">
        <v>205</v>
      </c>
      <c r="E180" s="213" t="s">
        <v>6038</v>
      </c>
      <c r="F180" s="214" t="s">
        <v>6037</v>
      </c>
      <c r="G180" s="215" t="s">
        <v>4446</v>
      </c>
      <c r="H180" s="216">
        <v>0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678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6037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24.15" customHeight="1">
      <c r="A182" s="38"/>
      <c r="B182" s="39"/>
      <c r="C182" s="212" t="s">
        <v>451</v>
      </c>
      <c r="D182" s="212" t="s">
        <v>205</v>
      </c>
      <c r="E182" s="213" t="s">
        <v>6040</v>
      </c>
      <c r="F182" s="214" t="s">
        <v>6039</v>
      </c>
      <c r="G182" s="215" t="s">
        <v>676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691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6039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2" customFormat="1" ht="16.5" customHeight="1">
      <c r="A184" s="38"/>
      <c r="B184" s="39"/>
      <c r="C184" s="212" t="s">
        <v>455</v>
      </c>
      <c r="D184" s="212" t="s">
        <v>205</v>
      </c>
      <c r="E184" s="213" t="s">
        <v>6042</v>
      </c>
      <c r="F184" s="214" t="s">
        <v>6041</v>
      </c>
      <c r="G184" s="215" t="s">
        <v>676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701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6041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80</v>
      </c>
    </row>
    <row r="186" s="2" customFormat="1" ht="24.15" customHeight="1">
      <c r="A186" s="38"/>
      <c r="B186" s="39"/>
      <c r="C186" s="212" t="s">
        <v>461</v>
      </c>
      <c r="D186" s="212" t="s">
        <v>205</v>
      </c>
      <c r="E186" s="213" t="s">
        <v>6044</v>
      </c>
      <c r="F186" s="214" t="s">
        <v>6043</v>
      </c>
      <c r="G186" s="215" t="s">
        <v>4446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80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718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6043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80</v>
      </c>
    </row>
    <row r="188" s="2" customFormat="1" ht="16.5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6045</v>
      </c>
      <c r="G188" s="215" t="s">
        <v>4446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6045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16.5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6047</v>
      </c>
      <c r="G190" s="215" t="s">
        <v>676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6047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37.8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6049</v>
      </c>
      <c r="G192" s="215" t="s">
        <v>6035</v>
      </c>
      <c r="H192" s="216">
        <v>15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6049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6051</v>
      </c>
      <c r="G194" s="215" t="s">
        <v>4446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6051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16.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6053</v>
      </c>
      <c r="G196" s="215" t="s">
        <v>676</v>
      </c>
      <c r="H196" s="216">
        <v>20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6053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6055</v>
      </c>
      <c r="G198" s="215" t="s">
        <v>676</v>
      </c>
      <c r="H198" s="216">
        <v>9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6055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6057</v>
      </c>
      <c r="G200" s="215" t="s">
        <v>676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6057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16.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6059</v>
      </c>
      <c r="G202" s="215" t="s">
        <v>676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6061</v>
      </c>
      <c r="G204" s="215" t="s">
        <v>676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6061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6063</v>
      </c>
      <c r="G206" s="215" t="s">
        <v>676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6063</v>
      </c>
      <c r="G207" s="40"/>
      <c r="H207" s="40"/>
      <c r="I207" s="227"/>
      <c r="J207" s="40"/>
      <c r="K207" s="40"/>
      <c r="L207" s="44"/>
      <c r="M207" s="254"/>
      <c r="N207" s="255"/>
      <c r="O207" s="256"/>
      <c r="P207" s="256"/>
      <c r="Q207" s="256"/>
      <c r="R207" s="256"/>
      <c r="S207" s="256"/>
      <c r="T207" s="257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6.96" customHeight="1">
      <c r="A208" s="3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dWN52djMNhFzXqVNFiegVd7pDxllBzsDZSwlVyvUEdsdfTDMdLyr3q402cu+07bAyq8V7f7MIeN+6OruzIcwAw==" hashValue="8puR4MvqRd6pmSbwJWXGRB1aHELlrPqstBnjTT4P9cXk3iLnCboXhwVGFn0X7MgVYVEnHxZ1GvpOssgwKc1j+w==" algorithmName="SHA-512" password="CC35"/>
  <autoFilter ref="C89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6069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6070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ROUND((SUM(BE90:BE245)),  2)</f>
        <v>0</v>
      </c>
      <c r="G35" s="38"/>
      <c r="H35" s="38"/>
      <c r="I35" s="157">
        <v>0.20999999999999999</v>
      </c>
      <c r="J35" s="156">
        <f>ROUND(((SUM(BE90:BE245))*I35),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ROUND((SUM(BF90:BF245)),  2)</f>
        <v>0</v>
      </c>
      <c r="G36" s="38"/>
      <c r="H36" s="38"/>
      <c r="I36" s="157">
        <v>0.12</v>
      </c>
      <c r="J36" s="156">
        <f>ROUND(((SUM(BF90:BF245))*I36),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ROUND((SUM(BG90:BG245)),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ROUND((SUM(BH90:BH245)),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ROUND((SUM(BI90:BI245)),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D8.2.3.2 - PS353 - 1562 - VS3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J160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J197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D8.2.3.2 - PS353 - 1562 - VS3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P91+P94+P99+P160+P197</f>
        <v>0</v>
      </c>
      <c r="Q90" s="96"/>
      <c r="R90" s="193">
        <f>R91+R94+R99+R160+R197</f>
        <v>0</v>
      </c>
      <c r="S90" s="96"/>
      <c r="T90" s="194">
        <f>T91+T94+T99+T160+T197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BK91+BK94+BK99+BK160+BK197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6071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6072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6073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6073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SUM(P100:P159)</f>
        <v>0</v>
      </c>
      <c r="Q99" s="204"/>
      <c r="R99" s="205">
        <f>SUM(R100:R159)</f>
        <v>0</v>
      </c>
      <c r="S99" s="204"/>
      <c r="T99" s="206">
        <f>SUM(T100:T159)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SUM(BK100:BK159)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6074</v>
      </c>
      <c r="G100" s="215" t="s">
        <v>676</v>
      </c>
      <c r="H100" s="216">
        <v>3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6074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16.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6075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6075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6076</v>
      </c>
      <c r="G104" s="215" t="s">
        <v>676</v>
      </c>
      <c r="H104" s="216">
        <v>14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6076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5957</v>
      </c>
      <c r="G106" s="215" t="s">
        <v>676</v>
      </c>
      <c r="H106" s="216">
        <v>3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5957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24.1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6077</v>
      </c>
      <c r="G108" s="215" t="s">
        <v>676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6077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24.1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6078</v>
      </c>
      <c r="G110" s="215" t="s">
        <v>676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6078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24.1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6079</v>
      </c>
      <c r="G112" s="215" t="s">
        <v>676</v>
      </c>
      <c r="H112" s="216">
        <v>3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6079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6080</v>
      </c>
      <c r="G114" s="215" t="s">
        <v>676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6081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5961</v>
      </c>
      <c r="G116" s="215" t="s">
        <v>676</v>
      </c>
      <c r="H116" s="216">
        <v>14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5962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6082</v>
      </c>
      <c r="G118" s="215" t="s">
        <v>676</v>
      </c>
      <c r="H118" s="216">
        <v>4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6083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5964</v>
      </c>
      <c r="G120" s="215" t="s">
        <v>676</v>
      </c>
      <c r="H120" s="216">
        <v>4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5964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6084</v>
      </c>
      <c r="G122" s="215" t="s">
        <v>676</v>
      </c>
      <c r="H122" s="216">
        <v>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6084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6085</v>
      </c>
      <c r="G124" s="215" t="s">
        <v>676</v>
      </c>
      <c r="H124" s="216">
        <v>14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6085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6086</v>
      </c>
      <c r="G126" s="215" t="s">
        <v>676</v>
      </c>
      <c r="H126" s="216">
        <v>4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6086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6087</v>
      </c>
      <c r="G128" s="215" t="s">
        <v>676</v>
      </c>
      <c r="H128" s="216">
        <v>2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6087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2" customFormat="1" ht="16.5" customHeight="1">
      <c r="A130" s="38"/>
      <c r="B130" s="39"/>
      <c r="C130" s="212" t="s">
        <v>308</v>
      </c>
      <c r="D130" s="212" t="s">
        <v>205</v>
      </c>
      <c r="E130" s="213" t="s">
        <v>5988</v>
      </c>
      <c r="F130" s="214" t="s">
        <v>5970</v>
      </c>
      <c r="G130" s="215" t="s">
        <v>676</v>
      </c>
      <c r="H130" s="216">
        <v>7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415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5970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80</v>
      </c>
    </row>
    <row r="132" s="2" customFormat="1" ht="16.5" customHeight="1">
      <c r="A132" s="38"/>
      <c r="B132" s="39"/>
      <c r="C132" s="212" t="s">
        <v>312</v>
      </c>
      <c r="D132" s="212" t="s">
        <v>205</v>
      </c>
      <c r="E132" s="213" t="s">
        <v>5990</v>
      </c>
      <c r="F132" s="214" t="s">
        <v>6088</v>
      </c>
      <c r="G132" s="215" t="s">
        <v>676</v>
      </c>
      <c r="H132" s="216">
        <v>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426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6088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205</v>
      </c>
      <c r="E134" s="213" t="s">
        <v>5992</v>
      </c>
      <c r="F134" s="214" t="s">
        <v>5972</v>
      </c>
      <c r="G134" s="215" t="s">
        <v>676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441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5972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80</v>
      </c>
    </row>
    <row r="136" s="2" customFormat="1" ht="16.5" customHeight="1">
      <c r="A136" s="38"/>
      <c r="B136" s="39"/>
      <c r="C136" s="212" t="s">
        <v>319</v>
      </c>
      <c r="D136" s="212" t="s">
        <v>205</v>
      </c>
      <c r="E136" s="213" t="s">
        <v>5994</v>
      </c>
      <c r="F136" s="214" t="s">
        <v>5974</v>
      </c>
      <c r="G136" s="215" t="s">
        <v>676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451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5974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80</v>
      </c>
    </row>
    <row r="138" s="2" customFormat="1" ht="16.5" customHeight="1">
      <c r="A138" s="38"/>
      <c r="B138" s="39"/>
      <c r="C138" s="212" t="s">
        <v>323</v>
      </c>
      <c r="D138" s="212" t="s">
        <v>205</v>
      </c>
      <c r="E138" s="213" t="s">
        <v>5996</v>
      </c>
      <c r="F138" s="214" t="s">
        <v>6089</v>
      </c>
      <c r="G138" s="215" t="s">
        <v>676</v>
      </c>
      <c r="H138" s="216">
        <v>11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461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6089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80</v>
      </c>
    </row>
    <row r="140" s="2" customFormat="1" ht="16.5" customHeight="1">
      <c r="A140" s="38"/>
      <c r="B140" s="39"/>
      <c r="C140" s="212" t="s">
        <v>327</v>
      </c>
      <c r="D140" s="212" t="s">
        <v>205</v>
      </c>
      <c r="E140" s="213" t="s">
        <v>5998</v>
      </c>
      <c r="F140" s="214" t="s">
        <v>5978</v>
      </c>
      <c r="G140" s="215" t="s">
        <v>676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473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5978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80</v>
      </c>
    </row>
    <row r="142" s="2" customFormat="1" ht="16.5" customHeight="1">
      <c r="A142" s="38"/>
      <c r="B142" s="39"/>
      <c r="C142" s="212" t="s">
        <v>333</v>
      </c>
      <c r="D142" s="212" t="s">
        <v>205</v>
      </c>
      <c r="E142" s="213" t="s">
        <v>6000</v>
      </c>
      <c r="F142" s="214" t="s">
        <v>6090</v>
      </c>
      <c r="G142" s="215" t="s">
        <v>676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481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6090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80</v>
      </c>
    </row>
    <row r="144" s="2" customFormat="1" ht="21.75" customHeight="1">
      <c r="A144" s="38"/>
      <c r="B144" s="39"/>
      <c r="C144" s="212" t="s">
        <v>339</v>
      </c>
      <c r="D144" s="212" t="s">
        <v>205</v>
      </c>
      <c r="E144" s="213" t="s">
        <v>6002</v>
      </c>
      <c r="F144" s="214" t="s">
        <v>6091</v>
      </c>
      <c r="G144" s="215" t="s">
        <v>676</v>
      </c>
      <c r="H144" s="216">
        <v>11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491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6091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80</v>
      </c>
    </row>
    <row r="146" s="2" customFormat="1" ht="16.5" customHeight="1">
      <c r="A146" s="38"/>
      <c r="B146" s="39"/>
      <c r="C146" s="212" t="s">
        <v>347</v>
      </c>
      <c r="D146" s="212" t="s">
        <v>205</v>
      </c>
      <c r="E146" s="213" t="s">
        <v>6004</v>
      </c>
      <c r="F146" s="214" t="s">
        <v>6092</v>
      </c>
      <c r="G146" s="215" t="s">
        <v>676</v>
      </c>
      <c r="H146" s="216">
        <v>2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501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6092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80</v>
      </c>
    </row>
    <row r="148" s="2" customFormat="1" ht="16.5" customHeight="1">
      <c r="A148" s="38"/>
      <c r="B148" s="39"/>
      <c r="C148" s="212" t="s">
        <v>353</v>
      </c>
      <c r="D148" s="212" t="s">
        <v>205</v>
      </c>
      <c r="E148" s="213" t="s">
        <v>6006</v>
      </c>
      <c r="F148" s="214" t="s">
        <v>6093</v>
      </c>
      <c r="G148" s="215" t="s">
        <v>676</v>
      </c>
      <c r="H148" s="216">
        <v>3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511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6093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80</v>
      </c>
    </row>
    <row r="150" s="2" customFormat="1" ht="16.5" customHeight="1">
      <c r="A150" s="38"/>
      <c r="B150" s="39"/>
      <c r="C150" s="212" t="s">
        <v>359</v>
      </c>
      <c r="D150" s="212" t="s">
        <v>205</v>
      </c>
      <c r="E150" s="213" t="s">
        <v>6008</v>
      </c>
      <c r="F150" s="214" t="s">
        <v>6094</v>
      </c>
      <c r="G150" s="215" t="s">
        <v>676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521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6094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80</v>
      </c>
    </row>
    <row r="152" s="2" customFormat="1" ht="16.5" customHeight="1">
      <c r="A152" s="38"/>
      <c r="B152" s="39"/>
      <c r="C152" s="212" t="s">
        <v>366</v>
      </c>
      <c r="D152" s="212" t="s">
        <v>205</v>
      </c>
      <c r="E152" s="213" t="s">
        <v>6010</v>
      </c>
      <c r="F152" s="214" t="s">
        <v>6067</v>
      </c>
      <c r="G152" s="215" t="s">
        <v>676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533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6067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80</v>
      </c>
    </row>
    <row r="154" s="2" customFormat="1" ht="16.5" customHeight="1">
      <c r="A154" s="38"/>
      <c r="B154" s="39"/>
      <c r="C154" s="212" t="s">
        <v>373</v>
      </c>
      <c r="D154" s="212" t="s">
        <v>205</v>
      </c>
      <c r="E154" s="213" t="s">
        <v>6012</v>
      </c>
      <c r="F154" s="214" t="s">
        <v>6095</v>
      </c>
      <c r="G154" s="215" t="s">
        <v>676</v>
      </c>
      <c r="H154" s="216">
        <v>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543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6095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80</v>
      </c>
    </row>
    <row r="156" s="2" customFormat="1" ht="16.5" customHeight="1">
      <c r="A156" s="38"/>
      <c r="B156" s="39"/>
      <c r="C156" s="212" t="s">
        <v>251</v>
      </c>
      <c r="D156" s="212" t="s">
        <v>205</v>
      </c>
      <c r="E156" s="213" t="s">
        <v>6015</v>
      </c>
      <c r="F156" s="214" t="s">
        <v>6096</v>
      </c>
      <c r="G156" s="215" t="s">
        <v>676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233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6096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80</v>
      </c>
    </row>
    <row r="158" s="2" customFormat="1" ht="16.5" customHeight="1">
      <c r="A158" s="38"/>
      <c r="B158" s="39"/>
      <c r="C158" s="212" t="s">
        <v>385</v>
      </c>
      <c r="D158" s="212" t="s">
        <v>205</v>
      </c>
      <c r="E158" s="213" t="s">
        <v>6017</v>
      </c>
      <c r="F158" s="214" t="s">
        <v>6097</v>
      </c>
      <c r="G158" s="215" t="s">
        <v>676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566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6097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80</v>
      </c>
    </row>
    <row r="160" s="12" customFormat="1" ht="25.92" customHeight="1">
      <c r="A160" s="12"/>
      <c r="B160" s="196"/>
      <c r="C160" s="197"/>
      <c r="D160" s="198" t="s">
        <v>72</v>
      </c>
      <c r="E160" s="199" t="s">
        <v>210</v>
      </c>
      <c r="F160" s="199" t="s">
        <v>5985</v>
      </c>
      <c r="G160" s="197"/>
      <c r="H160" s="197"/>
      <c r="I160" s="200"/>
      <c r="J160" s="201">
        <f>BK160</f>
        <v>0</v>
      </c>
      <c r="K160" s="197"/>
      <c r="L160" s="202"/>
      <c r="M160" s="203"/>
      <c r="N160" s="204"/>
      <c r="O160" s="204"/>
      <c r="P160" s="205">
        <f>SUM(P161:P196)</f>
        <v>0</v>
      </c>
      <c r="Q160" s="204"/>
      <c r="R160" s="205">
        <f>SUM(R161:R196)</f>
        <v>0</v>
      </c>
      <c r="S160" s="204"/>
      <c r="T160" s="206">
        <f>SUM(T161:T196)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80</v>
      </c>
      <c r="AT160" s="208" t="s">
        <v>72</v>
      </c>
      <c r="AU160" s="208" t="s">
        <v>73</v>
      </c>
      <c r="AY160" s="207" t="s">
        <v>202</v>
      </c>
      <c r="BK160" s="209">
        <f>SUM(BK161:BK196)</f>
        <v>0</v>
      </c>
    </row>
    <row r="161" s="2" customFormat="1" ht="16.5" customHeight="1">
      <c r="A161" s="38"/>
      <c r="B161" s="39"/>
      <c r="C161" s="212" t="s">
        <v>391</v>
      </c>
      <c r="D161" s="212" t="s">
        <v>205</v>
      </c>
      <c r="E161" s="213" t="s">
        <v>6019</v>
      </c>
      <c r="F161" s="214" t="s">
        <v>6098</v>
      </c>
      <c r="G161" s="215" t="s">
        <v>676</v>
      </c>
      <c r="H161" s="216">
        <v>8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578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6098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80</v>
      </c>
    </row>
    <row r="163" s="2" customFormat="1" ht="16.5" customHeight="1">
      <c r="A163" s="38"/>
      <c r="B163" s="39"/>
      <c r="C163" s="212" t="s">
        <v>397</v>
      </c>
      <c r="D163" s="212" t="s">
        <v>205</v>
      </c>
      <c r="E163" s="213" t="s">
        <v>6021</v>
      </c>
      <c r="F163" s="214" t="s">
        <v>5987</v>
      </c>
      <c r="G163" s="215" t="s">
        <v>676</v>
      </c>
      <c r="H163" s="216">
        <v>23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588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5987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80</v>
      </c>
    </row>
    <row r="165" s="2" customFormat="1" ht="16.5" customHeight="1">
      <c r="A165" s="38"/>
      <c r="B165" s="39"/>
      <c r="C165" s="212" t="s">
        <v>403</v>
      </c>
      <c r="D165" s="212" t="s">
        <v>205</v>
      </c>
      <c r="E165" s="213" t="s">
        <v>6023</v>
      </c>
      <c r="F165" s="214" t="s">
        <v>5989</v>
      </c>
      <c r="G165" s="215" t="s">
        <v>676</v>
      </c>
      <c r="H165" s="216">
        <v>31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600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5989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80</v>
      </c>
    </row>
    <row r="167" s="2" customFormat="1" ht="16.5" customHeight="1">
      <c r="A167" s="38"/>
      <c r="B167" s="39"/>
      <c r="C167" s="212" t="s">
        <v>409</v>
      </c>
      <c r="D167" s="212" t="s">
        <v>205</v>
      </c>
      <c r="E167" s="213" t="s">
        <v>6025</v>
      </c>
      <c r="F167" s="214" t="s">
        <v>5991</v>
      </c>
      <c r="G167" s="215" t="s">
        <v>676</v>
      </c>
      <c r="H167" s="216">
        <v>23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612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5991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80</v>
      </c>
    </row>
    <row r="169" s="2" customFormat="1" ht="16.5" customHeight="1">
      <c r="A169" s="38"/>
      <c r="B169" s="39"/>
      <c r="C169" s="212" t="s">
        <v>415</v>
      </c>
      <c r="D169" s="212" t="s">
        <v>205</v>
      </c>
      <c r="E169" s="213" t="s">
        <v>6027</v>
      </c>
      <c r="F169" s="214" t="s">
        <v>5993</v>
      </c>
      <c r="G169" s="215" t="s">
        <v>4446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624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5993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80</v>
      </c>
    </row>
    <row r="171" s="2" customFormat="1" ht="16.5" customHeight="1">
      <c r="A171" s="38"/>
      <c r="B171" s="39"/>
      <c r="C171" s="212" t="s">
        <v>421</v>
      </c>
      <c r="D171" s="212" t="s">
        <v>205</v>
      </c>
      <c r="E171" s="213" t="s">
        <v>6029</v>
      </c>
      <c r="F171" s="214" t="s">
        <v>5995</v>
      </c>
      <c r="G171" s="215" t="s">
        <v>208</v>
      </c>
      <c r="H171" s="216">
        <v>96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80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636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5995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80</v>
      </c>
    </row>
    <row r="173" s="2" customFormat="1" ht="16.5" customHeight="1">
      <c r="A173" s="38"/>
      <c r="B173" s="39"/>
      <c r="C173" s="212" t="s">
        <v>426</v>
      </c>
      <c r="D173" s="212" t="s">
        <v>205</v>
      </c>
      <c r="E173" s="213" t="s">
        <v>6031</v>
      </c>
      <c r="F173" s="214" t="s">
        <v>5997</v>
      </c>
      <c r="G173" s="215" t="s">
        <v>4446</v>
      </c>
      <c r="H173" s="216">
        <v>1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80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646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5997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80</v>
      </c>
    </row>
    <row r="175" s="2" customFormat="1" ht="16.5" customHeight="1">
      <c r="A175" s="38"/>
      <c r="B175" s="39"/>
      <c r="C175" s="212" t="s">
        <v>434</v>
      </c>
      <c r="D175" s="212" t="s">
        <v>205</v>
      </c>
      <c r="E175" s="213" t="s">
        <v>6033</v>
      </c>
      <c r="F175" s="214" t="s">
        <v>6099</v>
      </c>
      <c r="G175" s="215" t="s">
        <v>208</v>
      </c>
      <c r="H175" s="216">
        <v>86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80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658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6099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80</v>
      </c>
    </row>
    <row r="177" s="2" customFormat="1" ht="16.5" customHeight="1">
      <c r="A177" s="38"/>
      <c r="B177" s="39"/>
      <c r="C177" s="212" t="s">
        <v>441</v>
      </c>
      <c r="D177" s="212" t="s">
        <v>205</v>
      </c>
      <c r="E177" s="213" t="s">
        <v>6036</v>
      </c>
      <c r="F177" s="214" t="s">
        <v>6100</v>
      </c>
      <c r="G177" s="215" t="s">
        <v>208</v>
      </c>
      <c r="H177" s="216">
        <v>74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80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669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6100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80</v>
      </c>
    </row>
    <row r="179" s="2" customFormat="1" ht="16.5" customHeight="1">
      <c r="A179" s="38"/>
      <c r="B179" s="39"/>
      <c r="C179" s="212" t="s">
        <v>445</v>
      </c>
      <c r="D179" s="212" t="s">
        <v>205</v>
      </c>
      <c r="E179" s="213" t="s">
        <v>6038</v>
      </c>
      <c r="F179" s="214" t="s">
        <v>6001</v>
      </c>
      <c r="G179" s="215" t="s">
        <v>208</v>
      </c>
      <c r="H179" s="216">
        <v>197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80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678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6001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80</v>
      </c>
    </row>
    <row r="181" s="2" customFormat="1" ht="16.5" customHeight="1">
      <c r="A181" s="38"/>
      <c r="B181" s="39"/>
      <c r="C181" s="212" t="s">
        <v>451</v>
      </c>
      <c r="D181" s="212" t="s">
        <v>205</v>
      </c>
      <c r="E181" s="213" t="s">
        <v>6040</v>
      </c>
      <c r="F181" s="214" t="s">
        <v>6101</v>
      </c>
      <c r="G181" s="215" t="s">
        <v>208</v>
      </c>
      <c r="H181" s="216">
        <v>5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80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691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6101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80</v>
      </c>
    </row>
    <row r="183" s="2" customFormat="1" ht="16.5" customHeight="1">
      <c r="A183" s="38"/>
      <c r="B183" s="39"/>
      <c r="C183" s="212" t="s">
        <v>455</v>
      </c>
      <c r="D183" s="212" t="s">
        <v>205</v>
      </c>
      <c r="E183" s="213" t="s">
        <v>6042</v>
      </c>
      <c r="F183" s="214" t="s">
        <v>6003</v>
      </c>
      <c r="G183" s="215" t="s">
        <v>208</v>
      </c>
      <c r="H183" s="216">
        <v>42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80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701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6003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80</v>
      </c>
    </row>
    <row r="185" s="2" customFormat="1" ht="16.5" customHeight="1">
      <c r="A185" s="38"/>
      <c r="B185" s="39"/>
      <c r="C185" s="212" t="s">
        <v>461</v>
      </c>
      <c r="D185" s="212" t="s">
        <v>205</v>
      </c>
      <c r="E185" s="213" t="s">
        <v>6044</v>
      </c>
      <c r="F185" s="214" t="s">
        <v>6005</v>
      </c>
      <c r="G185" s="215" t="s">
        <v>208</v>
      </c>
      <c r="H185" s="216">
        <v>540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80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718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6005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80</v>
      </c>
    </row>
    <row r="187" s="2" customFormat="1" ht="16.5" customHeight="1">
      <c r="A187" s="38"/>
      <c r="B187" s="39"/>
      <c r="C187" s="212" t="s">
        <v>467</v>
      </c>
      <c r="D187" s="212" t="s">
        <v>205</v>
      </c>
      <c r="E187" s="213" t="s">
        <v>6046</v>
      </c>
      <c r="F187" s="214" t="s">
        <v>6007</v>
      </c>
      <c r="G187" s="215" t="s">
        <v>208</v>
      </c>
      <c r="H187" s="216">
        <v>651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80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732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6007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80</v>
      </c>
    </row>
    <row r="189" s="2" customFormat="1" ht="16.5" customHeight="1">
      <c r="A189" s="38"/>
      <c r="B189" s="39"/>
      <c r="C189" s="212" t="s">
        <v>473</v>
      </c>
      <c r="D189" s="212" t="s">
        <v>205</v>
      </c>
      <c r="E189" s="213" t="s">
        <v>6048</v>
      </c>
      <c r="F189" s="214" t="s">
        <v>6009</v>
      </c>
      <c r="G189" s="215" t="s">
        <v>208</v>
      </c>
      <c r="H189" s="216">
        <v>108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210</v>
      </c>
      <c r="AT189" s="223" t="s">
        <v>205</v>
      </c>
      <c r="AU189" s="223" t="s">
        <v>80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210</v>
      </c>
      <c r="BM189" s="223" t="s">
        <v>745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6009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80</v>
      </c>
    </row>
    <row r="191" s="2" customFormat="1" ht="16.5" customHeight="1">
      <c r="A191" s="38"/>
      <c r="B191" s="39"/>
      <c r="C191" s="212" t="s">
        <v>477</v>
      </c>
      <c r="D191" s="212" t="s">
        <v>205</v>
      </c>
      <c r="E191" s="213" t="s">
        <v>6050</v>
      </c>
      <c r="F191" s="214" t="s">
        <v>6011</v>
      </c>
      <c r="G191" s="215" t="s">
        <v>208</v>
      </c>
      <c r="H191" s="216">
        <v>40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210</v>
      </c>
      <c r="AT191" s="223" t="s">
        <v>205</v>
      </c>
      <c r="AU191" s="223" t="s">
        <v>80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210</v>
      </c>
      <c r="BM191" s="223" t="s">
        <v>755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6011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80</v>
      </c>
    </row>
    <row r="193" s="2" customFormat="1" ht="16.5" customHeight="1">
      <c r="A193" s="38"/>
      <c r="B193" s="39"/>
      <c r="C193" s="212" t="s">
        <v>481</v>
      </c>
      <c r="D193" s="212" t="s">
        <v>205</v>
      </c>
      <c r="E193" s="213" t="s">
        <v>6052</v>
      </c>
      <c r="F193" s="214" t="s">
        <v>6102</v>
      </c>
      <c r="G193" s="215" t="s">
        <v>208</v>
      </c>
      <c r="H193" s="216">
        <v>22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210</v>
      </c>
      <c r="AT193" s="223" t="s">
        <v>205</v>
      </c>
      <c r="AU193" s="223" t="s">
        <v>80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210</v>
      </c>
      <c r="BM193" s="223" t="s">
        <v>765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6102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80</v>
      </c>
    </row>
    <row r="195" s="2" customFormat="1" ht="16.5" customHeight="1">
      <c r="A195" s="38"/>
      <c r="B195" s="39"/>
      <c r="C195" s="212" t="s">
        <v>485</v>
      </c>
      <c r="D195" s="212" t="s">
        <v>205</v>
      </c>
      <c r="E195" s="213" t="s">
        <v>6054</v>
      </c>
      <c r="F195" s="214" t="s">
        <v>6013</v>
      </c>
      <c r="G195" s="215" t="s">
        <v>208</v>
      </c>
      <c r="H195" s="216">
        <v>135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210</v>
      </c>
      <c r="AT195" s="223" t="s">
        <v>205</v>
      </c>
      <c r="AU195" s="223" t="s">
        <v>80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210</v>
      </c>
      <c r="BM195" s="223" t="s">
        <v>777</v>
      </c>
    </row>
    <row r="196" s="2" customFormat="1">
      <c r="A196" s="38"/>
      <c r="B196" s="39"/>
      <c r="C196" s="40"/>
      <c r="D196" s="225" t="s">
        <v>212</v>
      </c>
      <c r="E196" s="40"/>
      <c r="F196" s="226" t="s">
        <v>6013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212</v>
      </c>
      <c r="AU196" s="17" t="s">
        <v>80</v>
      </c>
    </row>
    <row r="197" s="12" customFormat="1" ht="25.92" customHeight="1">
      <c r="A197" s="12"/>
      <c r="B197" s="196"/>
      <c r="C197" s="197"/>
      <c r="D197" s="198" t="s">
        <v>72</v>
      </c>
      <c r="E197" s="199" t="s">
        <v>243</v>
      </c>
      <c r="F197" s="199" t="s">
        <v>6014</v>
      </c>
      <c r="G197" s="197"/>
      <c r="H197" s="197"/>
      <c r="I197" s="200"/>
      <c r="J197" s="201">
        <f>BK197</f>
        <v>0</v>
      </c>
      <c r="K197" s="197"/>
      <c r="L197" s="202"/>
      <c r="M197" s="203"/>
      <c r="N197" s="204"/>
      <c r="O197" s="204"/>
      <c r="P197" s="205">
        <f>SUM(P198:P245)</f>
        <v>0</v>
      </c>
      <c r="Q197" s="204"/>
      <c r="R197" s="205">
        <f>SUM(R198:R245)</f>
        <v>0</v>
      </c>
      <c r="S197" s="204"/>
      <c r="T197" s="206">
        <f>SUM(T198:T245)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80</v>
      </c>
      <c r="AT197" s="208" t="s">
        <v>72</v>
      </c>
      <c r="AU197" s="208" t="s">
        <v>73</v>
      </c>
      <c r="AY197" s="207" t="s">
        <v>202</v>
      </c>
      <c r="BK197" s="209">
        <f>SUM(BK198:BK245)</f>
        <v>0</v>
      </c>
    </row>
    <row r="198" s="2" customFormat="1" ht="24.1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6103</v>
      </c>
      <c r="G198" s="215" t="s">
        <v>4446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6103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6018</v>
      </c>
      <c r="G200" s="215" t="s">
        <v>4446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6018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24.1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6020</v>
      </c>
      <c r="G202" s="215" t="s">
        <v>4446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6020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6104</v>
      </c>
      <c r="G204" s="215" t="s">
        <v>4446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6104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6024</v>
      </c>
      <c r="G206" s="215" t="s">
        <v>4446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6024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16.5" customHeight="1">
      <c r="A208" s="38"/>
      <c r="B208" s="39"/>
      <c r="C208" s="212" t="s">
        <v>515</v>
      </c>
      <c r="D208" s="212" t="s">
        <v>205</v>
      </c>
      <c r="E208" s="213" t="s">
        <v>6105</v>
      </c>
      <c r="F208" s="214" t="s">
        <v>6026</v>
      </c>
      <c r="G208" s="215" t="s">
        <v>4446</v>
      </c>
      <c r="H208" s="216">
        <v>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80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855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6026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80</v>
      </c>
    </row>
    <row r="210" s="2" customFormat="1" ht="16.5" customHeight="1">
      <c r="A210" s="38"/>
      <c r="B210" s="39"/>
      <c r="C210" s="212" t="s">
        <v>521</v>
      </c>
      <c r="D210" s="212" t="s">
        <v>205</v>
      </c>
      <c r="E210" s="213" t="s">
        <v>6106</v>
      </c>
      <c r="F210" s="214" t="s">
        <v>6028</v>
      </c>
      <c r="G210" s="215" t="s">
        <v>676</v>
      </c>
      <c r="H210" s="216">
        <v>160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80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867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6028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80</v>
      </c>
    </row>
    <row r="212" s="2" customFormat="1" ht="16.5" customHeight="1">
      <c r="A212" s="38"/>
      <c r="B212" s="39"/>
      <c r="C212" s="212" t="s">
        <v>527</v>
      </c>
      <c r="D212" s="212" t="s">
        <v>205</v>
      </c>
      <c r="E212" s="213" t="s">
        <v>6107</v>
      </c>
      <c r="F212" s="214" t="s">
        <v>6030</v>
      </c>
      <c r="G212" s="215" t="s">
        <v>676</v>
      </c>
      <c r="H212" s="216">
        <v>4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210</v>
      </c>
      <c r="AT212" s="223" t="s">
        <v>205</v>
      </c>
      <c r="AU212" s="223" t="s">
        <v>80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877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6030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80</v>
      </c>
    </row>
    <row r="214" s="2" customFormat="1" ht="16.5" customHeight="1">
      <c r="A214" s="38"/>
      <c r="B214" s="39"/>
      <c r="C214" s="212" t="s">
        <v>533</v>
      </c>
      <c r="D214" s="212" t="s">
        <v>205</v>
      </c>
      <c r="E214" s="213" t="s">
        <v>6108</v>
      </c>
      <c r="F214" s="214" t="s">
        <v>6032</v>
      </c>
      <c r="G214" s="215" t="s">
        <v>676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80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887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6032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80</v>
      </c>
    </row>
    <row r="216" s="2" customFormat="1" ht="33" customHeight="1">
      <c r="A216" s="38"/>
      <c r="B216" s="39"/>
      <c r="C216" s="212" t="s">
        <v>537</v>
      </c>
      <c r="D216" s="212" t="s">
        <v>205</v>
      </c>
      <c r="E216" s="213" t="s">
        <v>6109</v>
      </c>
      <c r="F216" s="214" t="s">
        <v>6110</v>
      </c>
      <c r="G216" s="215" t="s">
        <v>6035</v>
      </c>
      <c r="H216" s="216">
        <v>135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80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899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6110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80</v>
      </c>
    </row>
    <row r="218" s="2" customFormat="1" ht="24.15" customHeight="1">
      <c r="A218" s="38"/>
      <c r="B218" s="39"/>
      <c r="C218" s="212" t="s">
        <v>543</v>
      </c>
      <c r="D218" s="212" t="s">
        <v>205</v>
      </c>
      <c r="E218" s="213" t="s">
        <v>6111</v>
      </c>
      <c r="F218" s="214" t="s">
        <v>6037</v>
      </c>
      <c r="G218" s="215" t="s">
        <v>80</v>
      </c>
      <c r="H218" s="216">
        <v>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210</v>
      </c>
      <c r="AT218" s="223" t="s">
        <v>205</v>
      </c>
      <c r="AU218" s="223" t="s">
        <v>80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210</v>
      </c>
      <c r="BM218" s="223" t="s">
        <v>909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6037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80</v>
      </c>
    </row>
    <row r="220" s="2" customFormat="1" ht="24.15" customHeight="1">
      <c r="A220" s="38"/>
      <c r="B220" s="39"/>
      <c r="C220" s="212" t="s">
        <v>549</v>
      </c>
      <c r="D220" s="212" t="s">
        <v>205</v>
      </c>
      <c r="E220" s="213" t="s">
        <v>6112</v>
      </c>
      <c r="F220" s="214" t="s">
        <v>6113</v>
      </c>
      <c r="G220" s="215" t="s">
        <v>676</v>
      </c>
      <c r="H220" s="216">
        <v>2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210</v>
      </c>
      <c r="AT220" s="223" t="s">
        <v>205</v>
      </c>
      <c r="AU220" s="223" t="s">
        <v>80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210</v>
      </c>
      <c r="BM220" s="223" t="s">
        <v>919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6113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80</v>
      </c>
    </row>
    <row r="222" s="2" customFormat="1" ht="16.5" customHeight="1">
      <c r="A222" s="38"/>
      <c r="B222" s="39"/>
      <c r="C222" s="212" t="s">
        <v>233</v>
      </c>
      <c r="D222" s="212" t="s">
        <v>205</v>
      </c>
      <c r="E222" s="213" t="s">
        <v>6114</v>
      </c>
      <c r="F222" s="214" t="s">
        <v>6041</v>
      </c>
      <c r="G222" s="215" t="s">
        <v>676</v>
      </c>
      <c r="H222" s="216">
        <v>1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210</v>
      </c>
      <c r="AT222" s="223" t="s">
        <v>205</v>
      </c>
      <c r="AU222" s="223" t="s">
        <v>80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210</v>
      </c>
      <c r="BM222" s="223" t="s">
        <v>741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6041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80</v>
      </c>
    </row>
    <row r="224" s="2" customFormat="1" ht="24.15" customHeight="1">
      <c r="A224" s="38"/>
      <c r="B224" s="39"/>
      <c r="C224" s="212" t="s">
        <v>560</v>
      </c>
      <c r="D224" s="212" t="s">
        <v>205</v>
      </c>
      <c r="E224" s="213" t="s">
        <v>6115</v>
      </c>
      <c r="F224" s="214" t="s">
        <v>6043</v>
      </c>
      <c r="G224" s="215" t="s">
        <v>4446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210</v>
      </c>
      <c r="AT224" s="223" t="s">
        <v>205</v>
      </c>
      <c r="AU224" s="223" t="s">
        <v>80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210</v>
      </c>
      <c r="BM224" s="223" t="s">
        <v>939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6043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80</v>
      </c>
    </row>
    <row r="226" s="2" customFormat="1" ht="16.5" customHeight="1">
      <c r="A226" s="38"/>
      <c r="B226" s="39"/>
      <c r="C226" s="212" t="s">
        <v>566</v>
      </c>
      <c r="D226" s="212" t="s">
        <v>205</v>
      </c>
      <c r="E226" s="213" t="s">
        <v>6116</v>
      </c>
      <c r="F226" s="214" t="s">
        <v>6045</v>
      </c>
      <c r="G226" s="215" t="s">
        <v>4446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210</v>
      </c>
      <c r="AT226" s="223" t="s">
        <v>205</v>
      </c>
      <c r="AU226" s="223" t="s">
        <v>80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210</v>
      </c>
      <c r="BM226" s="223" t="s">
        <v>951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6045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80</v>
      </c>
    </row>
    <row r="228" s="2" customFormat="1" ht="16.5" customHeight="1">
      <c r="A228" s="38"/>
      <c r="B228" s="39"/>
      <c r="C228" s="212" t="s">
        <v>572</v>
      </c>
      <c r="D228" s="212" t="s">
        <v>205</v>
      </c>
      <c r="E228" s="213" t="s">
        <v>6117</v>
      </c>
      <c r="F228" s="214" t="s">
        <v>6047</v>
      </c>
      <c r="G228" s="215" t="s">
        <v>676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210</v>
      </c>
      <c r="AT228" s="223" t="s">
        <v>205</v>
      </c>
      <c r="AU228" s="223" t="s">
        <v>80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210</v>
      </c>
      <c r="BM228" s="223" t="s">
        <v>961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6047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80</v>
      </c>
    </row>
    <row r="230" s="2" customFormat="1" ht="37.8" customHeight="1">
      <c r="A230" s="38"/>
      <c r="B230" s="39"/>
      <c r="C230" s="212" t="s">
        <v>578</v>
      </c>
      <c r="D230" s="212" t="s">
        <v>205</v>
      </c>
      <c r="E230" s="213" t="s">
        <v>6118</v>
      </c>
      <c r="F230" s="214" t="s">
        <v>6049</v>
      </c>
      <c r="G230" s="215" t="s">
        <v>6035</v>
      </c>
      <c r="H230" s="216">
        <v>135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210</v>
      </c>
      <c r="AT230" s="223" t="s">
        <v>205</v>
      </c>
      <c r="AU230" s="223" t="s">
        <v>80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210</v>
      </c>
      <c r="BM230" s="223" t="s">
        <v>971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6049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80</v>
      </c>
    </row>
    <row r="232" s="2" customFormat="1" ht="16.5" customHeight="1">
      <c r="A232" s="38"/>
      <c r="B232" s="39"/>
      <c r="C232" s="212" t="s">
        <v>582</v>
      </c>
      <c r="D232" s="212" t="s">
        <v>205</v>
      </c>
      <c r="E232" s="213" t="s">
        <v>6119</v>
      </c>
      <c r="F232" s="214" t="s">
        <v>6051</v>
      </c>
      <c r="G232" s="215" t="s">
        <v>4446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210</v>
      </c>
      <c r="AT232" s="223" t="s">
        <v>205</v>
      </c>
      <c r="AU232" s="223" t="s">
        <v>80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210</v>
      </c>
      <c r="BM232" s="223" t="s">
        <v>982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6051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80</v>
      </c>
    </row>
    <row r="234" s="2" customFormat="1" ht="16.5" customHeight="1">
      <c r="A234" s="38"/>
      <c r="B234" s="39"/>
      <c r="C234" s="212" t="s">
        <v>588</v>
      </c>
      <c r="D234" s="212" t="s">
        <v>205</v>
      </c>
      <c r="E234" s="213" t="s">
        <v>6120</v>
      </c>
      <c r="F234" s="214" t="s">
        <v>6053</v>
      </c>
      <c r="G234" s="215" t="s">
        <v>676</v>
      </c>
      <c r="H234" s="216">
        <v>110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210</v>
      </c>
      <c r="AT234" s="223" t="s">
        <v>205</v>
      </c>
      <c r="AU234" s="223" t="s">
        <v>80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210</v>
      </c>
      <c r="BM234" s="223" t="s">
        <v>993</v>
      </c>
    </row>
    <row r="235" s="2" customFormat="1">
      <c r="A235" s="38"/>
      <c r="B235" s="39"/>
      <c r="C235" s="40"/>
      <c r="D235" s="225" t="s">
        <v>212</v>
      </c>
      <c r="E235" s="40"/>
      <c r="F235" s="226" t="s">
        <v>6053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212</v>
      </c>
      <c r="AU235" s="17" t="s">
        <v>80</v>
      </c>
    </row>
    <row r="236" s="2" customFormat="1" ht="16.5" customHeight="1">
      <c r="A236" s="38"/>
      <c r="B236" s="39"/>
      <c r="C236" s="212" t="s">
        <v>594</v>
      </c>
      <c r="D236" s="212" t="s">
        <v>205</v>
      </c>
      <c r="E236" s="213" t="s">
        <v>6121</v>
      </c>
      <c r="F236" s="214" t="s">
        <v>6055</v>
      </c>
      <c r="G236" s="215" t="s">
        <v>676</v>
      </c>
      <c r="H236" s="216">
        <v>70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210</v>
      </c>
      <c r="AT236" s="223" t="s">
        <v>205</v>
      </c>
      <c r="AU236" s="223" t="s">
        <v>80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210</v>
      </c>
      <c r="BM236" s="223" t="s">
        <v>1006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6055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80</v>
      </c>
    </row>
    <row r="238" s="2" customFormat="1" ht="16.5" customHeight="1">
      <c r="A238" s="38"/>
      <c r="B238" s="39"/>
      <c r="C238" s="212" t="s">
        <v>600</v>
      </c>
      <c r="D238" s="212" t="s">
        <v>205</v>
      </c>
      <c r="E238" s="213" t="s">
        <v>6122</v>
      </c>
      <c r="F238" s="214" t="s">
        <v>6057</v>
      </c>
      <c r="G238" s="215" t="s">
        <v>676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210</v>
      </c>
      <c r="AT238" s="223" t="s">
        <v>205</v>
      </c>
      <c r="AU238" s="223" t="s">
        <v>80</v>
      </c>
      <c r="AY238" s="17" t="s">
        <v>202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210</v>
      </c>
      <c r="BM238" s="223" t="s">
        <v>1014</v>
      </c>
    </row>
    <row r="239" s="2" customFormat="1">
      <c r="A239" s="38"/>
      <c r="B239" s="39"/>
      <c r="C239" s="40"/>
      <c r="D239" s="225" t="s">
        <v>212</v>
      </c>
      <c r="E239" s="40"/>
      <c r="F239" s="226" t="s">
        <v>6057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212</v>
      </c>
      <c r="AU239" s="17" t="s">
        <v>80</v>
      </c>
    </row>
    <row r="240" s="2" customFormat="1" ht="16.5" customHeight="1">
      <c r="A240" s="38"/>
      <c r="B240" s="39"/>
      <c r="C240" s="212" t="s">
        <v>606</v>
      </c>
      <c r="D240" s="212" t="s">
        <v>205</v>
      </c>
      <c r="E240" s="213" t="s">
        <v>6123</v>
      </c>
      <c r="F240" s="214" t="s">
        <v>6059</v>
      </c>
      <c r="G240" s="215" t="s">
        <v>676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210</v>
      </c>
      <c r="AT240" s="223" t="s">
        <v>205</v>
      </c>
      <c r="AU240" s="223" t="s">
        <v>80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210</v>
      </c>
      <c r="BM240" s="223" t="s">
        <v>1024</v>
      </c>
    </row>
    <row r="241" s="2" customFormat="1">
      <c r="A241" s="38"/>
      <c r="B241" s="39"/>
      <c r="C241" s="40"/>
      <c r="D241" s="225" t="s">
        <v>212</v>
      </c>
      <c r="E241" s="40"/>
      <c r="F241" s="226" t="s">
        <v>6059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212</v>
      </c>
      <c r="AU241" s="17" t="s">
        <v>80</v>
      </c>
    </row>
    <row r="242" s="2" customFormat="1" ht="16.5" customHeight="1">
      <c r="A242" s="38"/>
      <c r="B242" s="39"/>
      <c r="C242" s="212" t="s">
        <v>612</v>
      </c>
      <c r="D242" s="212" t="s">
        <v>205</v>
      </c>
      <c r="E242" s="213" t="s">
        <v>6124</v>
      </c>
      <c r="F242" s="214" t="s">
        <v>6061</v>
      </c>
      <c r="G242" s="215" t="s">
        <v>676</v>
      </c>
      <c r="H242" s="216">
        <v>1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210</v>
      </c>
      <c r="AT242" s="223" t="s">
        <v>205</v>
      </c>
      <c r="AU242" s="223" t="s">
        <v>80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1034</v>
      </c>
    </row>
    <row r="243" s="2" customFormat="1">
      <c r="A243" s="38"/>
      <c r="B243" s="39"/>
      <c r="C243" s="40"/>
      <c r="D243" s="225" t="s">
        <v>212</v>
      </c>
      <c r="E243" s="40"/>
      <c r="F243" s="226" t="s">
        <v>6061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212</v>
      </c>
      <c r="AU243" s="17" t="s">
        <v>80</v>
      </c>
    </row>
    <row r="244" s="2" customFormat="1" ht="16.5" customHeight="1">
      <c r="A244" s="38"/>
      <c r="B244" s="39"/>
      <c r="C244" s="212" t="s">
        <v>618</v>
      </c>
      <c r="D244" s="212" t="s">
        <v>205</v>
      </c>
      <c r="E244" s="213" t="s">
        <v>6125</v>
      </c>
      <c r="F244" s="214" t="s">
        <v>6063</v>
      </c>
      <c r="G244" s="215" t="s">
        <v>676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210</v>
      </c>
      <c r="AT244" s="223" t="s">
        <v>205</v>
      </c>
      <c r="AU244" s="223" t="s">
        <v>80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210</v>
      </c>
      <c r="BM244" s="223" t="s">
        <v>1044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6063</v>
      </c>
      <c r="G245" s="40"/>
      <c r="H245" s="40"/>
      <c r="I245" s="227"/>
      <c r="J245" s="40"/>
      <c r="K245" s="40"/>
      <c r="L245" s="44"/>
      <c r="M245" s="254"/>
      <c r="N245" s="255"/>
      <c r="O245" s="256"/>
      <c r="P245" s="256"/>
      <c r="Q245" s="256"/>
      <c r="R245" s="256"/>
      <c r="S245" s="256"/>
      <c r="T245" s="257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80</v>
      </c>
    </row>
    <row r="246" s="2" customFormat="1" ht="6.96" customHeight="1">
      <c r="A246" s="38"/>
      <c r="B246" s="59"/>
      <c r="C246" s="60"/>
      <c r="D246" s="60"/>
      <c r="E246" s="60"/>
      <c r="F246" s="60"/>
      <c r="G246" s="60"/>
      <c r="H246" s="60"/>
      <c r="I246" s="60"/>
      <c r="J246" s="60"/>
      <c r="K246" s="60"/>
      <c r="L246" s="44"/>
      <c r="M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</sheetData>
  <sheetProtection sheet="1" autoFilter="0" formatColumns="0" formatRows="0" objects="1" scenarios="1" spinCount="100000" saltValue="nRmo7l1ZDey/cX51fx5xruhQ1WiKEZfNIWNABLy7lOZCetADD6YKK2SaQx4B5eZqoj83Tqkiwmfo1om10dN6FQ==" hashValue="USDaTDk/0CxhEu41Cr9OKX3eYc7hX+0+XX2rTi7lP9ePtyfj2ezVe0WfIt0UHrnjsmQV8PbpjPwTMs6iCJxZzw==" algorithmName="SHA-512" password="CC35"/>
  <autoFilter ref="C89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6126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ROUND((SUM(BE90:BE245)),  2)</f>
        <v>0</v>
      </c>
      <c r="G35" s="38"/>
      <c r="H35" s="38"/>
      <c r="I35" s="157">
        <v>0.20999999999999999</v>
      </c>
      <c r="J35" s="156">
        <f>ROUND(((SUM(BE90:BE245))*I35),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ROUND((SUM(BF90:BF245)),  2)</f>
        <v>0</v>
      </c>
      <c r="G36" s="38"/>
      <c r="H36" s="38"/>
      <c r="I36" s="157">
        <v>0.12</v>
      </c>
      <c r="J36" s="156">
        <f>ROUND(((SUM(BF90:BF245))*I36),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ROUND((SUM(BG90:BG245)),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ROUND((SUM(BH90:BH245)),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ROUND((SUM(BI90:BI245)),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D8.2.4.2 - PS354 - 1571 - VS2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J158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J197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D8.2.4.2 - PS354 - 1571 - VS2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P91+P94+P99+P158+P197</f>
        <v>0</v>
      </c>
      <c r="Q90" s="96"/>
      <c r="R90" s="193">
        <f>R91+R94+R99+R158+R197</f>
        <v>0</v>
      </c>
      <c r="S90" s="96"/>
      <c r="T90" s="194">
        <f>T91+T94+T99+T158+T197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BK91+BK94+BK99+BK158+BK197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6127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6128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6129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6129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6130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SUM(P100:P157)</f>
        <v>0</v>
      </c>
      <c r="Q99" s="204"/>
      <c r="R99" s="205">
        <f>SUM(R100:R157)</f>
        <v>0</v>
      </c>
      <c r="S99" s="204"/>
      <c r="T99" s="206">
        <f>SUM(T100:T157)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SUM(BK100:BK157)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6131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6131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16.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6132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6132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6076</v>
      </c>
      <c r="G104" s="215" t="s">
        <v>676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6076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5957</v>
      </c>
      <c r="G106" s="215" t="s">
        <v>676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5957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24.1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6077</v>
      </c>
      <c r="G108" s="215" t="s">
        <v>676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6077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24.1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6078</v>
      </c>
      <c r="G110" s="215" t="s">
        <v>676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6078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24.1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6079</v>
      </c>
      <c r="G112" s="215" t="s">
        <v>676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6079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6080</v>
      </c>
      <c r="G114" s="215" t="s">
        <v>676</v>
      </c>
      <c r="H114" s="216">
        <v>6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6081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5961</v>
      </c>
      <c r="G116" s="215" t="s">
        <v>676</v>
      </c>
      <c r="H116" s="216">
        <v>10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5962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6082</v>
      </c>
      <c r="G118" s="215" t="s">
        <v>676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6083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5964</v>
      </c>
      <c r="G120" s="215" t="s">
        <v>676</v>
      </c>
      <c r="H120" s="216">
        <v>4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5964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6084</v>
      </c>
      <c r="G122" s="215" t="s">
        <v>676</v>
      </c>
      <c r="H122" s="216">
        <v>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6084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6085</v>
      </c>
      <c r="G124" s="215" t="s">
        <v>676</v>
      </c>
      <c r="H124" s="216">
        <v>10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6085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6086</v>
      </c>
      <c r="G126" s="215" t="s">
        <v>676</v>
      </c>
      <c r="H126" s="216">
        <v>2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6086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6087</v>
      </c>
      <c r="G128" s="215" t="s">
        <v>676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6087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2" customFormat="1" ht="16.5" customHeight="1">
      <c r="A130" s="38"/>
      <c r="B130" s="39"/>
      <c r="C130" s="212" t="s">
        <v>308</v>
      </c>
      <c r="D130" s="212" t="s">
        <v>205</v>
      </c>
      <c r="E130" s="213" t="s">
        <v>5988</v>
      </c>
      <c r="F130" s="214" t="s">
        <v>5970</v>
      </c>
      <c r="G130" s="215" t="s">
        <v>676</v>
      </c>
      <c r="H130" s="216">
        <v>5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415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5970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80</v>
      </c>
    </row>
    <row r="132" s="2" customFormat="1" ht="16.5" customHeight="1">
      <c r="A132" s="38"/>
      <c r="B132" s="39"/>
      <c r="C132" s="212" t="s">
        <v>312</v>
      </c>
      <c r="D132" s="212" t="s">
        <v>205</v>
      </c>
      <c r="E132" s="213" t="s">
        <v>5990</v>
      </c>
      <c r="F132" s="214" t="s">
        <v>6088</v>
      </c>
      <c r="G132" s="215" t="s">
        <v>676</v>
      </c>
      <c r="H132" s="216">
        <v>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426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6088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205</v>
      </c>
      <c r="E134" s="213" t="s">
        <v>5992</v>
      </c>
      <c r="F134" s="214" t="s">
        <v>5972</v>
      </c>
      <c r="G134" s="215" t="s">
        <v>676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441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5972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80</v>
      </c>
    </row>
    <row r="136" s="2" customFormat="1" ht="16.5" customHeight="1">
      <c r="A136" s="38"/>
      <c r="B136" s="39"/>
      <c r="C136" s="212" t="s">
        <v>319</v>
      </c>
      <c r="D136" s="212" t="s">
        <v>205</v>
      </c>
      <c r="E136" s="213" t="s">
        <v>5994</v>
      </c>
      <c r="F136" s="214" t="s">
        <v>5974</v>
      </c>
      <c r="G136" s="215" t="s">
        <v>676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451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5974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80</v>
      </c>
    </row>
    <row r="138" s="2" customFormat="1" ht="16.5" customHeight="1">
      <c r="A138" s="38"/>
      <c r="B138" s="39"/>
      <c r="C138" s="212" t="s">
        <v>323</v>
      </c>
      <c r="D138" s="212" t="s">
        <v>205</v>
      </c>
      <c r="E138" s="213" t="s">
        <v>5996</v>
      </c>
      <c r="F138" s="214" t="s">
        <v>6089</v>
      </c>
      <c r="G138" s="215" t="s">
        <v>676</v>
      </c>
      <c r="H138" s="216">
        <v>8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461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6089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80</v>
      </c>
    </row>
    <row r="140" s="2" customFormat="1" ht="16.5" customHeight="1">
      <c r="A140" s="38"/>
      <c r="B140" s="39"/>
      <c r="C140" s="212" t="s">
        <v>327</v>
      </c>
      <c r="D140" s="212" t="s">
        <v>205</v>
      </c>
      <c r="E140" s="213" t="s">
        <v>5998</v>
      </c>
      <c r="F140" s="214" t="s">
        <v>5978</v>
      </c>
      <c r="G140" s="215" t="s">
        <v>676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473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5978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80</v>
      </c>
    </row>
    <row r="142" s="2" customFormat="1" ht="16.5" customHeight="1">
      <c r="A142" s="38"/>
      <c r="B142" s="39"/>
      <c r="C142" s="212" t="s">
        <v>333</v>
      </c>
      <c r="D142" s="212" t="s">
        <v>205</v>
      </c>
      <c r="E142" s="213" t="s">
        <v>6000</v>
      </c>
      <c r="F142" s="214" t="s">
        <v>6090</v>
      </c>
      <c r="G142" s="215" t="s">
        <v>676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481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6090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80</v>
      </c>
    </row>
    <row r="144" s="2" customFormat="1" ht="21.75" customHeight="1">
      <c r="A144" s="38"/>
      <c r="B144" s="39"/>
      <c r="C144" s="212" t="s">
        <v>339</v>
      </c>
      <c r="D144" s="212" t="s">
        <v>205</v>
      </c>
      <c r="E144" s="213" t="s">
        <v>6002</v>
      </c>
      <c r="F144" s="214" t="s">
        <v>6091</v>
      </c>
      <c r="G144" s="215" t="s">
        <v>676</v>
      </c>
      <c r="H144" s="216">
        <v>8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491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6091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80</v>
      </c>
    </row>
    <row r="146" s="2" customFormat="1" ht="16.5" customHeight="1">
      <c r="A146" s="38"/>
      <c r="B146" s="39"/>
      <c r="C146" s="212" t="s">
        <v>347</v>
      </c>
      <c r="D146" s="212" t="s">
        <v>205</v>
      </c>
      <c r="E146" s="213" t="s">
        <v>6004</v>
      </c>
      <c r="F146" s="214" t="s">
        <v>6092</v>
      </c>
      <c r="G146" s="215" t="s">
        <v>676</v>
      </c>
      <c r="H146" s="216">
        <v>2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501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6092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80</v>
      </c>
    </row>
    <row r="148" s="2" customFormat="1" ht="16.5" customHeight="1">
      <c r="A148" s="38"/>
      <c r="B148" s="39"/>
      <c r="C148" s="212" t="s">
        <v>353</v>
      </c>
      <c r="D148" s="212" t="s">
        <v>205</v>
      </c>
      <c r="E148" s="213" t="s">
        <v>6006</v>
      </c>
      <c r="F148" s="214" t="s">
        <v>6133</v>
      </c>
      <c r="G148" s="215" t="s">
        <v>676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511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6133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80</v>
      </c>
    </row>
    <row r="150" s="2" customFormat="1" ht="16.5" customHeight="1">
      <c r="A150" s="38"/>
      <c r="B150" s="39"/>
      <c r="C150" s="212" t="s">
        <v>359</v>
      </c>
      <c r="D150" s="212" t="s">
        <v>205</v>
      </c>
      <c r="E150" s="213" t="s">
        <v>6008</v>
      </c>
      <c r="F150" s="214" t="s">
        <v>6067</v>
      </c>
      <c r="G150" s="215" t="s">
        <v>676</v>
      </c>
      <c r="H150" s="216">
        <v>4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521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6067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80</v>
      </c>
    </row>
    <row r="152" s="2" customFormat="1" ht="16.5" customHeight="1">
      <c r="A152" s="38"/>
      <c r="B152" s="39"/>
      <c r="C152" s="212" t="s">
        <v>366</v>
      </c>
      <c r="D152" s="212" t="s">
        <v>205</v>
      </c>
      <c r="E152" s="213" t="s">
        <v>6010</v>
      </c>
      <c r="F152" s="214" t="s">
        <v>6095</v>
      </c>
      <c r="G152" s="215" t="s">
        <v>676</v>
      </c>
      <c r="H152" s="216">
        <v>4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533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6095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80</v>
      </c>
    </row>
    <row r="154" s="2" customFormat="1" ht="16.5" customHeight="1">
      <c r="A154" s="38"/>
      <c r="B154" s="39"/>
      <c r="C154" s="212" t="s">
        <v>373</v>
      </c>
      <c r="D154" s="212" t="s">
        <v>205</v>
      </c>
      <c r="E154" s="213" t="s">
        <v>6012</v>
      </c>
      <c r="F154" s="214" t="s">
        <v>6096</v>
      </c>
      <c r="G154" s="215" t="s">
        <v>676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543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6096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80</v>
      </c>
    </row>
    <row r="156" s="2" customFormat="1" ht="16.5" customHeight="1">
      <c r="A156" s="38"/>
      <c r="B156" s="39"/>
      <c r="C156" s="212" t="s">
        <v>251</v>
      </c>
      <c r="D156" s="212" t="s">
        <v>205</v>
      </c>
      <c r="E156" s="213" t="s">
        <v>6015</v>
      </c>
      <c r="F156" s="214" t="s">
        <v>6097</v>
      </c>
      <c r="G156" s="215" t="s">
        <v>676</v>
      </c>
      <c r="H156" s="216">
        <v>3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233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6097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80</v>
      </c>
    </row>
    <row r="158" s="12" customFormat="1" ht="25.92" customHeight="1">
      <c r="A158" s="12"/>
      <c r="B158" s="196"/>
      <c r="C158" s="197"/>
      <c r="D158" s="198" t="s">
        <v>72</v>
      </c>
      <c r="E158" s="199" t="s">
        <v>210</v>
      </c>
      <c r="F158" s="199" t="s">
        <v>5985</v>
      </c>
      <c r="G158" s="197"/>
      <c r="H158" s="197"/>
      <c r="I158" s="200"/>
      <c r="J158" s="201">
        <f>BK158</f>
        <v>0</v>
      </c>
      <c r="K158" s="197"/>
      <c r="L158" s="202"/>
      <c r="M158" s="203"/>
      <c r="N158" s="204"/>
      <c r="O158" s="204"/>
      <c r="P158" s="205">
        <f>SUM(P159:P196)</f>
        <v>0</v>
      </c>
      <c r="Q158" s="204"/>
      <c r="R158" s="205">
        <f>SUM(R159:R196)</f>
        <v>0</v>
      </c>
      <c r="S158" s="204"/>
      <c r="T158" s="206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80</v>
      </c>
      <c r="AT158" s="208" t="s">
        <v>72</v>
      </c>
      <c r="AU158" s="208" t="s">
        <v>73</v>
      </c>
      <c r="AY158" s="207" t="s">
        <v>202</v>
      </c>
      <c r="BK158" s="209">
        <f>SUM(BK159:BK196)</f>
        <v>0</v>
      </c>
    </row>
    <row r="159" s="2" customFormat="1" ht="16.5" customHeight="1">
      <c r="A159" s="38"/>
      <c r="B159" s="39"/>
      <c r="C159" s="212" t="s">
        <v>385</v>
      </c>
      <c r="D159" s="212" t="s">
        <v>205</v>
      </c>
      <c r="E159" s="213" t="s">
        <v>6017</v>
      </c>
      <c r="F159" s="214" t="s">
        <v>6098</v>
      </c>
      <c r="G159" s="215" t="s">
        <v>676</v>
      </c>
      <c r="H159" s="216">
        <v>8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566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6098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80</v>
      </c>
    </row>
    <row r="161" s="2" customFormat="1" ht="16.5" customHeight="1">
      <c r="A161" s="38"/>
      <c r="B161" s="39"/>
      <c r="C161" s="212" t="s">
        <v>391</v>
      </c>
      <c r="D161" s="212" t="s">
        <v>205</v>
      </c>
      <c r="E161" s="213" t="s">
        <v>6019</v>
      </c>
      <c r="F161" s="214" t="s">
        <v>5987</v>
      </c>
      <c r="G161" s="215" t="s">
        <v>676</v>
      </c>
      <c r="H161" s="216">
        <v>18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578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5987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80</v>
      </c>
    </row>
    <row r="163" s="2" customFormat="1" ht="16.5" customHeight="1">
      <c r="A163" s="38"/>
      <c r="B163" s="39"/>
      <c r="C163" s="212" t="s">
        <v>397</v>
      </c>
      <c r="D163" s="212" t="s">
        <v>205</v>
      </c>
      <c r="E163" s="213" t="s">
        <v>6021</v>
      </c>
      <c r="F163" s="214" t="s">
        <v>5989</v>
      </c>
      <c r="G163" s="215" t="s">
        <v>676</v>
      </c>
      <c r="H163" s="216">
        <v>25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588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5989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80</v>
      </c>
    </row>
    <row r="165" s="2" customFormat="1" ht="16.5" customHeight="1">
      <c r="A165" s="38"/>
      <c r="B165" s="39"/>
      <c r="C165" s="212" t="s">
        <v>403</v>
      </c>
      <c r="D165" s="212" t="s">
        <v>205</v>
      </c>
      <c r="E165" s="213" t="s">
        <v>6023</v>
      </c>
      <c r="F165" s="214" t="s">
        <v>5991</v>
      </c>
      <c r="G165" s="215" t="s">
        <v>676</v>
      </c>
      <c r="H165" s="216">
        <v>15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600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5991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80</v>
      </c>
    </row>
    <row r="167" s="2" customFormat="1" ht="16.5" customHeight="1">
      <c r="A167" s="38"/>
      <c r="B167" s="39"/>
      <c r="C167" s="212" t="s">
        <v>409</v>
      </c>
      <c r="D167" s="212" t="s">
        <v>205</v>
      </c>
      <c r="E167" s="213" t="s">
        <v>6025</v>
      </c>
      <c r="F167" s="214" t="s">
        <v>5993</v>
      </c>
      <c r="G167" s="215" t="s">
        <v>4446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612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5993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80</v>
      </c>
    </row>
    <row r="169" s="2" customFormat="1" ht="16.5" customHeight="1">
      <c r="A169" s="38"/>
      <c r="B169" s="39"/>
      <c r="C169" s="212" t="s">
        <v>415</v>
      </c>
      <c r="D169" s="212" t="s">
        <v>205</v>
      </c>
      <c r="E169" s="213" t="s">
        <v>6027</v>
      </c>
      <c r="F169" s="214" t="s">
        <v>5995</v>
      </c>
      <c r="G169" s="215" t="s">
        <v>208</v>
      </c>
      <c r="H169" s="216">
        <v>80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624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5995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80</v>
      </c>
    </row>
    <row r="171" s="2" customFormat="1" ht="16.5" customHeight="1">
      <c r="A171" s="38"/>
      <c r="B171" s="39"/>
      <c r="C171" s="212" t="s">
        <v>421</v>
      </c>
      <c r="D171" s="212" t="s">
        <v>205</v>
      </c>
      <c r="E171" s="213" t="s">
        <v>6029</v>
      </c>
      <c r="F171" s="214" t="s">
        <v>5997</v>
      </c>
      <c r="G171" s="215" t="s">
        <v>4446</v>
      </c>
      <c r="H171" s="216">
        <v>1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80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636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5997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80</v>
      </c>
    </row>
    <row r="173" s="2" customFormat="1" ht="16.5" customHeight="1">
      <c r="A173" s="38"/>
      <c r="B173" s="39"/>
      <c r="C173" s="212" t="s">
        <v>426</v>
      </c>
      <c r="D173" s="212" t="s">
        <v>205</v>
      </c>
      <c r="E173" s="213" t="s">
        <v>6031</v>
      </c>
      <c r="F173" s="214" t="s">
        <v>6134</v>
      </c>
      <c r="G173" s="215" t="s">
        <v>208</v>
      </c>
      <c r="H173" s="216">
        <v>22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80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646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6134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80</v>
      </c>
    </row>
    <row r="175" s="2" customFormat="1" ht="16.5" customHeight="1">
      <c r="A175" s="38"/>
      <c r="B175" s="39"/>
      <c r="C175" s="212" t="s">
        <v>434</v>
      </c>
      <c r="D175" s="212" t="s">
        <v>205</v>
      </c>
      <c r="E175" s="213" t="s">
        <v>6033</v>
      </c>
      <c r="F175" s="214" t="s">
        <v>6099</v>
      </c>
      <c r="G175" s="215" t="s">
        <v>208</v>
      </c>
      <c r="H175" s="216">
        <v>32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80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658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6099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80</v>
      </c>
    </row>
    <row r="177" s="2" customFormat="1" ht="16.5" customHeight="1">
      <c r="A177" s="38"/>
      <c r="B177" s="39"/>
      <c r="C177" s="212" t="s">
        <v>441</v>
      </c>
      <c r="D177" s="212" t="s">
        <v>205</v>
      </c>
      <c r="E177" s="213" t="s">
        <v>6036</v>
      </c>
      <c r="F177" s="214" t="s">
        <v>6100</v>
      </c>
      <c r="G177" s="215" t="s">
        <v>208</v>
      </c>
      <c r="H177" s="216">
        <v>74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80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669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6100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80</v>
      </c>
    </row>
    <row r="179" s="2" customFormat="1" ht="16.5" customHeight="1">
      <c r="A179" s="38"/>
      <c r="B179" s="39"/>
      <c r="C179" s="212" t="s">
        <v>445</v>
      </c>
      <c r="D179" s="212" t="s">
        <v>205</v>
      </c>
      <c r="E179" s="213" t="s">
        <v>6038</v>
      </c>
      <c r="F179" s="214" t="s">
        <v>6001</v>
      </c>
      <c r="G179" s="215" t="s">
        <v>208</v>
      </c>
      <c r="H179" s="216">
        <v>197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80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678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6001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80</v>
      </c>
    </row>
    <row r="181" s="2" customFormat="1" ht="16.5" customHeight="1">
      <c r="A181" s="38"/>
      <c r="B181" s="39"/>
      <c r="C181" s="212" t="s">
        <v>451</v>
      </c>
      <c r="D181" s="212" t="s">
        <v>205</v>
      </c>
      <c r="E181" s="213" t="s">
        <v>6040</v>
      </c>
      <c r="F181" s="214" t="s">
        <v>6101</v>
      </c>
      <c r="G181" s="215" t="s">
        <v>208</v>
      </c>
      <c r="H181" s="216">
        <v>5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80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691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6101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80</v>
      </c>
    </row>
    <row r="183" s="2" customFormat="1" ht="16.5" customHeight="1">
      <c r="A183" s="38"/>
      <c r="B183" s="39"/>
      <c r="C183" s="212" t="s">
        <v>455</v>
      </c>
      <c r="D183" s="212" t="s">
        <v>205</v>
      </c>
      <c r="E183" s="213" t="s">
        <v>6042</v>
      </c>
      <c r="F183" s="214" t="s">
        <v>6003</v>
      </c>
      <c r="G183" s="215" t="s">
        <v>208</v>
      </c>
      <c r="H183" s="216">
        <v>42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80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701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6003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80</v>
      </c>
    </row>
    <row r="185" s="2" customFormat="1" ht="16.5" customHeight="1">
      <c r="A185" s="38"/>
      <c r="B185" s="39"/>
      <c r="C185" s="212" t="s">
        <v>461</v>
      </c>
      <c r="D185" s="212" t="s">
        <v>205</v>
      </c>
      <c r="E185" s="213" t="s">
        <v>6044</v>
      </c>
      <c r="F185" s="214" t="s">
        <v>6005</v>
      </c>
      <c r="G185" s="215" t="s">
        <v>208</v>
      </c>
      <c r="H185" s="216">
        <v>380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80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718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6005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80</v>
      </c>
    </row>
    <row r="187" s="2" customFormat="1" ht="16.5" customHeight="1">
      <c r="A187" s="38"/>
      <c r="B187" s="39"/>
      <c r="C187" s="212" t="s">
        <v>467</v>
      </c>
      <c r="D187" s="212" t="s">
        <v>205</v>
      </c>
      <c r="E187" s="213" t="s">
        <v>6046</v>
      </c>
      <c r="F187" s="214" t="s">
        <v>6007</v>
      </c>
      <c r="G187" s="215" t="s">
        <v>208</v>
      </c>
      <c r="H187" s="216">
        <v>351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80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732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6007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80</v>
      </c>
    </row>
    <row r="189" s="2" customFormat="1" ht="16.5" customHeight="1">
      <c r="A189" s="38"/>
      <c r="B189" s="39"/>
      <c r="C189" s="212" t="s">
        <v>473</v>
      </c>
      <c r="D189" s="212" t="s">
        <v>205</v>
      </c>
      <c r="E189" s="213" t="s">
        <v>6048</v>
      </c>
      <c r="F189" s="214" t="s">
        <v>6009</v>
      </c>
      <c r="G189" s="215" t="s">
        <v>208</v>
      </c>
      <c r="H189" s="216">
        <v>108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210</v>
      </c>
      <c r="AT189" s="223" t="s">
        <v>205</v>
      </c>
      <c r="AU189" s="223" t="s">
        <v>80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210</v>
      </c>
      <c r="BM189" s="223" t="s">
        <v>745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6009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80</v>
      </c>
    </row>
    <row r="191" s="2" customFormat="1" ht="16.5" customHeight="1">
      <c r="A191" s="38"/>
      <c r="B191" s="39"/>
      <c r="C191" s="212" t="s">
        <v>477</v>
      </c>
      <c r="D191" s="212" t="s">
        <v>205</v>
      </c>
      <c r="E191" s="213" t="s">
        <v>6050</v>
      </c>
      <c r="F191" s="214" t="s">
        <v>6011</v>
      </c>
      <c r="G191" s="215" t="s">
        <v>208</v>
      </c>
      <c r="H191" s="216">
        <v>30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210</v>
      </c>
      <c r="AT191" s="223" t="s">
        <v>205</v>
      </c>
      <c r="AU191" s="223" t="s">
        <v>80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210</v>
      </c>
      <c r="BM191" s="223" t="s">
        <v>755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6011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80</v>
      </c>
    </row>
    <row r="193" s="2" customFormat="1" ht="16.5" customHeight="1">
      <c r="A193" s="38"/>
      <c r="B193" s="39"/>
      <c r="C193" s="212" t="s">
        <v>481</v>
      </c>
      <c r="D193" s="212" t="s">
        <v>205</v>
      </c>
      <c r="E193" s="213" t="s">
        <v>6052</v>
      </c>
      <c r="F193" s="214" t="s">
        <v>6102</v>
      </c>
      <c r="G193" s="215" t="s">
        <v>208</v>
      </c>
      <c r="H193" s="216">
        <v>22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210</v>
      </c>
      <c r="AT193" s="223" t="s">
        <v>205</v>
      </c>
      <c r="AU193" s="223" t="s">
        <v>80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210</v>
      </c>
      <c r="BM193" s="223" t="s">
        <v>765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6102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80</v>
      </c>
    </row>
    <row r="195" s="2" customFormat="1" ht="16.5" customHeight="1">
      <c r="A195" s="38"/>
      <c r="B195" s="39"/>
      <c r="C195" s="212" t="s">
        <v>485</v>
      </c>
      <c r="D195" s="212" t="s">
        <v>205</v>
      </c>
      <c r="E195" s="213" t="s">
        <v>6054</v>
      </c>
      <c r="F195" s="214" t="s">
        <v>6013</v>
      </c>
      <c r="G195" s="215" t="s">
        <v>208</v>
      </c>
      <c r="H195" s="216">
        <v>135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210</v>
      </c>
      <c r="AT195" s="223" t="s">
        <v>205</v>
      </c>
      <c r="AU195" s="223" t="s">
        <v>80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210</v>
      </c>
      <c r="BM195" s="223" t="s">
        <v>777</v>
      </c>
    </row>
    <row r="196" s="2" customFormat="1">
      <c r="A196" s="38"/>
      <c r="B196" s="39"/>
      <c r="C196" s="40"/>
      <c r="D196" s="225" t="s">
        <v>212</v>
      </c>
      <c r="E196" s="40"/>
      <c r="F196" s="226" t="s">
        <v>6013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212</v>
      </c>
      <c r="AU196" s="17" t="s">
        <v>80</v>
      </c>
    </row>
    <row r="197" s="12" customFormat="1" ht="25.92" customHeight="1">
      <c r="A197" s="12"/>
      <c r="B197" s="196"/>
      <c r="C197" s="197"/>
      <c r="D197" s="198" t="s">
        <v>72</v>
      </c>
      <c r="E197" s="199" t="s">
        <v>243</v>
      </c>
      <c r="F197" s="199" t="s">
        <v>6014</v>
      </c>
      <c r="G197" s="197"/>
      <c r="H197" s="197"/>
      <c r="I197" s="200"/>
      <c r="J197" s="201">
        <f>BK197</f>
        <v>0</v>
      </c>
      <c r="K197" s="197"/>
      <c r="L197" s="202"/>
      <c r="M197" s="203"/>
      <c r="N197" s="204"/>
      <c r="O197" s="204"/>
      <c r="P197" s="205">
        <f>SUM(P198:P245)</f>
        <v>0</v>
      </c>
      <c r="Q197" s="204"/>
      <c r="R197" s="205">
        <f>SUM(R198:R245)</f>
        <v>0</v>
      </c>
      <c r="S197" s="204"/>
      <c r="T197" s="206">
        <f>SUM(T198:T245)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80</v>
      </c>
      <c r="AT197" s="208" t="s">
        <v>72</v>
      </c>
      <c r="AU197" s="208" t="s">
        <v>73</v>
      </c>
      <c r="AY197" s="207" t="s">
        <v>202</v>
      </c>
      <c r="BK197" s="209">
        <f>SUM(BK198:BK245)</f>
        <v>0</v>
      </c>
    </row>
    <row r="198" s="2" customFormat="1" ht="24.1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6103</v>
      </c>
      <c r="G198" s="215" t="s">
        <v>4446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6103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6018</v>
      </c>
      <c r="G200" s="215" t="s">
        <v>4446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6018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24.1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6020</v>
      </c>
      <c r="G202" s="215" t="s">
        <v>4446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6020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6104</v>
      </c>
      <c r="G204" s="215" t="s">
        <v>4446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6104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6024</v>
      </c>
      <c r="G206" s="215" t="s">
        <v>4446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6024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16.5" customHeight="1">
      <c r="A208" s="38"/>
      <c r="B208" s="39"/>
      <c r="C208" s="212" t="s">
        <v>515</v>
      </c>
      <c r="D208" s="212" t="s">
        <v>205</v>
      </c>
      <c r="E208" s="213" t="s">
        <v>6105</v>
      </c>
      <c r="F208" s="214" t="s">
        <v>6026</v>
      </c>
      <c r="G208" s="215" t="s">
        <v>4446</v>
      </c>
      <c r="H208" s="216">
        <v>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80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855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6026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80</v>
      </c>
    </row>
    <row r="210" s="2" customFormat="1" ht="16.5" customHeight="1">
      <c r="A210" s="38"/>
      <c r="B210" s="39"/>
      <c r="C210" s="212" t="s">
        <v>521</v>
      </c>
      <c r="D210" s="212" t="s">
        <v>205</v>
      </c>
      <c r="E210" s="213" t="s">
        <v>6106</v>
      </c>
      <c r="F210" s="214" t="s">
        <v>6028</v>
      </c>
      <c r="G210" s="215" t="s">
        <v>676</v>
      </c>
      <c r="H210" s="216">
        <v>160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80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867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6028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80</v>
      </c>
    </row>
    <row r="212" s="2" customFormat="1" ht="16.5" customHeight="1">
      <c r="A212" s="38"/>
      <c r="B212" s="39"/>
      <c r="C212" s="212" t="s">
        <v>527</v>
      </c>
      <c r="D212" s="212" t="s">
        <v>205</v>
      </c>
      <c r="E212" s="213" t="s">
        <v>6107</v>
      </c>
      <c r="F212" s="214" t="s">
        <v>6030</v>
      </c>
      <c r="G212" s="215" t="s">
        <v>676</v>
      </c>
      <c r="H212" s="216">
        <v>4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210</v>
      </c>
      <c r="AT212" s="223" t="s">
        <v>205</v>
      </c>
      <c r="AU212" s="223" t="s">
        <v>80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877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6030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80</v>
      </c>
    </row>
    <row r="214" s="2" customFormat="1" ht="16.5" customHeight="1">
      <c r="A214" s="38"/>
      <c r="B214" s="39"/>
      <c r="C214" s="212" t="s">
        <v>533</v>
      </c>
      <c r="D214" s="212" t="s">
        <v>205</v>
      </c>
      <c r="E214" s="213" t="s">
        <v>6108</v>
      </c>
      <c r="F214" s="214" t="s">
        <v>6032</v>
      </c>
      <c r="G214" s="215" t="s">
        <v>676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80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887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6032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80</v>
      </c>
    </row>
    <row r="216" s="2" customFormat="1" ht="33" customHeight="1">
      <c r="A216" s="38"/>
      <c r="B216" s="39"/>
      <c r="C216" s="212" t="s">
        <v>537</v>
      </c>
      <c r="D216" s="212" t="s">
        <v>205</v>
      </c>
      <c r="E216" s="213" t="s">
        <v>6109</v>
      </c>
      <c r="F216" s="214" t="s">
        <v>6110</v>
      </c>
      <c r="G216" s="215" t="s">
        <v>6035</v>
      </c>
      <c r="H216" s="216">
        <v>95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80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899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6110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80</v>
      </c>
    </row>
    <row r="218" s="2" customFormat="1" ht="24.15" customHeight="1">
      <c r="A218" s="38"/>
      <c r="B218" s="39"/>
      <c r="C218" s="212" t="s">
        <v>543</v>
      </c>
      <c r="D218" s="212" t="s">
        <v>205</v>
      </c>
      <c r="E218" s="213" t="s">
        <v>6111</v>
      </c>
      <c r="F218" s="214" t="s">
        <v>6037</v>
      </c>
      <c r="G218" s="215" t="s">
        <v>80</v>
      </c>
      <c r="H218" s="216">
        <v>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210</v>
      </c>
      <c r="AT218" s="223" t="s">
        <v>205</v>
      </c>
      <c r="AU218" s="223" t="s">
        <v>80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210</v>
      </c>
      <c r="BM218" s="223" t="s">
        <v>909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6037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80</v>
      </c>
    </row>
    <row r="220" s="2" customFormat="1" ht="24.15" customHeight="1">
      <c r="A220" s="38"/>
      <c r="B220" s="39"/>
      <c r="C220" s="212" t="s">
        <v>549</v>
      </c>
      <c r="D220" s="212" t="s">
        <v>205</v>
      </c>
      <c r="E220" s="213" t="s">
        <v>6112</v>
      </c>
      <c r="F220" s="214" t="s">
        <v>6113</v>
      </c>
      <c r="G220" s="215" t="s">
        <v>676</v>
      </c>
      <c r="H220" s="216">
        <v>2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210</v>
      </c>
      <c r="AT220" s="223" t="s">
        <v>205</v>
      </c>
      <c r="AU220" s="223" t="s">
        <v>80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210</v>
      </c>
      <c r="BM220" s="223" t="s">
        <v>919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6113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80</v>
      </c>
    </row>
    <row r="222" s="2" customFormat="1" ht="16.5" customHeight="1">
      <c r="A222" s="38"/>
      <c r="B222" s="39"/>
      <c r="C222" s="212" t="s">
        <v>233</v>
      </c>
      <c r="D222" s="212" t="s">
        <v>205</v>
      </c>
      <c r="E222" s="213" t="s">
        <v>6114</v>
      </c>
      <c r="F222" s="214" t="s">
        <v>6041</v>
      </c>
      <c r="G222" s="215" t="s">
        <v>676</v>
      </c>
      <c r="H222" s="216">
        <v>1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210</v>
      </c>
      <c r="AT222" s="223" t="s">
        <v>205</v>
      </c>
      <c r="AU222" s="223" t="s">
        <v>80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210</v>
      </c>
      <c r="BM222" s="223" t="s">
        <v>741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6041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80</v>
      </c>
    </row>
    <row r="224" s="2" customFormat="1" ht="24.15" customHeight="1">
      <c r="A224" s="38"/>
      <c r="B224" s="39"/>
      <c r="C224" s="212" t="s">
        <v>560</v>
      </c>
      <c r="D224" s="212" t="s">
        <v>205</v>
      </c>
      <c r="E224" s="213" t="s">
        <v>6115</v>
      </c>
      <c r="F224" s="214" t="s">
        <v>6043</v>
      </c>
      <c r="G224" s="215" t="s">
        <v>4446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210</v>
      </c>
      <c r="AT224" s="223" t="s">
        <v>205</v>
      </c>
      <c r="AU224" s="223" t="s">
        <v>80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210</v>
      </c>
      <c r="BM224" s="223" t="s">
        <v>939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6043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80</v>
      </c>
    </row>
    <row r="226" s="2" customFormat="1" ht="16.5" customHeight="1">
      <c r="A226" s="38"/>
      <c r="B226" s="39"/>
      <c r="C226" s="212" t="s">
        <v>566</v>
      </c>
      <c r="D226" s="212" t="s">
        <v>205</v>
      </c>
      <c r="E226" s="213" t="s">
        <v>6116</v>
      </c>
      <c r="F226" s="214" t="s">
        <v>6045</v>
      </c>
      <c r="G226" s="215" t="s">
        <v>4446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210</v>
      </c>
      <c r="AT226" s="223" t="s">
        <v>205</v>
      </c>
      <c r="AU226" s="223" t="s">
        <v>80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210</v>
      </c>
      <c r="BM226" s="223" t="s">
        <v>951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6045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80</v>
      </c>
    </row>
    <row r="228" s="2" customFormat="1" ht="16.5" customHeight="1">
      <c r="A228" s="38"/>
      <c r="B228" s="39"/>
      <c r="C228" s="212" t="s">
        <v>572</v>
      </c>
      <c r="D228" s="212" t="s">
        <v>205</v>
      </c>
      <c r="E228" s="213" t="s">
        <v>6117</v>
      </c>
      <c r="F228" s="214" t="s">
        <v>6047</v>
      </c>
      <c r="G228" s="215" t="s">
        <v>676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210</v>
      </c>
      <c r="AT228" s="223" t="s">
        <v>205</v>
      </c>
      <c r="AU228" s="223" t="s">
        <v>80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210</v>
      </c>
      <c r="BM228" s="223" t="s">
        <v>961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6047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80</v>
      </c>
    </row>
    <row r="230" s="2" customFormat="1" ht="37.8" customHeight="1">
      <c r="A230" s="38"/>
      <c r="B230" s="39"/>
      <c r="C230" s="212" t="s">
        <v>578</v>
      </c>
      <c r="D230" s="212" t="s">
        <v>205</v>
      </c>
      <c r="E230" s="213" t="s">
        <v>6118</v>
      </c>
      <c r="F230" s="214" t="s">
        <v>6049</v>
      </c>
      <c r="G230" s="215" t="s">
        <v>6035</v>
      </c>
      <c r="H230" s="216">
        <v>95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210</v>
      </c>
      <c r="AT230" s="223" t="s">
        <v>205</v>
      </c>
      <c r="AU230" s="223" t="s">
        <v>80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210</v>
      </c>
      <c r="BM230" s="223" t="s">
        <v>971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6049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80</v>
      </c>
    </row>
    <row r="232" s="2" customFormat="1" ht="16.5" customHeight="1">
      <c r="A232" s="38"/>
      <c r="B232" s="39"/>
      <c r="C232" s="212" t="s">
        <v>582</v>
      </c>
      <c r="D232" s="212" t="s">
        <v>205</v>
      </c>
      <c r="E232" s="213" t="s">
        <v>6119</v>
      </c>
      <c r="F232" s="214" t="s">
        <v>6051</v>
      </c>
      <c r="G232" s="215" t="s">
        <v>4446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210</v>
      </c>
      <c r="AT232" s="223" t="s">
        <v>205</v>
      </c>
      <c r="AU232" s="223" t="s">
        <v>80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210</v>
      </c>
      <c r="BM232" s="223" t="s">
        <v>982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6051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80</v>
      </c>
    </row>
    <row r="234" s="2" customFormat="1" ht="16.5" customHeight="1">
      <c r="A234" s="38"/>
      <c r="B234" s="39"/>
      <c r="C234" s="212" t="s">
        <v>588</v>
      </c>
      <c r="D234" s="212" t="s">
        <v>205</v>
      </c>
      <c r="E234" s="213" t="s">
        <v>6120</v>
      </c>
      <c r="F234" s="214" t="s">
        <v>6053</v>
      </c>
      <c r="G234" s="215" t="s">
        <v>676</v>
      </c>
      <c r="H234" s="216">
        <v>110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210</v>
      </c>
      <c r="AT234" s="223" t="s">
        <v>205</v>
      </c>
      <c r="AU234" s="223" t="s">
        <v>80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210</v>
      </c>
      <c r="BM234" s="223" t="s">
        <v>993</v>
      </c>
    </row>
    <row r="235" s="2" customFormat="1">
      <c r="A235" s="38"/>
      <c r="B235" s="39"/>
      <c r="C235" s="40"/>
      <c r="D235" s="225" t="s">
        <v>212</v>
      </c>
      <c r="E235" s="40"/>
      <c r="F235" s="226" t="s">
        <v>6053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212</v>
      </c>
      <c r="AU235" s="17" t="s">
        <v>80</v>
      </c>
    </row>
    <row r="236" s="2" customFormat="1" ht="16.5" customHeight="1">
      <c r="A236" s="38"/>
      <c r="B236" s="39"/>
      <c r="C236" s="212" t="s">
        <v>594</v>
      </c>
      <c r="D236" s="212" t="s">
        <v>205</v>
      </c>
      <c r="E236" s="213" t="s">
        <v>6121</v>
      </c>
      <c r="F236" s="214" t="s">
        <v>6055</v>
      </c>
      <c r="G236" s="215" t="s">
        <v>676</v>
      </c>
      <c r="H236" s="216">
        <v>70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210</v>
      </c>
      <c r="AT236" s="223" t="s">
        <v>205</v>
      </c>
      <c r="AU236" s="223" t="s">
        <v>80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210</v>
      </c>
      <c r="BM236" s="223" t="s">
        <v>1006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6055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80</v>
      </c>
    </row>
    <row r="238" s="2" customFormat="1" ht="16.5" customHeight="1">
      <c r="A238" s="38"/>
      <c r="B238" s="39"/>
      <c r="C238" s="212" t="s">
        <v>600</v>
      </c>
      <c r="D238" s="212" t="s">
        <v>205</v>
      </c>
      <c r="E238" s="213" t="s">
        <v>6122</v>
      </c>
      <c r="F238" s="214" t="s">
        <v>6057</v>
      </c>
      <c r="G238" s="215" t="s">
        <v>676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210</v>
      </c>
      <c r="AT238" s="223" t="s">
        <v>205</v>
      </c>
      <c r="AU238" s="223" t="s">
        <v>80</v>
      </c>
      <c r="AY238" s="17" t="s">
        <v>202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210</v>
      </c>
      <c r="BM238" s="223" t="s">
        <v>1014</v>
      </c>
    </row>
    <row r="239" s="2" customFormat="1">
      <c r="A239" s="38"/>
      <c r="B239" s="39"/>
      <c r="C239" s="40"/>
      <c r="D239" s="225" t="s">
        <v>212</v>
      </c>
      <c r="E239" s="40"/>
      <c r="F239" s="226" t="s">
        <v>6057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212</v>
      </c>
      <c r="AU239" s="17" t="s">
        <v>80</v>
      </c>
    </row>
    <row r="240" s="2" customFormat="1" ht="16.5" customHeight="1">
      <c r="A240" s="38"/>
      <c r="B240" s="39"/>
      <c r="C240" s="212" t="s">
        <v>606</v>
      </c>
      <c r="D240" s="212" t="s">
        <v>205</v>
      </c>
      <c r="E240" s="213" t="s">
        <v>6123</v>
      </c>
      <c r="F240" s="214" t="s">
        <v>6059</v>
      </c>
      <c r="G240" s="215" t="s">
        <v>676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210</v>
      </c>
      <c r="AT240" s="223" t="s">
        <v>205</v>
      </c>
      <c r="AU240" s="223" t="s">
        <v>80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210</v>
      </c>
      <c r="BM240" s="223" t="s">
        <v>1024</v>
      </c>
    </row>
    <row r="241" s="2" customFormat="1">
      <c r="A241" s="38"/>
      <c r="B241" s="39"/>
      <c r="C241" s="40"/>
      <c r="D241" s="225" t="s">
        <v>212</v>
      </c>
      <c r="E241" s="40"/>
      <c r="F241" s="226" t="s">
        <v>6059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212</v>
      </c>
      <c r="AU241" s="17" t="s">
        <v>80</v>
      </c>
    </row>
    <row r="242" s="2" customFormat="1" ht="16.5" customHeight="1">
      <c r="A242" s="38"/>
      <c r="B242" s="39"/>
      <c r="C242" s="212" t="s">
        <v>612</v>
      </c>
      <c r="D242" s="212" t="s">
        <v>205</v>
      </c>
      <c r="E242" s="213" t="s">
        <v>6124</v>
      </c>
      <c r="F242" s="214" t="s">
        <v>6061</v>
      </c>
      <c r="G242" s="215" t="s">
        <v>676</v>
      </c>
      <c r="H242" s="216">
        <v>1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210</v>
      </c>
      <c r="AT242" s="223" t="s">
        <v>205</v>
      </c>
      <c r="AU242" s="223" t="s">
        <v>80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1034</v>
      </c>
    </row>
    <row r="243" s="2" customFormat="1">
      <c r="A243" s="38"/>
      <c r="B243" s="39"/>
      <c r="C243" s="40"/>
      <c r="D243" s="225" t="s">
        <v>212</v>
      </c>
      <c r="E243" s="40"/>
      <c r="F243" s="226" t="s">
        <v>6061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212</v>
      </c>
      <c r="AU243" s="17" t="s">
        <v>80</v>
      </c>
    </row>
    <row r="244" s="2" customFormat="1" ht="16.5" customHeight="1">
      <c r="A244" s="38"/>
      <c r="B244" s="39"/>
      <c r="C244" s="212" t="s">
        <v>618</v>
      </c>
      <c r="D244" s="212" t="s">
        <v>205</v>
      </c>
      <c r="E244" s="213" t="s">
        <v>6125</v>
      </c>
      <c r="F244" s="214" t="s">
        <v>6063</v>
      </c>
      <c r="G244" s="215" t="s">
        <v>676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210</v>
      </c>
      <c r="AT244" s="223" t="s">
        <v>205</v>
      </c>
      <c r="AU244" s="223" t="s">
        <v>80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210</v>
      </c>
      <c r="BM244" s="223" t="s">
        <v>1044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6063</v>
      </c>
      <c r="G245" s="40"/>
      <c r="H245" s="40"/>
      <c r="I245" s="227"/>
      <c r="J245" s="40"/>
      <c r="K245" s="40"/>
      <c r="L245" s="44"/>
      <c r="M245" s="254"/>
      <c r="N245" s="255"/>
      <c r="O245" s="256"/>
      <c r="P245" s="256"/>
      <c r="Q245" s="256"/>
      <c r="R245" s="256"/>
      <c r="S245" s="256"/>
      <c r="T245" s="257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80</v>
      </c>
    </row>
    <row r="246" s="2" customFormat="1" ht="6.96" customHeight="1">
      <c r="A246" s="38"/>
      <c r="B246" s="59"/>
      <c r="C246" s="60"/>
      <c r="D246" s="60"/>
      <c r="E246" s="60"/>
      <c r="F246" s="60"/>
      <c r="G246" s="60"/>
      <c r="H246" s="60"/>
      <c r="I246" s="60"/>
      <c r="J246" s="60"/>
      <c r="K246" s="60"/>
      <c r="L246" s="44"/>
      <c r="M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</sheetData>
  <sheetProtection sheet="1" autoFilter="0" formatColumns="0" formatRows="0" objects="1" scenarios="1" spinCount="100000" saltValue="LYHZ88RQsMXZdIdHtHJRxVo6tSsCdLfoau00ZrdWU0jpP5M/ftRYrMdUxySUpKEWy/Wi1Bqv6g+U1ptCOtp90A==" hashValue="YdZTZbMYb8N3MA/e4X6sy1n0DCkQe6aOwbiej0NhE0WbdxsxoknD7lSSKU6EE52n+mNCwvYHaZNX7p7S3HV2Bg==" algorithmName="SHA-512" password="CC35"/>
  <autoFilter ref="C89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6135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ROUND((SUM(BE90:BE239)),  2)</f>
        <v>0</v>
      </c>
      <c r="G35" s="38"/>
      <c r="H35" s="38"/>
      <c r="I35" s="157">
        <v>0.20999999999999999</v>
      </c>
      <c r="J35" s="156">
        <f>ROUND(((SUM(BE90:BE239))*I35),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ROUND((SUM(BF90:BF239)),  2)</f>
        <v>0</v>
      </c>
      <c r="G36" s="38"/>
      <c r="H36" s="38"/>
      <c r="I36" s="157">
        <v>0.12</v>
      </c>
      <c r="J36" s="156">
        <f>ROUND(((SUM(BF90:BF239))*I36),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ROUND((SUM(BG90:BG239)),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ROUND((SUM(BH90:BH239)),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ROUND((SUM(BI90:BI239)),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D8.2.5.2 - PS355 - 1577 - VS1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J154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J191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D8.2.5.2 - PS355 - 1577 - VS1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P91+P94+P99+P154+P191</f>
        <v>0</v>
      </c>
      <c r="Q90" s="96"/>
      <c r="R90" s="193">
        <f>R91+R94+R99+R154+R191</f>
        <v>0</v>
      </c>
      <c r="S90" s="96"/>
      <c r="T90" s="194">
        <f>T91+T94+T99+T154+T191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BK91+BK94+BK99+BK154+BK191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6136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6137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6138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6138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SUM(P100:P153)</f>
        <v>0</v>
      </c>
      <c r="Q99" s="204"/>
      <c r="R99" s="205">
        <f>SUM(R100:R153)</f>
        <v>0</v>
      </c>
      <c r="S99" s="204"/>
      <c r="T99" s="206">
        <f>SUM(T100:T153)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SUM(BK100:BK153)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5957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5957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16.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6132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6132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6076</v>
      </c>
      <c r="G104" s="215" t="s">
        <v>676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6076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24.1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6077</v>
      </c>
      <c r="G106" s="215" t="s">
        <v>676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6077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24.1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6139</v>
      </c>
      <c r="G108" s="215" t="s">
        <v>676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6139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24.1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6140</v>
      </c>
      <c r="G110" s="215" t="s">
        <v>676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6140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6080</v>
      </c>
      <c r="G112" s="215" t="s">
        <v>676</v>
      </c>
      <c r="H112" s="216">
        <v>3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6081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5961</v>
      </c>
      <c r="G114" s="215" t="s">
        <v>676</v>
      </c>
      <c r="H114" s="216">
        <v>6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5962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6082</v>
      </c>
      <c r="G116" s="215" t="s">
        <v>676</v>
      </c>
      <c r="H116" s="216">
        <v>2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6083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5964</v>
      </c>
      <c r="G118" s="215" t="s">
        <v>676</v>
      </c>
      <c r="H118" s="216">
        <v>4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5964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6084</v>
      </c>
      <c r="G120" s="215" t="s">
        <v>676</v>
      </c>
      <c r="H120" s="216">
        <v>3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6084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6085</v>
      </c>
      <c r="G122" s="215" t="s">
        <v>676</v>
      </c>
      <c r="H122" s="216">
        <v>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6085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6086</v>
      </c>
      <c r="G124" s="215" t="s">
        <v>676</v>
      </c>
      <c r="H124" s="216">
        <v>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6086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6087</v>
      </c>
      <c r="G126" s="215" t="s">
        <v>676</v>
      </c>
      <c r="H126" s="216">
        <v>2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6087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5970</v>
      </c>
      <c r="G128" s="215" t="s">
        <v>676</v>
      </c>
      <c r="H128" s="216">
        <v>3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5970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2" customFormat="1" ht="16.5" customHeight="1">
      <c r="A130" s="38"/>
      <c r="B130" s="39"/>
      <c r="C130" s="212" t="s">
        <v>308</v>
      </c>
      <c r="D130" s="212" t="s">
        <v>205</v>
      </c>
      <c r="E130" s="213" t="s">
        <v>5988</v>
      </c>
      <c r="F130" s="214" t="s">
        <v>6088</v>
      </c>
      <c r="G130" s="215" t="s">
        <v>676</v>
      </c>
      <c r="H130" s="216">
        <v>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415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6088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80</v>
      </c>
    </row>
    <row r="132" s="2" customFormat="1" ht="16.5" customHeight="1">
      <c r="A132" s="38"/>
      <c r="B132" s="39"/>
      <c r="C132" s="212" t="s">
        <v>312</v>
      </c>
      <c r="D132" s="212" t="s">
        <v>205</v>
      </c>
      <c r="E132" s="213" t="s">
        <v>5990</v>
      </c>
      <c r="F132" s="214" t="s">
        <v>5972</v>
      </c>
      <c r="G132" s="215" t="s">
        <v>676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426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5972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205</v>
      </c>
      <c r="E134" s="213" t="s">
        <v>5992</v>
      </c>
      <c r="F134" s="214" t="s">
        <v>5974</v>
      </c>
      <c r="G134" s="215" t="s">
        <v>676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441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5974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80</v>
      </c>
    </row>
    <row r="136" s="2" customFormat="1" ht="16.5" customHeight="1">
      <c r="A136" s="38"/>
      <c r="B136" s="39"/>
      <c r="C136" s="212" t="s">
        <v>319</v>
      </c>
      <c r="D136" s="212" t="s">
        <v>205</v>
      </c>
      <c r="E136" s="213" t="s">
        <v>5994</v>
      </c>
      <c r="F136" s="214" t="s">
        <v>6089</v>
      </c>
      <c r="G136" s="215" t="s">
        <v>676</v>
      </c>
      <c r="H136" s="216">
        <v>3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451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6089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80</v>
      </c>
    </row>
    <row r="138" s="2" customFormat="1" ht="16.5" customHeight="1">
      <c r="A138" s="38"/>
      <c r="B138" s="39"/>
      <c r="C138" s="212" t="s">
        <v>323</v>
      </c>
      <c r="D138" s="212" t="s">
        <v>205</v>
      </c>
      <c r="E138" s="213" t="s">
        <v>5996</v>
      </c>
      <c r="F138" s="214" t="s">
        <v>5978</v>
      </c>
      <c r="G138" s="215" t="s">
        <v>676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461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5978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80</v>
      </c>
    </row>
    <row r="140" s="2" customFormat="1" ht="16.5" customHeight="1">
      <c r="A140" s="38"/>
      <c r="B140" s="39"/>
      <c r="C140" s="212" t="s">
        <v>327</v>
      </c>
      <c r="D140" s="212" t="s">
        <v>205</v>
      </c>
      <c r="E140" s="213" t="s">
        <v>5998</v>
      </c>
      <c r="F140" s="214" t="s">
        <v>6090</v>
      </c>
      <c r="G140" s="215" t="s">
        <v>676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473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6090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80</v>
      </c>
    </row>
    <row r="142" s="2" customFormat="1" ht="21.75" customHeight="1">
      <c r="A142" s="38"/>
      <c r="B142" s="39"/>
      <c r="C142" s="212" t="s">
        <v>333</v>
      </c>
      <c r="D142" s="212" t="s">
        <v>205</v>
      </c>
      <c r="E142" s="213" t="s">
        <v>6000</v>
      </c>
      <c r="F142" s="214" t="s">
        <v>6091</v>
      </c>
      <c r="G142" s="215" t="s">
        <v>676</v>
      </c>
      <c r="H142" s="216">
        <v>3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481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6091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80</v>
      </c>
    </row>
    <row r="144" s="2" customFormat="1" ht="16.5" customHeight="1">
      <c r="A144" s="38"/>
      <c r="B144" s="39"/>
      <c r="C144" s="212" t="s">
        <v>339</v>
      </c>
      <c r="D144" s="212" t="s">
        <v>205</v>
      </c>
      <c r="E144" s="213" t="s">
        <v>6002</v>
      </c>
      <c r="F144" s="214" t="s">
        <v>6092</v>
      </c>
      <c r="G144" s="215" t="s">
        <v>676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491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6092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80</v>
      </c>
    </row>
    <row r="146" s="2" customFormat="1" ht="16.5" customHeight="1">
      <c r="A146" s="38"/>
      <c r="B146" s="39"/>
      <c r="C146" s="212" t="s">
        <v>347</v>
      </c>
      <c r="D146" s="212" t="s">
        <v>205</v>
      </c>
      <c r="E146" s="213" t="s">
        <v>6004</v>
      </c>
      <c r="F146" s="214" t="s">
        <v>6067</v>
      </c>
      <c r="G146" s="215" t="s">
        <v>676</v>
      </c>
      <c r="H146" s="216">
        <v>2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501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6067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80</v>
      </c>
    </row>
    <row r="148" s="2" customFormat="1" ht="16.5" customHeight="1">
      <c r="A148" s="38"/>
      <c r="B148" s="39"/>
      <c r="C148" s="212" t="s">
        <v>353</v>
      </c>
      <c r="D148" s="212" t="s">
        <v>205</v>
      </c>
      <c r="E148" s="213" t="s">
        <v>6006</v>
      </c>
      <c r="F148" s="214" t="s">
        <v>6095</v>
      </c>
      <c r="G148" s="215" t="s">
        <v>676</v>
      </c>
      <c r="H148" s="216">
        <v>2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511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6095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80</v>
      </c>
    </row>
    <row r="150" s="2" customFormat="1" ht="16.5" customHeight="1">
      <c r="A150" s="38"/>
      <c r="B150" s="39"/>
      <c r="C150" s="212" t="s">
        <v>359</v>
      </c>
      <c r="D150" s="212" t="s">
        <v>205</v>
      </c>
      <c r="E150" s="213" t="s">
        <v>6008</v>
      </c>
      <c r="F150" s="214" t="s">
        <v>6096</v>
      </c>
      <c r="G150" s="215" t="s">
        <v>676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521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6096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80</v>
      </c>
    </row>
    <row r="152" s="2" customFormat="1" ht="16.5" customHeight="1">
      <c r="A152" s="38"/>
      <c r="B152" s="39"/>
      <c r="C152" s="212" t="s">
        <v>366</v>
      </c>
      <c r="D152" s="212" t="s">
        <v>205</v>
      </c>
      <c r="E152" s="213" t="s">
        <v>6010</v>
      </c>
      <c r="F152" s="214" t="s">
        <v>6097</v>
      </c>
      <c r="G152" s="215" t="s">
        <v>676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533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6097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80</v>
      </c>
    </row>
    <row r="154" s="12" customFormat="1" ht="25.92" customHeight="1">
      <c r="A154" s="12"/>
      <c r="B154" s="196"/>
      <c r="C154" s="197"/>
      <c r="D154" s="198" t="s">
        <v>72</v>
      </c>
      <c r="E154" s="199" t="s">
        <v>210</v>
      </c>
      <c r="F154" s="199" t="s">
        <v>5985</v>
      </c>
      <c r="G154" s="197"/>
      <c r="H154" s="197"/>
      <c r="I154" s="200"/>
      <c r="J154" s="201">
        <f>BK154</f>
        <v>0</v>
      </c>
      <c r="K154" s="197"/>
      <c r="L154" s="202"/>
      <c r="M154" s="203"/>
      <c r="N154" s="204"/>
      <c r="O154" s="204"/>
      <c r="P154" s="205">
        <f>SUM(P155:P190)</f>
        <v>0</v>
      </c>
      <c r="Q154" s="204"/>
      <c r="R154" s="205">
        <f>SUM(R155:R190)</f>
        <v>0</v>
      </c>
      <c r="S154" s="204"/>
      <c r="T154" s="206">
        <f>SUM(T155:T190)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80</v>
      </c>
      <c r="AT154" s="208" t="s">
        <v>72</v>
      </c>
      <c r="AU154" s="208" t="s">
        <v>73</v>
      </c>
      <c r="AY154" s="207" t="s">
        <v>202</v>
      </c>
      <c r="BK154" s="209">
        <f>SUM(BK155:BK190)</f>
        <v>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6098</v>
      </c>
      <c r="G155" s="215" t="s">
        <v>676</v>
      </c>
      <c r="H155" s="216">
        <v>4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6098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2" customFormat="1" ht="16.5" customHeight="1">
      <c r="A157" s="38"/>
      <c r="B157" s="39"/>
      <c r="C157" s="212" t="s">
        <v>251</v>
      </c>
      <c r="D157" s="212" t="s">
        <v>205</v>
      </c>
      <c r="E157" s="213" t="s">
        <v>6015</v>
      </c>
      <c r="F157" s="214" t="s">
        <v>5987</v>
      </c>
      <c r="G157" s="215" t="s">
        <v>676</v>
      </c>
      <c r="H157" s="216">
        <v>15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5987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80</v>
      </c>
    </row>
    <row r="159" s="2" customFormat="1" ht="16.5" customHeight="1">
      <c r="A159" s="38"/>
      <c r="B159" s="39"/>
      <c r="C159" s="212" t="s">
        <v>385</v>
      </c>
      <c r="D159" s="212" t="s">
        <v>205</v>
      </c>
      <c r="E159" s="213" t="s">
        <v>6017</v>
      </c>
      <c r="F159" s="214" t="s">
        <v>5989</v>
      </c>
      <c r="G159" s="215" t="s">
        <v>676</v>
      </c>
      <c r="H159" s="216">
        <v>23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566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5989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80</v>
      </c>
    </row>
    <row r="161" s="2" customFormat="1" ht="16.5" customHeight="1">
      <c r="A161" s="38"/>
      <c r="B161" s="39"/>
      <c r="C161" s="212" t="s">
        <v>391</v>
      </c>
      <c r="D161" s="212" t="s">
        <v>205</v>
      </c>
      <c r="E161" s="213" t="s">
        <v>6019</v>
      </c>
      <c r="F161" s="214" t="s">
        <v>5991</v>
      </c>
      <c r="G161" s="215" t="s">
        <v>676</v>
      </c>
      <c r="H161" s="216">
        <v>11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578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5991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80</v>
      </c>
    </row>
    <row r="163" s="2" customFormat="1" ht="16.5" customHeight="1">
      <c r="A163" s="38"/>
      <c r="B163" s="39"/>
      <c r="C163" s="212" t="s">
        <v>397</v>
      </c>
      <c r="D163" s="212" t="s">
        <v>205</v>
      </c>
      <c r="E163" s="213" t="s">
        <v>6021</v>
      </c>
      <c r="F163" s="214" t="s">
        <v>5993</v>
      </c>
      <c r="G163" s="215" t="s">
        <v>4446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588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5993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80</v>
      </c>
    </row>
    <row r="165" s="2" customFormat="1" ht="16.5" customHeight="1">
      <c r="A165" s="38"/>
      <c r="B165" s="39"/>
      <c r="C165" s="212" t="s">
        <v>403</v>
      </c>
      <c r="D165" s="212" t="s">
        <v>205</v>
      </c>
      <c r="E165" s="213" t="s">
        <v>6023</v>
      </c>
      <c r="F165" s="214" t="s">
        <v>5995</v>
      </c>
      <c r="G165" s="215" t="s">
        <v>208</v>
      </c>
      <c r="H165" s="216">
        <v>80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600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5995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80</v>
      </c>
    </row>
    <row r="167" s="2" customFormat="1" ht="16.5" customHeight="1">
      <c r="A167" s="38"/>
      <c r="B167" s="39"/>
      <c r="C167" s="212" t="s">
        <v>409</v>
      </c>
      <c r="D167" s="212" t="s">
        <v>205</v>
      </c>
      <c r="E167" s="213" t="s">
        <v>6025</v>
      </c>
      <c r="F167" s="214" t="s">
        <v>5997</v>
      </c>
      <c r="G167" s="215" t="s">
        <v>4446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612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5997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80</v>
      </c>
    </row>
    <row r="169" s="2" customFormat="1" ht="16.5" customHeight="1">
      <c r="A169" s="38"/>
      <c r="B169" s="39"/>
      <c r="C169" s="212" t="s">
        <v>415</v>
      </c>
      <c r="D169" s="212" t="s">
        <v>205</v>
      </c>
      <c r="E169" s="213" t="s">
        <v>6027</v>
      </c>
      <c r="F169" s="214" t="s">
        <v>6099</v>
      </c>
      <c r="G169" s="215" t="s">
        <v>208</v>
      </c>
      <c r="H169" s="216">
        <v>32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624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6099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80</v>
      </c>
    </row>
    <row r="171" s="2" customFormat="1" ht="16.5" customHeight="1">
      <c r="A171" s="38"/>
      <c r="B171" s="39"/>
      <c r="C171" s="212" t="s">
        <v>421</v>
      </c>
      <c r="D171" s="212" t="s">
        <v>205</v>
      </c>
      <c r="E171" s="213" t="s">
        <v>6029</v>
      </c>
      <c r="F171" s="214" t="s">
        <v>6100</v>
      </c>
      <c r="G171" s="215" t="s">
        <v>208</v>
      </c>
      <c r="H171" s="216">
        <v>74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80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636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6100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80</v>
      </c>
    </row>
    <row r="173" s="2" customFormat="1" ht="16.5" customHeight="1">
      <c r="A173" s="38"/>
      <c r="B173" s="39"/>
      <c r="C173" s="212" t="s">
        <v>426</v>
      </c>
      <c r="D173" s="212" t="s">
        <v>205</v>
      </c>
      <c r="E173" s="213" t="s">
        <v>6031</v>
      </c>
      <c r="F173" s="214" t="s">
        <v>6001</v>
      </c>
      <c r="G173" s="215" t="s">
        <v>208</v>
      </c>
      <c r="H173" s="216">
        <v>197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80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646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6001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80</v>
      </c>
    </row>
    <row r="175" s="2" customFormat="1" ht="16.5" customHeight="1">
      <c r="A175" s="38"/>
      <c r="B175" s="39"/>
      <c r="C175" s="212" t="s">
        <v>434</v>
      </c>
      <c r="D175" s="212" t="s">
        <v>205</v>
      </c>
      <c r="E175" s="213" t="s">
        <v>6033</v>
      </c>
      <c r="F175" s="214" t="s">
        <v>6101</v>
      </c>
      <c r="G175" s="215" t="s">
        <v>208</v>
      </c>
      <c r="H175" s="216">
        <v>5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80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658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6101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80</v>
      </c>
    </row>
    <row r="177" s="2" customFormat="1" ht="16.5" customHeight="1">
      <c r="A177" s="38"/>
      <c r="B177" s="39"/>
      <c r="C177" s="212" t="s">
        <v>441</v>
      </c>
      <c r="D177" s="212" t="s">
        <v>205</v>
      </c>
      <c r="E177" s="213" t="s">
        <v>6036</v>
      </c>
      <c r="F177" s="214" t="s">
        <v>6003</v>
      </c>
      <c r="G177" s="215" t="s">
        <v>208</v>
      </c>
      <c r="H177" s="216">
        <v>42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80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669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6003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80</v>
      </c>
    </row>
    <row r="179" s="2" customFormat="1" ht="16.5" customHeight="1">
      <c r="A179" s="38"/>
      <c r="B179" s="39"/>
      <c r="C179" s="212" t="s">
        <v>445</v>
      </c>
      <c r="D179" s="212" t="s">
        <v>205</v>
      </c>
      <c r="E179" s="213" t="s">
        <v>6038</v>
      </c>
      <c r="F179" s="214" t="s">
        <v>6005</v>
      </c>
      <c r="G179" s="215" t="s">
        <v>208</v>
      </c>
      <c r="H179" s="216">
        <v>340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80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678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6005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80</v>
      </c>
    </row>
    <row r="181" s="2" customFormat="1" ht="16.5" customHeight="1">
      <c r="A181" s="38"/>
      <c r="B181" s="39"/>
      <c r="C181" s="212" t="s">
        <v>451</v>
      </c>
      <c r="D181" s="212" t="s">
        <v>205</v>
      </c>
      <c r="E181" s="213" t="s">
        <v>6040</v>
      </c>
      <c r="F181" s="214" t="s">
        <v>6007</v>
      </c>
      <c r="G181" s="215" t="s">
        <v>208</v>
      </c>
      <c r="H181" s="216">
        <v>230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80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691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6007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80</v>
      </c>
    </row>
    <row r="183" s="2" customFormat="1" ht="16.5" customHeight="1">
      <c r="A183" s="38"/>
      <c r="B183" s="39"/>
      <c r="C183" s="212" t="s">
        <v>455</v>
      </c>
      <c r="D183" s="212" t="s">
        <v>205</v>
      </c>
      <c r="E183" s="213" t="s">
        <v>6042</v>
      </c>
      <c r="F183" s="214" t="s">
        <v>6009</v>
      </c>
      <c r="G183" s="215" t="s">
        <v>208</v>
      </c>
      <c r="H183" s="216">
        <v>108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80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701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6009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80</v>
      </c>
    </row>
    <row r="185" s="2" customFormat="1" ht="16.5" customHeight="1">
      <c r="A185" s="38"/>
      <c r="B185" s="39"/>
      <c r="C185" s="212" t="s">
        <v>461</v>
      </c>
      <c r="D185" s="212" t="s">
        <v>205</v>
      </c>
      <c r="E185" s="213" t="s">
        <v>6044</v>
      </c>
      <c r="F185" s="214" t="s">
        <v>6011</v>
      </c>
      <c r="G185" s="215" t="s">
        <v>208</v>
      </c>
      <c r="H185" s="216">
        <v>30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80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718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6011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80</v>
      </c>
    </row>
    <row r="187" s="2" customFormat="1" ht="16.5" customHeight="1">
      <c r="A187" s="38"/>
      <c r="B187" s="39"/>
      <c r="C187" s="212" t="s">
        <v>467</v>
      </c>
      <c r="D187" s="212" t="s">
        <v>205</v>
      </c>
      <c r="E187" s="213" t="s">
        <v>6046</v>
      </c>
      <c r="F187" s="214" t="s">
        <v>6102</v>
      </c>
      <c r="G187" s="215" t="s">
        <v>208</v>
      </c>
      <c r="H187" s="216">
        <v>22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80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732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6102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80</v>
      </c>
    </row>
    <row r="189" s="2" customFormat="1" ht="16.5" customHeight="1">
      <c r="A189" s="38"/>
      <c r="B189" s="39"/>
      <c r="C189" s="212" t="s">
        <v>473</v>
      </c>
      <c r="D189" s="212" t="s">
        <v>205</v>
      </c>
      <c r="E189" s="213" t="s">
        <v>6048</v>
      </c>
      <c r="F189" s="214" t="s">
        <v>6013</v>
      </c>
      <c r="G189" s="215" t="s">
        <v>208</v>
      </c>
      <c r="H189" s="216">
        <v>135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210</v>
      </c>
      <c r="AT189" s="223" t="s">
        <v>205</v>
      </c>
      <c r="AU189" s="223" t="s">
        <v>80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210</v>
      </c>
      <c r="BM189" s="223" t="s">
        <v>745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6013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80</v>
      </c>
    </row>
    <row r="191" s="12" customFormat="1" ht="25.92" customHeight="1">
      <c r="A191" s="12"/>
      <c r="B191" s="196"/>
      <c r="C191" s="197"/>
      <c r="D191" s="198" t="s">
        <v>72</v>
      </c>
      <c r="E191" s="199" t="s">
        <v>243</v>
      </c>
      <c r="F191" s="199" t="s">
        <v>6014</v>
      </c>
      <c r="G191" s="197"/>
      <c r="H191" s="197"/>
      <c r="I191" s="200"/>
      <c r="J191" s="201">
        <f>BK191</f>
        <v>0</v>
      </c>
      <c r="K191" s="197"/>
      <c r="L191" s="202"/>
      <c r="M191" s="203"/>
      <c r="N191" s="204"/>
      <c r="O191" s="204"/>
      <c r="P191" s="205">
        <f>SUM(P192:P239)</f>
        <v>0</v>
      </c>
      <c r="Q191" s="204"/>
      <c r="R191" s="205">
        <f>SUM(R192:R239)</f>
        <v>0</v>
      </c>
      <c r="S191" s="204"/>
      <c r="T191" s="206">
        <f>SUM(T192:T239)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80</v>
      </c>
      <c r="AT191" s="208" t="s">
        <v>72</v>
      </c>
      <c r="AU191" s="208" t="s">
        <v>73</v>
      </c>
      <c r="AY191" s="207" t="s">
        <v>202</v>
      </c>
      <c r="BK191" s="209">
        <f>SUM(BK192:BK239)</f>
        <v>0</v>
      </c>
    </row>
    <row r="192" s="2" customFormat="1" ht="24.15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6103</v>
      </c>
      <c r="G192" s="215" t="s">
        <v>4446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6103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6018</v>
      </c>
      <c r="G194" s="215" t="s">
        <v>4446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6018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24.1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6020</v>
      </c>
      <c r="G196" s="215" t="s">
        <v>4446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6020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6104</v>
      </c>
      <c r="G198" s="215" t="s">
        <v>4446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6104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6024</v>
      </c>
      <c r="G200" s="215" t="s">
        <v>4446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6024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16.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6026</v>
      </c>
      <c r="G202" s="215" t="s">
        <v>4446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6026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6028</v>
      </c>
      <c r="G204" s="215" t="s">
        <v>676</v>
      </c>
      <c r="H204" s="216">
        <v>40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6028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6030</v>
      </c>
      <c r="G206" s="215" t="s">
        <v>676</v>
      </c>
      <c r="H206" s="216">
        <v>4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6030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16.5" customHeight="1">
      <c r="A208" s="38"/>
      <c r="B208" s="39"/>
      <c r="C208" s="212" t="s">
        <v>515</v>
      </c>
      <c r="D208" s="212" t="s">
        <v>205</v>
      </c>
      <c r="E208" s="213" t="s">
        <v>6105</v>
      </c>
      <c r="F208" s="214" t="s">
        <v>6032</v>
      </c>
      <c r="G208" s="215" t="s">
        <v>676</v>
      </c>
      <c r="H208" s="216">
        <v>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80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855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6032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80</v>
      </c>
    </row>
    <row r="210" s="2" customFormat="1" ht="33" customHeight="1">
      <c r="A210" s="38"/>
      <c r="B210" s="39"/>
      <c r="C210" s="212" t="s">
        <v>521</v>
      </c>
      <c r="D210" s="212" t="s">
        <v>205</v>
      </c>
      <c r="E210" s="213" t="s">
        <v>6106</v>
      </c>
      <c r="F210" s="214" t="s">
        <v>6110</v>
      </c>
      <c r="G210" s="215" t="s">
        <v>6035</v>
      </c>
      <c r="H210" s="216">
        <v>56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80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867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6110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80</v>
      </c>
    </row>
    <row r="212" s="2" customFormat="1" ht="24.15" customHeight="1">
      <c r="A212" s="38"/>
      <c r="B212" s="39"/>
      <c r="C212" s="212" t="s">
        <v>527</v>
      </c>
      <c r="D212" s="212" t="s">
        <v>205</v>
      </c>
      <c r="E212" s="213" t="s">
        <v>6107</v>
      </c>
      <c r="F212" s="214" t="s">
        <v>6037</v>
      </c>
      <c r="G212" s="215" t="s">
        <v>80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210</v>
      </c>
      <c r="AT212" s="223" t="s">
        <v>205</v>
      </c>
      <c r="AU212" s="223" t="s">
        <v>80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877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6037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80</v>
      </c>
    </row>
    <row r="214" s="2" customFormat="1" ht="24.15" customHeight="1">
      <c r="A214" s="38"/>
      <c r="B214" s="39"/>
      <c r="C214" s="212" t="s">
        <v>533</v>
      </c>
      <c r="D214" s="212" t="s">
        <v>205</v>
      </c>
      <c r="E214" s="213" t="s">
        <v>6108</v>
      </c>
      <c r="F214" s="214" t="s">
        <v>6113</v>
      </c>
      <c r="G214" s="215" t="s">
        <v>676</v>
      </c>
      <c r="H214" s="216">
        <v>2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80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887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6113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80</v>
      </c>
    </row>
    <row r="216" s="2" customFormat="1" ht="16.5" customHeight="1">
      <c r="A216" s="38"/>
      <c r="B216" s="39"/>
      <c r="C216" s="212" t="s">
        <v>537</v>
      </c>
      <c r="D216" s="212" t="s">
        <v>205</v>
      </c>
      <c r="E216" s="213" t="s">
        <v>6109</v>
      </c>
      <c r="F216" s="214" t="s">
        <v>6041</v>
      </c>
      <c r="G216" s="215" t="s">
        <v>676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80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899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6041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80</v>
      </c>
    </row>
    <row r="218" s="2" customFormat="1" ht="24.15" customHeight="1">
      <c r="A218" s="38"/>
      <c r="B218" s="39"/>
      <c r="C218" s="212" t="s">
        <v>543</v>
      </c>
      <c r="D218" s="212" t="s">
        <v>205</v>
      </c>
      <c r="E218" s="213" t="s">
        <v>6111</v>
      </c>
      <c r="F218" s="214" t="s">
        <v>6043</v>
      </c>
      <c r="G218" s="215" t="s">
        <v>4446</v>
      </c>
      <c r="H218" s="216">
        <v>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210</v>
      </c>
      <c r="AT218" s="223" t="s">
        <v>205</v>
      </c>
      <c r="AU218" s="223" t="s">
        <v>80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210</v>
      </c>
      <c r="BM218" s="223" t="s">
        <v>909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6043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80</v>
      </c>
    </row>
    <row r="220" s="2" customFormat="1" ht="16.5" customHeight="1">
      <c r="A220" s="38"/>
      <c r="B220" s="39"/>
      <c r="C220" s="212" t="s">
        <v>549</v>
      </c>
      <c r="D220" s="212" t="s">
        <v>205</v>
      </c>
      <c r="E220" s="213" t="s">
        <v>6112</v>
      </c>
      <c r="F220" s="214" t="s">
        <v>6045</v>
      </c>
      <c r="G220" s="215" t="s">
        <v>4446</v>
      </c>
      <c r="H220" s="216">
        <v>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210</v>
      </c>
      <c r="AT220" s="223" t="s">
        <v>205</v>
      </c>
      <c r="AU220" s="223" t="s">
        <v>80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210</v>
      </c>
      <c r="BM220" s="223" t="s">
        <v>919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6045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80</v>
      </c>
    </row>
    <row r="222" s="2" customFormat="1" ht="16.5" customHeight="1">
      <c r="A222" s="38"/>
      <c r="B222" s="39"/>
      <c r="C222" s="212" t="s">
        <v>233</v>
      </c>
      <c r="D222" s="212" t="s">
        <v>205</v>
      </c>
      <c r="E222" s="213" t="s">
        <v>6114</v>
      </c>
      <c r="F222" s="214" t="s">
        <v>6047</v>
      </c>
      <c r="G222" s="215" t="s">
        <v>676</v>
      </c>
      <c r="H222" s="216">
        <v>1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210</v>
      </c>
      <c r="AT222" s="223" t="s">
        <v>205</v>
      </c>
      <c r="AU222" s="223" t="s">
        <v>80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210</v>
      </c>
      <c r="BM222" s="223" t="s">
        <v>741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6047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80</v>
      </c>
    </row>
    <row r="224" s="2" customFormat="1" ht="37.8" customHeight="1">
      <c r="A224" s="38"/>
      <c r="B224" s="39"/>
      <c r="C224" s="212" t="s">
        <v>560</v>
      </c>
      <c r="D224" s="212" t="s">
        <v>205</v>
      </c>
      <c r="E224" s="213" t="s">
        <v>6115</v>
      </c>
      <c r="F224" s="214" t="s">
        <v>6049</v>
      </c>
      <c r="G224" s="215" t="s">
        <v>6035</v>
      </c>
      <c r="H224" s="216">
        <v>56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210</v>
      </c>
      <c r="AT224" s="223" t="s">
        <v>205</v>
      </c>
      <c r="AU224" s="223" t="s">
        <v>80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210</v>
      </c>
      <c r="BM224" s="223" t="s">
        <v>939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6049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80</v>
      </c>
    </row>
    <row r="226" s="2" customFormat="1" ht="16.5" customHeight="1">
      <c r="A226" s="38"/>
      <c r="B226" s="39"/>
      <c r="C226" s="212" t="s">
        <v>566</v>
      </c>
      <c r="D226" s="212" t="s">
        <v>205</v>
      </c>
      <c r="E226" s="213" t="s">
        <v>6116</v>
      </c>
      <c r="F226" s="214" t="s">
        <v>6051</v>
      </c>
      <c r="G226" s="215" t="s">
        <v>4446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210</v>
      </c>
      <c r="AT226" s="223" t="s">
        <v>205</v>
      </c>
      <c r="AU226" s="223" t="s">
        <v>80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210</v>
      </c>
      <c r="BM226" s="223" t="s">
        <v>951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6051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80</v>
      </c>
    </row>
    <row r="228" s="2" customFormat="1" ht="16.5" customHeight="1">
      <c r="A228" s="38"/>
      <c r="B228" s="39"/>
      <c r="C228" s="212" t="s">
        <v>572</v>
      </c>
      <c r="D228" s="212" t="s">
        <v>205</v>
      </c>
      <c r="E228" s="213" t="s">
        <v>6117</v>
      </c>
      <c r="F228" s="214" t="s">
        <v>6053</v>
      </c>
      <c r="G228" s="215" t="s">
        <v>676</v>
      </c>
      <c r="H228" s="216">
        <v>80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210</v>
      </c>
      <c r="AT228" s="223" t="s">
        <v>205</v>
      </c>
      <c r="AU228" s="223" t="s">
        <v>80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210</v>
      </c>
      <c r="BM228" s="223" t="s">
        <v>961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6053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80</v>
      </c>
    </row>
    <row r="230" s="2" customFormat="1" ht="16.5" customHeight="1">
      <c r="A230" s="38"/>
      <c r="B230" s="39"/>
      <c r="C230" s="212" t="s">
        <v>578</v>
      </c>
      <c r="D230" s="212" t="s">
        <v>205</v>
      </c>
      <c r="E230" s="213" t="s">
        <v>6118</v>
      </c>
      <c r="F230" s="214" t="s">
        <v>6055</v>
      </c>
      <c r="G230" s="215" t="s">
        <v>676</v>
      </c>
      <c r="H230" s="216">
        <v>40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210</v>
      </c>
      <c r="AT230" s="223" t="s">
        <v>205</v>
      </c>
      <c r="AU230" s="223" t="s">
        <v>80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210</v>
      </c>
      <c r="BM230" s="223" t="s">
        <v>971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6055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80</v>
      </c>
    </row>
    <row r="232" s="2" customFormat="1" ht="16.5" customHeight="1">
      <c r="A232" s="38"/>
      <c r="B232" s="39"/>
      <c r="C232" s="212" t="s">
        <v>582</v>
      </c>
      <c r="D232" s="212" t="s">
        <v>205</v>
      </c>
      <c r="E232" s="213" t="s">
        <v>6119</v>
      </c>
      <c r="F232" s="214" t="s">
        <v>6057</v>
      </c>
      <c r="G232" s="215" t="s">
        <v>676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210</v>
      </c>
      <c r="AT232" s="223" t="s">
        <v>205</v>
      </c>
      <c r="AU232" s="223" t="s">
        <v>80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210</v>
      </c>
      <c r="BM232" s="223" t="s">
        <v>982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6057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80</v>
      </c>
    </row>
    <row r="234" s="2" customFormat="1" ht="16.5" customHeight="1">
      <c r="A234" s="38"/>
      <c r="B234" s="39"/>
      <c r="C234" s="212" t="s">
        <v>588</v>
      </c>
      <c r="D234" s="212" t="s">
        <v>205</v>
      </c>
      <c r="E234" s="213" t="s">
        <v>6120</v>
      </c>
      <c r="F234" s="214" t="s">
        <v>6059</v>
      </c>
      <c r="G234" s="215" t="s">
        <v>676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210</v>
      </c>
      <c r="AT234" s="223" t="s">
        <v>205</v>
      </c>
      <c r="AU234" s="223" t="s">
        <v>80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210</v>
      </c>
      <c r="BM234" s="223" t="s">
        <v>993</v>
      </c>
    </row>
    <row r="235" s="2" customFormat="1">
      <c r="A235" s="38"/>
      <c r="B235" s="39"/>
      <c r="C235" s="40"/>
      <c r="D235" s="225" t="s">
        <v>212</v>
      </c>
      <c r="E235" s="40"/>
      <c r="F235" s="226" t="s">
        <v>6059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212</v>
      </c>
      <c r="AU235" s="17" t="s">
        <v>80</v>
      </c>
    </row>
    <row r="236" s="2" customFormat="1" ht="16.5" customHeight="1">
      <c r="A236" s="38"/>
      <c r="B236" s="39"/>
      <c r="C236" s="212" t="s">
        <v>594</v>
      </c>
      <c r="D236" s="212" t="s">
        <v>205</v>
      </c>
      <c r="E236" s="213" t="s">
        <v>6121</v>
      </c>
      <c r="F236" s="214" t="s">
        <v>6061</v>
      </c>
      <c r="G236" s="215" t="s">
        <v>676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210</v>
      </c>
      <c r="AT236" s="223" t="s">
        <v>205</v>
      </c>
      <c r="AU236" s="223" t="s">
        <v>80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210</v>
      </c>
      <c r="BM236" s="223" t="s">
        <v>1006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6061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80</v>
      </c>
    </row>
    <row r="238" s="2" customFormat="1" ht="16.5" customHeight="1">
      <c r="A238" s="38"/>
      <c r="B238" s="39"/>
      <c r="C238" s="212" t="s">
        <v>600</v>
      </c>
      <c r="D238" s="212" t="s">
        <v>205</v>
      </c>
      <c r="E238" s="213" t="s">
        <v>6122</v>
      </c>
      <c r="F238" s="214" t="s">
        <v>6063</v>
      </c>
      <c r="G238" s="215" t="s">
        <v>676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210</v>
      </c>
      <c r="AT238" s="223" t="s">
        <v>205</v>
      </c>
      <c r="AU238" s="223" t="s">
        <v>80</v>
      </c>
      <c r="AY238" s="17" t="s">
        <v>202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210</v>
      </c>
      <c r="BM238" s="223" t="s">
        <v>1014</v>
      </c>
    </row>
    <row r="239" s="2" customFormat="1">
      <c r="A239" s="38"/>
      <c r="B239" s="39"/>
      <c r="C239" s="40"/>
      <c r="D239" s="225" t="s">
        <v>212</v>
      </c>
      <c r="E239" s="40"/>
      <c r="F239" s="226" t="s">
        <v>6063</v>
      </c>
      <c r="G239" s="40"/>
      <c r="H239" s="40"/>
      <c r="I239" s="227"/>
      <c r="J239" s="40"/>
      <c r="K239" s="40"/>
      <c r="L239" s="44"/>
      <c r="M239" s="254"/>
      <c r="N239" s="255"/>
      <c r="O239" s="256"/>
      <c r="P239" s="256"/>
      <c r="Q239" s="256"/>
      <c r="R239" s="256"/>
      <c r="S239" s="256"/>
      <c r="T239" s="257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212</v>
      </c>
      <c r="AU239" s="17" t="s">
        <v>80</v>
      </c>
    </row>
    <row r="240" s="2" customFormat="1" ht="6.96" customHeight="1">
      <c r="A240" s="38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44"/>
      <c r="M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</sheetData>
  <sheetProtection sheet="1" autoFilter="0" formatColumns="0" formatRows="0" objects="1" scenarios="1" spinCount="100000" saltValue="OJTbx/jAJIAKtzvgK2Eo1v3EATdvzUPktr8Xma/e2EPNubhaWG8iQPdr+jwUqK+e2Mj1Xkbr7Czha5D7C5tIdA==" hashValue="LQMVwJnaj9nY+HQYYqlUFV5AGYPAxoy1lG0oqEwc6uyEpaFLpTvsdDPwuwWvjXvn0WZoHnQctgW/gBDV0qYC+A==" algorithmName="SHA-512" password="CC35"/>
  <autoFilter ref="C89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6141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ROUND((SUM(BE90:BE235)),  2)</f>
        <v>0</v>
      </c>
      <c r="G35" s="38"/>
      <c r="H35" s="38"/>
      <c r="I35" s="157">
        <v>0.20999999999999999</v>
      </c>
      <c r="J35" s="156">
        <f>ROUND(((SUM(BE90:BE235))*I35),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ROUND((SUM(BF90:BF235)),  2)</f>
        <v>0</v>
      </c>
      <c r="G36" s="38"/>
      <c r="H36" s="38"/>
      <c r="I36" s="157">
        <v>0.12</v>
      </c>
      <c r="J36" s="156">
        <f>ROUND(((SUM(BF90:BF235))*I36),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ROUND((SUM(BG90:BG235)),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ROUND((SUM(BH90:BH235)),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ROUND((SUM(BI90:BI235)),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D8.2.6.2 - PS356 - 1535 - VS Cihlářská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J150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J187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D8.2.6.2 - PS356 - 1535 - VS Cihlářská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P91+P94+P99+P150+P187</f>
        <v>0</v>
      </c>
      <c r="Q90" s="96"/>
      <c r="R90" s="193">
        <f>R91+R94+R99+R150+R187</f>
        <v>0</v>
      </c>
      <c r="S90" s="96"/>
      <c r="T90" s="194">
        <f>T91+T94+T99+T150+T187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BK91+BK94+BK99+BK150+BK187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6142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6143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6144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6144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SUM(P100:P149)</f>
        <v>0</v>
      </c>
      <c r="Q99" s="204"/>
      <c r="R99" s="205">
        <f>SUM(R100:R149)</f>
        <v>0</v>
      </c>
      <c r="S99" s="204"/>
      <c r="T99" s="206">
        <f>SUM(T100:T149)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SUM(BK100:BK149)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5957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5957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6140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6140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24.1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6145</v>
      </c>
      <c r="G104" s="215" t="s">
        <v>676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6145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24.1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6146</v>
      </c>
      <c r="G106" s="215" t="s">
        <v>676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6146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6080</v>
      </c>
      <c r="G108" s="215" t="s">
        <v>676</v>
      </c>
      <c r="H108" s="216">
        <v>4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6081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5961</v>
      </c>
      <c r="G110" s="215" t="s">
        <v>676</v>
      </c>
      <c r="H110" s="216">
        <v>8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5962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6082</v>
      </c>
      <c r="G112" s="215" t="s">
        <v>676</v>
      </c>
      <c r="H112" s="216">
        <v>2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6083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5964</v>
      </c>
      <c r="G114" s="215" t="s">
        <v>676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5964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6084</v>
      </c>
      <c r="G116" s="215" t="s">
        <v>676</v>
      </c>
      <c r="H116" s="216">
        <v>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6084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6085</v>
      </c>
      <c r="G118" s="215" t="s">
        <v>676</v>
      </c>
      <c r="H118" s="216">
        <v>8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6085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6086</v>
      </c>
      <c r="G120" s="215" t="s">
        <v>676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6086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6087</v>
      </c>
      <c r="G122" s="215" t="s">
        <v>676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6087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5970</v>
      </c>
      <c r="G124" s="215" t="s">
        <v>676</v>
      </c>
      <c r="H124" s="216">
        <v>5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5970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6088</v>
      </c>
      <c r="G126" s="215" t="s">
        <v>676</v>
      </c>
      <c r="H126" s="216">
        <v>2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6088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5972</v>
      </c>
      <c r="G128" s="215" t="s">
        <v>676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5972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2" customFormat="1" ht="16.5" customHeight="1">
      <c r="A130" s="38"/>
      <c r="B130" s="39"/>
      <c r="C130" s="212" t="s">
        <v>308</v>
      </c>
      <c r="D130" s="212" t="s">
        <v>205</v>
      </c>
      <c r="E130" s="213" t="s">
        <v>5988</v>
      </c>
      <c r="F130" s="214" t="s">
        <v>5974</v>
      </c>
      <c r="G130" s="215" t="s">
        <v>676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415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5974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80</v>
      </c>
    </row>
    <row r="132" s="2" customFormat="1" ht="16.5" customHeight="1">
      <c r="A132" s="38"/>
      <c r="B132" s="39"/>
      <c r="C132" s="212" t="s">
        <v>312</v>
      </c>
      <c r="D132" s="212" t="s">
        <v>205</v>
      </c>
      <c r="E132" s="213" t="s">
        <v>5990</v>
      </c>
      <c r="F132" s="214" t="s">
        <v>6147</v>
      </c>
      <c r="G132" s="215" t="s">
        <v>676</v>
      </c>
      <c r="H132" s="216">
        <v>3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426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6147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205</v>
      </c>
      <c r="E134" s="213" t="s">
        <v>5992</v>
      </c>
      <c r="F134" s="214" t="s">
        <v>5978</v>
      </c>
      <c r="G134" s="215" t="s">
        <v>676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441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5978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80</v>
      </c>
    </row>
    <row r="136" s="2" customFormat="1" ht="16.5" customHeight="1">
      <c r="A136" s="38"/>
      <c r="B136" s="39"/>
      <c r="C136" s="212" t="s">
        <v>319</v>
      </c>
      <c r="D136" s="212" t="s">
        <v>205</v>
      </c>
      <c r="E136" s="213" t="s">
        <v>5994</v>
      </c>
      <c r="F136" s="214" t="s">
        <v>6090</v>
      </c>
      <c r="G136" s="215" t="s">
        <v>676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451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6090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80</v>
      </c>
    </row>
    <row r="138" s="2" customFormat="1" ht="21.75" customHeight="1">
      <c r="A138" s="38"/>
      <c r="B138" s="39"/>
      <c r="C138" s="212" t="s">
        <v>323</v>
      </c>
      <c r="D138" s="212" t="s">
        <v>205</v>
      </c>
      <c r="E138" s="213" t="s">
        <v>5996</v>
      </c>
      <c r="F138" s="214" t="s">
        <v>6091</v>
      </c>
      <c r="G138" s="215" t="s">
        <v>676</v>
      </c>
      <c r="H138" s="216">
        <v>4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461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6091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80</v>
      </c>
    </row>
    <row r="140" s="2" customFormat="1" ht="16.5" customHeight="1">
      <c r="A140" s="38"/>
      <c r="B140" s="39"/>
      <c r="C140" s="212" t="s">
        <v>327</v>
      </c>
      <c r="D140" s="212" t="s">
        <v>205</v>
      </c>
      <c r="E140" s="213" t="s">
        <v>5998</v>
      </c>
      <c r="F140" s="214" t="s">
        <v>6092</v>
      </c>
      <c r="G140" s="215" t="s">
        <v>676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473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6092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80</v>
      </c>
    </row>
    <row r="142" s="2" customFormat="1" ht="16.5" customHeight="1">
      <c r="A142" s="38"/>
      <c r="B142" s="39"/>
      <c r="C142" s="212" t="s">
        <v>333</v>
      </c>
      <c r="D142" s="212" t="s">
        <v>205</v>
      </c>
      <c r="E142" s="213" t="s">
        <v>6000</v>
      </c>
      <c r="F142" s="214" t="s">
        <v>6067</v>
      </c>
      <c r="G142" s="215" t="s">
        <v>676</v>
      </c>
      <c r="H142" s="216">
        <v>2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481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6067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80</v>
      </c>
    </row>
    <row r="144" s="2" customFormat="1" ht="16.5" customHeight="1">
      <c r="A144" s="38"/>
      <c r="B144" s="39"/>
      <c r="C144" s="212" t="s">
        <v>339</v>
      </c>
      <c r="D144" s="212" t="s">
        <v>205</v>
      </c>
      <c r="E144" s="213" t="s">
        <v>6002</v>
      </c>
      <c r="F144" s="214" t="s">
        <v>6095</v>
      </c>
      <c r="G144" s="215" t="s">
        <v>676</v>
      </c>
      <c r="H144" s="216">
        <v>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491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6095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80</v>
      </c>
    </row>
    <row r="146" s="2" customFormat="1" ht="16.5" customHeight="1">
      <c r="A146" s="38"/>
      <c r="B146" s="39"/>
      <c r="C146" s="212" t="s">
        <v>347</v>
      </c>
      <c r="D146" s="212" t="s">
        <v>205</v>
      </c>
      <c r="E146" s="213" t="s">
        <v>6004</v>
      </c>
      <c r="F146" s="214" t="s">
        <v>6096</v>
      </c>
      <c r="G146" s="215" t="s">
        <v>676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501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6096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80</v>
      </c>
    </row>
    <row r="148" s="2" customFormat="1" ht="16.5" customHeight="1">
      <c r="A148" s="38"/>
      <c r="B148" s="39"/>
      <c r="C148" s="212" t="s">
        <v>353</v>
      </c>
      <c r="D148" s="212" t="s">
        <v>205</v>
      </c>
      <c r="E148" s="213" t="s">
        <v>6006</v>
      </c>
      <c r="F148" s="214" t="s">
        <v>6097</v>
      </c>
      <c r="G148" s="215" t="s">
        <v>676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511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6097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80</v>
      </c>
    </row>
    <row r="150" s="12" customFormat="1" ht="25.92" customHeight="1">
      <c r="A150" s="12"/>
      <c r="B150" s="196"/>
      <c r="C150" s="197"/>
      <c r="D150" s="198" t="s">
        <v>72</v>
      </c>
      <c r="E150" s="199" t="s">
        <v>210</v>
      </c>
      <c r="F150" s="199" t="s">
        <v>5985</v>
      </c>
      <c r="G150" s="197"/>
      <c r="H150" s="197"/>
      <c r="I150" s="200"/>
      <c r="J150" s="201">
        <f>BK150</f>
        <v>0</v>
      </c>
      <c r="K150" s="197"/>
      <c r="L150" s="202"/>
      <c r="M150" s="203"/>
      <c r="N150" s="204"/>
      <c r="O150" s="204"/>
      <c r="P150" s="205">
        <f>SUM(P151:P186)</f>
        <v>0</v>
      </c>
      <c r="Q150" s="204"/>
      <c r="R150" s="205">
        <f>SUM(R151:R186)</f>
        <v>0</v>
      </c>
      <c r="S150" s="204"/>
      <c r="T150" s="206">
        <f>SUM(T151:T186)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80</v>
      </c>
      <c r="AT150" s="208" t="s">
        <v>72</v>
      </c>
      <c r="AU150" s="208" t="s">
        <v>73</v>
      </c>
      <c r="AY150" s="207" t="s">
        <v>202</v>
      </c>
      <c r="BK150" s="209">
        <f>SUM(BK151:BK186)</f>
        <v>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6098</v>
      </c>
      <c r="G151" s="215" t="s">
        <v>676</v>
      </c>
      <c r="H151" s="216">
        <v>8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6098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5987</v>
      </c>
      <c r="G153" s="215" t="s">
        <v>676</v>
      </c>
      <c r="H153" s="216">
        <v>23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5987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5989</v>
      </c>
      <c r="G155" s="215" t="s">
        <v>676</v>
      </c>
      <c r="H155" s="216">
        <v>31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5989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2" customFormat="1" ht="16.5" customHeight="1">
      <c r="A157" s="38"/>
      <c r="B157" s="39"/>
      <c r="C157" s="212" t="s">
        <v>251</v>
      </c>
      <c r="D157" s="212" t="s">
        <v>205</v>
      </c>
      <c r="E157" s="213" t="s">
        <v>6015</v>
      </c>
      <c r="F157" s="214" t="s">
        <v>5991</v>
      </c>
      <c r="G157" s="215" t="s">
        <v>676</v>
      </c>
      <c r="H157" s="216">
        <v>23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5991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80</v>
      </c>
    </row>
    <row r="159" s="2" customFormat="1" ht="16.5" customHeight="1">
      <c r="A159" s="38"/>
      <c r="B159" s="39"/>
      <c r="C159" s="212" t="s">
        <v>385</v>
      </c>
      <c r="D159" s="212" t="s">
        <v>205</v>
      </c>
      <c r="E159" s="213" t="s">
        <v>6017</v>
      </c>
      <c r="F159" s="214" t="s">
        <v>5993</v>
      </c>
      <c r="G159" s="215" t="s">
        <v>4446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566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5993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80</v>
      </c>
    </row>
    <row r="161" s="2" customFormat="1" ht="16.5" customHeight="1">
      <c r="A161" s="38"/>
      <c r="B161" s="39"/>
      <c r="C161" s="212" t="s">
        <v>391</v>
      </c>
      <c r="D161" s="212" t="s">
        <v>205</v>
      </c>
      <c r="E161" s="213" t="s">
        <v>6019</v>
      </c>
      <c r="F161" s="214" t="s">
        <v>5995</v>
      </c>
      <c r="G161" s="215" t="s">
        <v>208</v>
      </c>
      <c r="H161" s="216">
        <v>96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578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5995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80</v>
      </c>
    </row>
    <row r="163" s="2" customFormat="1" ht="16.5" customHeight="1">
      <c r="A163" s="38"/>
      <c r="B163" s="39"/>
      <c r="C163" s="212" t="s">
        <v>397</v>
      </c>
      <c r="D163" s="212" t="s">
        <v>205</v>
      </c>
      <c r="E163" s="213" t="s">
        <v>6021</v>
      </c>
      <c r="F163" s="214" t="s">
        <v>5997</v>
      </c>
      <c r="G163" s="215" t="s">
        <v>4446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588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5997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80</v>
      </c>
    </row>
    <row r="165" s="2" customFormat="1" ht="16.5" customHeight="1">
      <c r="A165" s="38"/>
      <c r="B165" s="39"/>
      <c r="C165" s="212" t="s">
        <v>403</v>
      </c>
      <c r="D165" s="212" t="s">
        <v>205</v>
      </c>
      <c r="E165" s="213" t="s">
        <v>6023</v>
      </c>
      <c r="F165" s="214" t="s">
        <v>6099</v>
      </c>
      <c r="G165" s="215" t="s">
        <v>208</v>
      </c>
      <c r="H165" s="216">
        <v>32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600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6099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80</v>
      </c>
    </row>
    <row r="167" s="2" customFormat="1" ht="16.5" customHeight="1">
      <c r="A167" s="38"/>
      <c r="B167" s="39"/>
      <c r="C167" s="212" t="s">
        <v>409</v>
      </c>
      <c r="D167" s="212" t="s">
        <v>205</v>
      </c>
      <c r="E167" s="213" t="s">
        <v>6025</v>
      </c>
      <c r="F167" s="214" t="s">
        <v>6100</v>
      </c>
      <c r="G167" s="215" t="s">
        <v>208</v>
      </c>
      <c r="H167" s="216">
        <v>74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612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6100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80</v>
      </c>
    </row>
    <row r="169" s="2" customFormat="1" ht="16.5" customHeight="1">
      <c r="A169" s="38"/>
      <c r="B169" s="39"/>
      <c r="C169" s="212" t="s">
        <v>415</v>
      </c>
      <c r="D169" s="212" t="s">
        <v>205</v>
      </c>
      <c r="E169" s="213" t="s">
        <v>6027</v>
      </c>
      <c r="F169" s="214" t="s">
        <v>6001</v>
      </c>
      <c r="G169" s="215" t="s">
        <v>208</v>
      </c>
      <c r="H169" s="216">
        <v>197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624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6001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80</v>
      </c>
    </row>
    <row r="171" s="2" customFormat="1" ht="16.5" customHeight="1">
      <c r="A171" s="38"/>
      <c r="B171" s="39"/>
      <c r="C171" s="212" t="s">
        <v>421</v>
      </c>
      <c r="D171" s="212" t="s">
        <v>205</v>
      </c>
      <c r="E171" s="213" t="s">
        <v>6029</v>
      </c>
      <c r="F171" s="214" t="s">
        <v>6101</v>
      </c>
      <c r="G171" s="215" t="s">
        <v>208</v>
      </c>
      <c r="H171" s="216">
        <v>5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80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636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6101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80</v>
      </c>
    </row>
    <row r="173" s="2" customFormat="1" ht="16.5" customHeight="1">
      <c r="A173" s="38"/>
      <c r="B173" s="39"/>
      <c r="C173" s="212" t="s">
        <v>426</v>
      </c>
      <c r="D173" s="212" t="s">
        <v>205</v>
      </c>
      <c r="E173" s="213" t="s">
        <v>6031</v>
      </c>
      <c r="F173" s="214" t="s">
        <v>6003</v>
      </c>
      <c r="G173" s="215" t="s">
        <v>208</v>
      </c>
      <c r="H173" s="216">
        <v>42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80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646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6003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80</v>
      </c>
    </row>
    <row r="175" s="2" customFormat="1" ht="16.5" customHeight="1">
      <c r="A175" s="38"/>
      <c r="B175" s="39"/>
      <c r="C175" s="212" t="s">
        <v>434</v>
      </c>
      <c r="D175" s="212" t="s">
        <v>205</v>
      </c>
      <c r="E175" s="213" t="s">
        <v>6033</v>
      </c>
      <c r="F175" s="214" t="s">
        <v>6005</v>
      </c>
      <c r="G175" s="215" t="s">
        <v>208</v>
      </c>
      <c r="H175" s="216">
        <v>540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80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658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6005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80</v>
      </c>
    </row>
    <row r="177" s="2" customFormat="1" ht="16.5" customHeight="1">
      <c r="A177" s="38"/>
      <c r="B177" s="39"/>
      <c r="C177" s="212" t="s">
        <v>441</v>
      </c>
      <c r="D177" s="212" t="s">
        <v>205</v>
      </c>
      <c r="E177" s="213" t="s">
        <v>6036</v>
      </c>
      <c r="F177" s="214" t="s">
        <v>6007</v>
      </c>
      <c r="G177" s="215" t="s">
        <v>208</v>
      </c>
      <c r="H177" s="216">
        <v>651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80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669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6007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80</v>
      </c>
    </row>
    <row r="179" s="2" customFormat="1" ht="16.5" customHeight="1">
      <c r="A179" s="38"/>
      <c r="B179" s="39"/>
      <c r="C179" s="212" t="s">
        <v>445</v>
      </c>
      <c r="D179" s="212" t="s">
        <v>205</v>
      </c>
      <c r="E179" s="213" t="s">
        <v>6038</v>
      </c>
      <c r="F179" s="214" t="s">
        <v>6009</v>
      </c>
      <c r="G179" s="215" t="s">
        <v>208</v>
      </c>
      <c r="H179" s="216">
        <v>108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80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678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6009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80</v>
      </c>
    </row>
    <row r="181" s="2" customFormat="1" ht="16.5" customHeight="1">
      <c r="A181" s="38"/>
      <c r="B181" s="39"/>
      <c r="C181" s="212" t="s">
        <v>451</v>
      </c>
      <c r="D181" s="212" t="s">
        <v>205</v>
      </c>
      <c r="E181" s="213" t="s">
        <v>6040</v>
      </c>
      <c r="F181" s="214" t="s">
        <v>6011</v>
      </c>
      <c r="G181" s="215" t="s">
        <v>208</v>
      </c>
      <c r="H181" s="216">
        <v>30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80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691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6011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80</v>
      </c>
    </row>
    <row r="183" s="2" customFormat="1" ht="16.5" customHeight="1">
      <c r="A183" s="38"/>
      <c r="B183" s="39"/>
      <c r="C183" s="212" t="s">
        <v>455</v>
      </c>
      <c r="D183" s="212" t="s">
        <v>205</v>
      </c>
      <c r="E183" s="213" t="s">
        <v>6042</v>
      </c>
      <c r="F183" s="214" t="s">
        <v>6102</v>
      </c>
      <c r="G183" s="215" t="s">
        <v>208</v>
      </c>
      <c r="H183" s="216">
        <v>22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80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701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6102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80</v>
      </c>
    </row>
    <row r="185" s="2" customFormat="1" ht="16.5" customHeight="1">
      <c r="A185" s="38"/>
      <c r="B185" s="39"/>
      <c r="C185" s="212" t="s">
        <v>461</v>
      </c>
      <c r="D185" s="212" t="s">
        <v>205</v>
      </c>
      <c r="E185" s="213" t="s">
        <v>6044</v>
      </c>
      <c r="F185" s="214" t="s">
        <v>6013</v>
      </c>
      <c r="G185" s="215" t="s">
        <v>208</v>
      </c>
      <c r="H185" s="216">
        <v>135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80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718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6013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80</v>
      </c>
    </row>
    <row r="187" s="12" customFormat="1" ht="25.92" customHeight="1">
      <c r="A187" s="12"/>
      <c r="B187" s="196"/>
      <c r="C187" s="197"/>
      <c r="D187" s="198" t="s">
        <v>72</v>
      </c>
      <c r="E187" s="199" t="s">
        <v>243</v>
      </c>
      <c r="F187" s="199" t="s">
        <v>6014</v>
      </c>
      <c r="G187" s="197"/>
      <c r="H187" s="197"/>
      <c r="I187" s="200"/>
      <c r="J187" s="201">
        <f>BK187</f>
        <v>0</v>
      </c>
      <c r="K187" s="197"/>
      <c r="L187" s="202"/>
      <c r="M187" s="203"/>
      <c r="N187" s="204"/>
      <c r="O187" s="204"/>
      <c r="P187" s="205">
        <f>SUM(P188:P235)</f>
        <v>0</v>
      </c>
      <c r="Q187" s="204"/>
      <c r="R187" s="205">
        <f>SUM(R188:R235)</f>
        <v>0</v>
      </c>
      <c r="S187" s="204"/>
      <c r="T187" s="206">
        <f>SUM(T188:T235)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80</v>
      </c>
      <c r="AT187" s="208" t="s">
        <v>72</v>
      </c>
      <c r="AU187" s="208" t="s">
        <v>73</v>
      </c>
      <c r="AY187" s="207" t="s">
        <v>202</v>
      </c>
      <c r="BK187" s="209">
        <f>SUM(BK188:BK235)</f>
        <v>0</v>
      </c>
    </row>
    <row r="188" s="2" customFormat="1" ht="24.15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6103</v>
      </c>
      <c r="G188" s="215" t="s">
        <v>4446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6103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16.5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6018</v>
      </c>
      <c r="G190" s="215" t="s">
        <v>4446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6018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24.15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6020</v>
      </c>
      <c r="G192" s="215" t="s">
        <v>4446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6020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6104</v>
      </c>
      <c r="G194" s="215" t="s">
        <v>4446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6104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16.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6024</v>
      </c>
      <c r="G196" s="215" t="s">
        <v>4446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6024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6026</v>
      </c>
      <c r="G198" s="215" t="s">
        <v>4446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6026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6028</v>
      </c>
      <c r="G200" s="215" t="s">
        <v>676</v>
      </c>
      <c r="H200" s="216">
        <v>78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6028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16.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6030</v>
      </c>
      <c r="G202" s="215" t="s">
        <v>676</v>
      </c>
      <c r="H202" s="216">
        <v>4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6030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6032</v>
      </c>
      <c r="G204" s="215" t="s">
        <v>676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6032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33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6110</v>
      </c>
      <c r="G206" s="215" t="s">
        <v>6035</v>
      </c>
      <c r="H206" s="216">
        <v>56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6110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24.15" customHeight="1">
      <c r="A208" s="38"/>
      <c r="B208" s="39"/>
      <c r="C208" s="212" t="s">
        <v>515</v>
      </c>
      <c r="D208" s="212" t="s">
        <v>205</v>
      </c>
      <c r="E208" s="213" t="s">
        <v>6105</v>
      </c>
      <c r="F208" s="214" t="s">
        <v>6037</v>
      </c>
      <c r="G208" s="215" t="s">
        <v>80</v>
      </c>
      <c r="H208" s="216">
        <v>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80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855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6037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80</v>
      </c>
    </row>
    <row r="210" s="2" customFormat="1" ht="24.15" customHeight="1">
      <c r="A210" s="38"/>
      <c r="B210" s="39"/>
      <c r="C210" s="212" t="s">
        <v>521</v>
      </c>
      <c r="D210" s="212" t="s">
        <v>205</v>
      </c>
      <c r="E210" s="213" t="s">
        <v>6106</v>
      </c>
      <c r="F210" s="214" t="s">
        <v>6113</v>
      </c>
      <c r="G210" s="215" t="s">
        <v>676</v>
      </c>
      <c r="H210" s="216">
        <v>2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80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867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6113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80</v>
      </c>
    </row>
    <row r="212" s="2" customFormat="1" ht="16.5" customHeight="1">
      <c r="A212" s="38"/>
      <c r="B212" s="39"/>
      <c r="C212" s="212" t="s">
        <v>527</v>
      </c>
      <c r="D212" s="212" t="s">
        <v>205</v>
      </c>
      <c r="E212" s="213" t="s">
        <v>6107</v>
      </c>
      <c r="F212" s="214" t="s">
        <v>6041</v>
      </c>
      <c r="G212" s="215" t="s">
        <v>676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210</v>
      </c>
      <c r="AT212" s="223" t="s">
        <v>205</v>
      </c>
      <c r="AU212" s="223" t="s">
        <v>80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877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6041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80</v>
      </c>
    </row>
    <row r="214" s="2" customFormat="1" ht="24.15" customHeight="1">
      <c r="A214" s="38"/>
      <c r="B214" s="39"/>
      <c r="C214" s="212" t="s">
        <v>533</v>
      </c>
      <c r="D214" s="212" t="s">
        <v>205</v>
      </c>
      <c r="E214" s="213" t="s">
        <v>6108</v>
      </c>
      <c r="F214" s="214" t="s">
        <v>6043</v>
      </c>
      <c r="G214" s="215" t="s">
        <v>4446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80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887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6043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80</v>
      </c>
    </row>
    <row r="216" s="2" customFormat="1" ht="16.5" customHeight="1">
      <c r="A216" s="38"/>
      <c r="B216" s="39"/>
      <c r="C216" s="212" t="s">
        <v>537</v>
      </c>
      <c r="D216" s="212" t="s">
        <v>205</v>
      </c>
      <c r="E216" s="213" t="s">
        <v>6109</v>
      </c>
      <c r="F216" s="214" t="s">
        <v>6045</v>
      </c>
      <c r="G216" s="215" t="s">
        <v>4446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80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899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6045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80</v>
      </c>
    </row>
    <row r="218" s="2" customFormat="1" ht="16.5" customHeight="1">
      <c r="A218" s="38"/>
      <c r="B218" s="39"/>
      <c r="C218" s="212" t="s">
        <v>543</v>
      </c>
      <c r="D218" s="212" t="s">
        <v>205</v>
      </c>
      <c r="E218" s="213" t="s">
        <v>6111</v>
      </c>
      <c r="F218" s="214" t="s">
        <v>6047</v>
      </c>
      <c r="G218" s="215" t="s">
        <v>676</v>
      </c>
      <c r="H218" s="216">
        <v>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210</v>
      </c>
      <c r="AT218" s="223" t="s">
        <v>205</v>
      </c>
      <c r="AU218" s="223" t="s">
        <v>80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210</v>
      </c>
      <c r="BM218" s="223" t="s">
        <v>909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6047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80</v>
      </c>
    </row>
    <row r="220" s="2" customFormat="1" ht="37.8" customHeight="1">
      <c r="A220" s="38"/>
      <c r="B220" s="39"/>
      <c r="C220" s="212" t="s">
        <v>549</v>
      </c>
      <c r="D220" s="212" t="s">
        <v>205</v>
      </c>
      <c r="E220" s="213" t="s">
        <v>6112</v>
      </c>
      <c r="F220" s="214" t="s">
        <v>6049</v>
      </c>
      <c r="G220" s="215" t="s">
        <v>6035</v>
      </c>
      <c r="H220" s="216">
        <v>56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210</v>
      </c>
      <c r="AT220" s="223" t="s">
        <v>205</v>
      </c>
      <c r="AU220" s="223" t="s">
        <v>80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210</v>
      </c>
      <c r="BM220" s="223" t="s">
        <v>919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6049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80</v>
      </c>
    </row>
    <row r="222" s="2" customFormat="1" ht="16.5" customHeight="1">
      <c r="A222" s="38"/>
      <c r="B222" s="39"/>
      <c r="C222" s="212" t="s">
        <v>233</v>
      </c>
      <c r="D222" s="212" t="s">
        <v>205</v>
      </c>
      <c r="E222" s="213" t="s">
        <v>6114</v>
      </c>
      <c r="F222" s="214" t="s">
        <v>6051</v>
      </c>
      <c r="G222" s="215" t="s">
        <v>4446</v>
      </c>
      <c r="H222" s="216">
        <v>1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210</v>
      </c>
      <c r="AT222" s="223" t="s">
        <v>205</v>
      </c>
      <c r="AU222" s="223" t="s">
        <v>80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210</v>
      </c>
      <c r="BM222" s="223" t="s">
        <v>741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6051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80</v>
      </c>
    </row>
    <row r="224" s="2" customFormat="1" ht="16.5" customHeight="1">
      <c r="A224" s="38"/>
      <c r="B224" s="39"/>
      <c r="C224" s="212" t="s">
        <v>560</v>
      </c>
      <c r="D224" s="212" t="s">
        <v>205</v>
      </c>
      <c r="E224" s="213" t="s">
        <v>6115</v>
      </c>
      <c r="F224" s="214" t="s">
        <v>6053</v>
      </c>
      <c r="G224" s="215" t="s">
        <v>676</v>
      </c>
      <c r="H224" s="216">
        <v>80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210</v>
      </c>
      <c r="AT224" s="223" t="s">
        <v>205</v>
      </c>
      <c r="AU224" s="223" t="s">
        <v>80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210</v>
      </c>
      <c r="BM224" s="223" t="s">
        <v>939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6053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80</v>
      </c>
    </row>
    <row r="226" s="2" customFormat="1" ht="16.5" customHeight="1">
      <c r="A226" s="38"/>
      <c r="B226" s="39"/>
      <c r="C226" s="212" t="s">
        <v>566</v>
      </c>
      <c r="D226" s="212" t="s">
        <v>205</v>
      </c>
      <c r="E226" s="213" t="s">
        <v>6116</v>
      </c>
      <c r="F226" s="214" t="s">
        <v>6055</v>
      </c>
      <c r="G226" s="215" t="s">
        <v>676</v>
      </c>
      <c r="H226" s="216">
        <v>40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210</v>
      </c>
      <c r="AT226" s="223" t="s">
        <v>205</v>
      </c>
      <c r="AU226" s="223" t="s">
        <v>80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210</v>
      </c>
      <c r="BM226" s="223" t="s">
        <v>951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6055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80</v>
      </c>
    </row>
    <row r="228" s="2" customFormat="1" ht="16.5" customHeight="1">
      <c r="A228" s="38"/>
      <c r="B228" s="39"/>
      <c r="C228" s="212" t="s">
        <v>572</v>
      </c>
      <c r="D228" s="212" t="s">
        <v>205</v>
      </c>
      <c r="E228" s="213" t="s">
        <v>6117</v>
      </c>
      <c r="F228" s="214" t="s">
        <v>6057</v>
      </c>
      <c r="G228" s="215" t="s">
        <v>676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210</v>
      </c>
      <c r="AT228" s="223" t="s">
        <v>205</v>
      </c>
      <c r="AU228" s="223" t="s">
        <v>80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210</v>
      </c>
      <c r="BM228" s="223" t="s">
        <v>961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6057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80</v>
      </c>
    </row>
    <row r="230" s="2" customFormat="1" ht="16.5" customHeight="1">
      <c r="A230" s="38"/>
      <c r="B230" s="39"/>
      <c r="C230" s="212" t="s">
        <v>578</v>
      </c>
      <c r="D230" s="212" t="s">
        <v>205</v>
      </c>
      <c r="E230" s="213" t="s">
        <v>6118</v>
      </c>
      <c r="F230" s="214" t="s">
        <v>6059</v>
      </c>
      <c r="G230" s="215" t="s">
        <v>676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210</v>
      </c>
      <c r="AT230" s="223" t="s">
        <v>205</v>
      </c>
      <c r="AU230" s="223" t="s">
        <v>80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210</v>
      </c>
      <c r="BM230" s="223" t="s">
        <v>971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6059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80</v>
      </c>
    </row>
    <row r="232" s="2" customFormat="1" ht="16.5" customHeight="1">
      <c r="A232" s="38"/>
      <c r="B232" s="39"/>
      <c r="C232" s="212" t="s">
        <v>582</v>
      </c>
      <c r="D232" s="212" t="s">
        <v>205</v>
      </c>
      <c r="E232" s="213" t="s">
        <v>6119</v>
      </c>
      <c r="F232" s="214" t="s">
        <v>6061</v>
      </c>
      <c r="G232" s="215" t="s">
        <v>676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210</v>
      </c>
      <c r="AT232" s="223" t="s">
        <v>205</v>
      </c>
      <c r="AU232" s="223" t="s">
        <v>80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210</v>
      </c>
      <c r="BM232" s="223" t="s">
        <v>982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6061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80</v>
      </c>
    </row>
    <row r="234" s="2" customFormat="1" ht="16.5" customHeight="1">
      <c r="A234" s="38"/>
      <c r="B234" s="39"/>
      <c r="C234" s="212" t="s">
        <v>588</v>
      </c>
      <c r="D234" s="212" t="s">
        <v>205</v>
      </c>
      <c r="E234" s="213" t="s">
        <v>6120</v>
      </c>
      <c r="F234" s="214" t="s">
        <v>6063</v>
      </c>
      <c r="G234" s="215" t="s">
        <v>676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210</v>
      </c>
      <c r="AT234" s="223" t="s">
        <v>205</v>
      </c>
      <c r="AU234" s="223" t="s">
        <v>80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210</v>
      </c>
      <c r="BM234" s="223" t="s">
        <v>993</v>
      </c>
    </row>
    <row r="235" s="2" customFormat="1">
      <c r="A235" s="38"/>
      <c r="B235" s="39"/>
      <c r="C235" s="40"/>
      <c r="D235" s="225" t="s">
        <v>212</v>
      </c>
      <c r="E235" s="40"/>
      <c r="F235" s="226" t="s">
        <v>6063</v>
      </c>
      <c r="G235" s="40"/>
      <c r="H235" s="40"/>
      <c r="I235" s="227"/>
      <c r="J235" s="40"/>
      <c r="K235" s="40"/>
      <c r="L235" s="44"/>
      <c r="M235" s="254"/>
      <c r="N235" s="255"/>
      <c r="O235" s="256"/>
      <c r="P235" s="256"/>
      <c r="Q235" s="256"/>
      <c r="R235" s="256"/>
      <c r="S235" s="256"/>
      <c r="T235" s="257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212</v>
      </c>
      <c r="AU235" s="17" t="s">
        <v>80</v>
      </c>
    </row>
    <row r="236" s="2" customFormat="1" ht="6.96" customHeight="1">
      <c r="A236" s="38"/>
      <c r="B236" s="59"/>
      <c r="C236" s="60"/>
      <c r="D236" s="60"/>
      <c r="E236" s="60"/>
      <c r="F236" s="60"/>
      <c r="G236" s="60"/>
      <c r="H236" s="60"/>
      <c r="I236" s="60"/>
      <c r="J236" s="60"/>
      <c r="K236" s="60"/>
      <c r="L236" s="44"/>
      <c r="M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</sheetData>
  <sheetProtection sheet="1" autoFilter="0" formatColumns="0" formatRows="0" objects="1" scenarios="1" spinCount="100000" saltValue="5H4BvaZojbUue9ZKoft3CGGKDzpewr0KeDDt6JenTx1/OR+2qfbJE/I2PRGdKPyy9lHcsJ95MfaS/PfATy4+Dg==" hashValue="jgf7mvCTRKbb0/vOx42PiqVlLbzENfyewvlOMk3fvHXoL/mkgvxC/JegPkQyMtUi7OBBilO3RIKNlHqk4vb4AQ==" algorithmName="SHA-512" password="CC35"/>
  <autoFilter ref="C89:K2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6148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ROUND((SUM(BE90:BE217)),  2)</f>
        <v>0</v>
      </c>
      <c r="G35" s="38"/>
      <c r="H35" s="38"/>
      <c r="I35" s="157">
        <v>0.20999999999999999</v>
      </c>
      <c r="J35" s="156">
        <f>ROUND(((SUM(BE90:BE217))*I35),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ROUND((SUM(BF90:BF217)),  2)</f>
        <v>0</v>
      </c>
      <c r="G36" s="38"/>
      <c r="H36" s="38"/>
      <c r="I36" s="157">
        <v>0.12</v>
      </c>
      <c r="J36" s="156">
        <f>ROUND(((SUM(BF90:BF217))*I36),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ROUND((SUM(BG90:BG217)),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ROUND((SUM(BH90:BH217)),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ROUND((SUM(BI90:BI217)),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D8.2.7.2 - PS357 - 1432 - VS Na Lukách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J134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J169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D8.2.7.2 - PS357 - 1432 - VS Na Lukách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P91+P94+P99+P134+P169</f>
        <v>0</v>
      </c>
      <c r="Q90" s="96"/>
      <c r="R90" s="193">
        <f>R91+R94+R99+R134+R169</f>
        <v>0</v>
      </c>
      <c r="S90" s="96"/>
      <c r="T90" s="194">
        <f>T91+T94+T99+T134+T169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BK91+BK94+BK99+BK134+BK169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6149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6150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6151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6151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SUM(P100:P133)</f>
        <v>0</v>
      </c>
      <c r="Q99" s="204"/>
      <c r="R99" s="205">
        <f>SUM(R100:R133)</f>
        <v>0</v>
      </c>
      <c r="S99" s="204"/>
      <c r="T99" s="206">
        <f>SUM(T100:T133)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SUM(BK100:BK133)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6152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6152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6153</v>
      </c>
      <c r="G102" s="215" t="s">
        <v>676</v>
      </c>
      <c r="H102" s="216">
        <v>3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6153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6080</v>
      </c>
      <c r="G104" s="215" t="s">
        <v>676</v>
      </c>
      <c r="H104" s="216">
        <v>5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6081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6085</v>
      </c>
      <c r="G106" s="215" t="s">
        <v>676</v>
      </c>
      <c r="H106" s="216">
        <v>5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6085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6087</v>
      </c>
      <c r="G108" s="215" t="s">
        <v>676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6087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5970</v>
      </c>
      <c r="G110" s="215" t="s">
        <v>676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5970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5972</v>
      </c>
      <c r="G112" s="215" t="s">
        <v>676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5972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5974</v>
      </c>
      <c r="G114" s="215" t="s">
        <v>676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5974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6089</v>
      </c>
      <c r="G116" s="215" t="s">
        <v>676</v>
      </c>
      <c r="H116" s="216">
        <v>2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6089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5978</v>
      </c>
      <c r="G118" s="215" t="s">
        <v>676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5978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6090</v>
      </c>
      <c r="G120" s="215" t="s">
        <v>676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6090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21.7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6091</v>
      </c>
      <c r="G122" s="215" t="s">
        <v>676</v>
      </c>
      <c r="H122" s="216">
        <v>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6091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6092</v>
      </c>
      <c r="G124" s="215" t="s">
        <v>676</v>
      </c>
      <c r="H124" s="216">
        <v>0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6092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6067</v>
      </c>
      <c r="G126" s="215" t="s">
        <v>676</v>
      </c>
      <c r="H126" s="216">
        <v>2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6067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6095</v>
      </c>
      <c r="G128" s="215" t="s">
        <v>676</v>
      </c>
      <c r="H128" s="216">
        <v>2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6095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2" customFormat="1" ht="16.5" customHeight="1">
      <c r="A130" s="38"/>
      <c r="B130" s="39"/>
      <c r="C130" s="212" t="s">
        <v>308</v>
      </c>
      <c r="D130" s="212" t="s">
        <v>205</v>
      </c>
      <c r="E130" s="213" t="s">
        <v>5988</v>
      </c>
      <c r="F130" s="214" t="s">
        <v>6096</v>
      </c>
      <c r="G130" s="215" t="s">
        <v>676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415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6096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80</v>
      </c>
    </row>
    <row r="132" s="2" customFormat="1" ht="16.5" customHeight="1">
      <c r="A132" s="38"/>
      <c r="B132" s="39"/>
      <c r="C132" s="212" t="s">
        <v>312</v>
      </c>
      <c r="D132" s="212" t="s">
        <v>205</v>
      </c>
      <c r="E132" s="213" t="s">
        <v>5990</v>
      </c>
      <c r="F132" s="214" t="s">
        <v>6097</v>
      </c>
      <c r="G132" s="215" t="s">
        <v>676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426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6097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80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210</v>
      </c>
      <c r="F134" s="199" t="s">
        <v>5985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SUM(P135:P168)</f>
        <v>0</v>
      </c>
      <c r="Q134" s="204"/>
      <c r="R134" s="205">
        <f>SUM(R135:R168)</f>
        <v>0</v>
      </c>
      <c r="S134" s="204"/>
      <c r="T134" s="206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73</v>
      </c>
      <c r="AY134" s="207" t="s">
        <v>202</v>
      </c>
      <c r="BK134" s="209">
        <f>SUM(BK135:BK168)</f>
        <v>0</v>
      </c>
    </row>
    <row r="135" s="2" customFormat="1" ht="16.5" customHeight="1">
      <c r="A135" s="38"/>
      <c r="B135" s="39"/>
      <c r="C135" s="212" t="s">
        <v>7</v>
      </c>
      <c r="D135" s="212" t="s">
        <v>205</v>
      </c>
      <c r="E135" s="213" t="s">
        <v>5992</v>
      </c>
      <c r="F135" s="214" t="s">
        <v>6098</v>
      </c>
      <c r="G135" s="215" t="s">
        <v>676</v>
      </c>
      <c r="H135" s="216">
        <v>4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441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6098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80</v>
      </c>
    </row>
    <row r="137" s="2" customFormat="1" ht="16.5" customHeight="1">
      <c r="A137" s="38"/>
      <c r="B137" s="39"/>
      <c r="C137" s="212" t="s">
        <v>319</v>
      </c>
      <c r="D137" s="212" t="s">
        <v>205</v>
      </c>
      <c r="E137" s="213" t="s">
        <v>5994</v>
      </c>
      <c r="F137" s="214" t="s">
        <v>5987</v>
      </c>
      <c r="G137" s="215" t="s">
        <v>676</v>
      </c>
      <c r="H137" s="216">
        <v>6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451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5987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80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5996</v>
      </c>
      <c r="F139" s="214" t="s">
        <v>5989</v>
      </c>
      <c r="G139" s="215" t="s">
        <v>676</v>
      </c>
      <c r="H139" s="216">
        <v>24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461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5989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80</v>
      </c>
    </row>
    <row r="141" s="2" customFormat="1" ht="16.5" customHeight="1">
      <c r="A141" s="38"/>
      <c r="B141" s="39"/>
      <c r="C141" s="212" t="s">
        <v>327</v>
      </c>
      <c r="D141" s="212" t="s">
        <v>205</v>
      </c>
      <c r="E141" s="213" t="s">
        <v>5998</v>
      </c>
      <c r="F141" s="214" t="s">
        <v>5991</v>
      </c>
      <c r="G141" s="215" t="s">
        <v>676</v>
      </c>
      <c r="H141" s="216">
        <v>11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5991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80</v>
      </c>
    </row>
    <row r="143" s="2" customFormat="1" ht="16.5" customHeight="1">
      <c r="A143" s="38"/>
      <c r="B143" s="39"/>
      <c r="C143" s="212" t="s">
        <v>333</v>
      </c>
      <c r="D143" s="212" t="s">
        <v>205</v>
      </c>
      <c r="E143" s="213" t="s">
        <v>6000</v>
      </c>
      <c r="F143" s="214" t="s">
        <v>5993</v>
      </c>
      <c r="G143" s="215" t="s">
        <v>4446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481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5993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80</v>
      </c>
    </row>
    <row r="145" s="2" customFormat="1" ht="16.5" customHeight="1">
      <c r="A145" s="38"/>
      <c r="B145" s="39"/>
      <c r="C145" s="212" t="s">
        <v>339</v>
      </c>
      <c r="D145" s="212" t="s">
        <v>205</v>
      </c>
      <c r="E145" s="213" t="s">
        <v>6002</v>
      </c>
      <c r="F145" s="214" t="s">
        <v>5995</v>
      </c>
      <c r="G145" s="215" t="s">
        <v>208</v>
      </c>
      <c r="H145" s="216">
        <v>55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491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5995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80</v>
      </c>
    </row>
    <row r="147" s="2" customFormat="1" ht="16.5" customHeight="1">
      <c r="A147" s="38"/>
      <c r="B147" s="39"/>
      <c r="C147" s="212" t="s">
        <v>347</v>
      </c>
      <c r="D147" s="212" t="s">
        <v>205</v>
      </c>
      <c r="E147" s="213" t="s">
        <v>6004</v>
      </c>
      <c r="F147" s="214" t="s">
        <v>5997</v>
      </c>
      <c r="G147" s="215" t="s">
        <v>4446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501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5997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80</v>
      </c>
    </row>
    <row r="149" s="2" customFormat="1" ht="16.5" customHeight="1">
      <c r="A149" s="38"/>
      <c r="B149" s="39"/>
      <c r="C149" s="212" t="s">
        <v>353</v>
      </c>
      <c r="D149" s="212" t="s">
        <v>205</v>
      </c>
      <c r="E149" s="213" t="s">
        <v>6006</v>
      </c>
      <c r="F149" s="214" t="s">
        <v>6154</v>
      </c>
      <c r="G149" s="215" t="s">
        <v>208</v>
      </c>
      <c r="H149" s="216">
        <v>25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511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6154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6001</v>
      </c>
      <c r="G151" s="215" t="s">
        <v>208</v>
      </c>
      <c r="H151" s="216">
        <v>89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6001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6101</v>
      </c>
      <c r="G153" s="215" t="s">
        <v>208</v>
      </c>
      <c r="H153" s="216">
        <v>5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6101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6003</v>
      </c>
      <c r="G155" s="215" t="s">
        <v>208</v>
      </c>
      <c r="H155" s="216">
        <v>42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6003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2" customFormat="1" ht="16.5" customHeight="1">
      <c r="A157" s="38"/>
      <c r="B157" s="39"/>
      <c r="C157" s="212" t="s">
        <v>251</v>
      </c>
      <c r="D157" s="212" t="s">
        <v>205</v>
      </c>
      <c r="E157" s="213" t="s">
        <v>6015</v>
      </c>
      <c r="F157" s="214" t="s">
        <v>6005</v>
      </c>
      <c r="G157" s="215" t="s">
        <v>208</v>
      </c>
      <c r="H157" s="216">
        <v>80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6005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80</v>
      </c>
    </row>
    <row r="159" s="2" customFormat="1" ht="16.5" customHeight="1">
      <c r="A159" s="38"/>
      <c r="B159" s="39"/>
      <c r="C159" s="212" t="s">
        <v>385</v>
      </c>
      <c r="D159" s="212" t="s">
        <v>205</v>
      </c>
      <c r="E159" s="213" t="s">
        <v>6017</v>
      </c>
      <c r="F159" s="214" t="s">
        <v>6007</v>
      </c>
      <c r="G159" s="215" t="s">
        <v>208</v>
      </c>
      <c r="H159" s="216">
        <v>130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566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6007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80</v>
      </c>
    </row>
    <row r="161" s="2" customFormat="1" ht="16.5" customHeight="1">
      <c r="A161" s="38"/>
      <c r="B161" s="39"/>
      <c r="C161" s="212" t="s">
        <v>391</v>
      </c>
      <c r="D161" s="212" t="s">
        <v>205</v>
      </c>
      <c r="E161" s="213" t="s">
        <v>6019</v>
      </c>
      <c r="F161" s="214" t="s">
        <v>6009</v>
      </c>
      <c r="G161" s="215" t="s">
        <v>208</v>
      </c>
      <c r="H161" s="216">
        <v>108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578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6009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80</v>
      </c>
    </row>
    <row r="163" s="2" customFormat="1" ht="16.5" customHeight="1">
      <c r="A163" s="38"/>
      <c r="B163" s="39"/>
      <c r="C163" s="212" t="s">
        <v>397</v>
      </c>
      <c r="D163" s="212" t="s">
        <v>205</v>
      </c>
      <c r="E163" s="213" t="s">
        <v>6021</v>
      </c>
      <c r="F163" s="214" t="s">
        <v>6011</v>
      </c>
      <c r="G163" s="215" t="s">
        <v>208</v>
      </c>
      <c r="H163" s="216">
        <v>30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588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6011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80</v>
      </c>
    </row>
    <row r="165" s="2" customFormat="1" ht="16.5" customHeight="1">
      <c r="A165" s="38"/>
      <c r="B165" s="39"/>
      <c r="C165" s="212" t="s">
        <v>403</v>
      </c>
      <c r="D165" s="212" t="s">
        <v>205</v>
      </c>
      <c r="E165" s="213" t="s">
        <v>6023</v>
      </c>
      <c r="F165" s="214" t="s">
        <v>6102</v>
      </c>
      <c r="G165" s="215" t="s">
        <v>208</v>
      </c>
      <c r="H165" s="216">
        <v>22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600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6102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80</v>
      </c>
    </row>
    <row r="167" s="2" customFormat="1" ht="16.5" customHeight="1">
      <c r="A167" s="38"/>
      <c r="B167" s="39"/>
      <c r="C167" s="212" t="s">
        <v>409</v>
      </c>
      <c r="D167" s="212" t="s">
        <v>205</v>
      </c>
      <c r="E167" s="213" t="s">
        <v>6025</v>
      </c>
      <c r="F167" s="214" t="s">
        <v>6013</v>
      </c>
      <c r="G167" s="215" t="s">
        <v>208</v>
      </c>
      <c r="H167" s="216">
        <v>135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612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6013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80</v>
      </c>
    </row>
    <row r="169" s="12" customFormat="1" ht="25.92" customHeight="1">
      <c r="A169" s="12"/>
      <c r="B169" s="196"/>
      <c r="C169" s="197"/>
      <c r="D169" s="198" t="s">
        <v>72</v>
      </c>
      <c r="E169" s="199" t="s">
        <v>243</v>
      </c>
      <c r="F169" s="199" t="s">
        <v>6014</v>
      </c>
      <c r="G169" s="197"/>
      <c r="H169" s="197"/>
      <c r="I169" s="200"/>
      <c r="J169" s="201">
        <f>BK169</f>
        <v>0</v>
      </c>
      <c r="K169" s="197"/>
      <c r="L169" s="202"/>
      <c r="M169" s="203"/>
      <c r="N169" s="204"/>
      <c r="O169" s="204"/>
      <c r="P169" s="205">
        <f>SUM(P170:P217)</f>
        <v>0</v>
      </c>
      <c r="Q169" s="204"/>
      <c r="R169" s="205">
        <f>SUM(R170:R217)</f>
        <v>0</v>
      </c>
      <c r="S169" s="204"/>
      <c r="T169" s="206">
        <f>SUM(T170:T217)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7" t="s">
        <v>80</v>
      </c>
      <c r="AT169" s="208" t="s">
        <v>72</v>
      </c>
      <c r="AU169" s="208" t="s">
        <v>73</v>
      </c>
      <c r="AY169" s="207" t="s">
        <v>202</v>
      </c>
      <c r="BK169" s="209">
        <f>SUM(BK170:BK217)</f>
        <v>0</v>
      </c>
    </row>
    <row r="170" s="2" customFormat="1" ht="24.15" customHeight="1">
      <c r="A170" s="38"/>
      <c r="B170" s="39"/>
      <c r="C170" s="212" t="s">
        <v>415</v>
      </c>
      <c r="D170" s="212" t="s">
        <v>205</v>
      </c>
      <c r="E170" s="213" t="s">
        <v>6027</v>
      </c>
      <c r="F170" s="214" t="s">
        <v>6103</v>
      </c>
      <c r="G170" s="215" t="s">
        <v>4446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624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6103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421</v>
      </c>
      <c r="D172" s="212" t="s">
        <v>205</v>
      </c>
      <c r="E172" s="213" t="s">
        <v>6029</v>
      </c>
      <c r="F172" s="214" t="s">
        <v>6018</v>
      </c>
      <c r="G172" s="215" t="s">
        <v>4446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636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6018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24.15" customHeight="1">
      <c r="A174" s="38"/>
      <c r="B174" s="39"/>
      <c r="C174" s="212" t="s">
        <v>426</v>
      </c>
      <c r="D174" s="212" t="s">
        <v>205</v>
      </c>
      <c r="E174" s="213" t="s">
        <v>6031</v>
      </c>
      <c r="F174" s="214" t="s">
        <v>6020</v>
      </c>
      <c r="G174" s="215" t="s">
        <v>4446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646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6020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16.5" customHeight="1">
      <c r="A176" s="38"/>
      <c r="B176" s="39"/>
      <c r="C176" s="212" t="s">
        <v>434</v>
      </c>
      <c r="D176" s="212" t="s">
        <v>205</v>
      </c>
      <c r="E176" s="213" t="s">
        <v>6033</v>
      </c>
      <c r="F176" s="214" t="s">
        <v>6104</v>
      </c>
      <c r="G176" s="215" t="s">
        <v>4446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658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6104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16.5" customHeight="1">
      <c r="A178" s="38"/>
      <c r="B178" s="39"/>
      <c r="C178" s="212" t="s">
        <v>441</v>
      </c>
      <c r="D178" s="212" t="s">
        <v>205</v>
      </c>
      <c r="E178" s="213" t="s">
        <v>6036</v>
      </c>
      <c r="F178" s="214" t="s">
        <v>6024</v>
      </c>
      <c r="G178" s="215" t="s">
        <v>4446</v>
      </c>
      <c r="H178" s="216">
        <v>1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669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6024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16.5" customHeight="1">
      <c r="A180" s="38"/>
      <c r="B180" s="39"/>
      <c r="C180" s="212" t="s">
        <v>445</v>
      </c>
      <c r="D180" s="212" t="s">
        <v>205</v>
      </c>
      <c r="E180" s="213" t="s">
        <v>6038</v>
      </c>
      <c r="F180" s="214" t="s">
        <v>6026</v>
      </c>
      <c r="G180" s="215" t="s">
        <v>4446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678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6026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16.5" customHeight="1">
      <c r="A182" s="38"/>
      <c r="B182" s="39"/>
      <c r="C182" s="212" t="s">
        <v>451</v>
      </c>
      <c r="D182" s="212" t="s">
        <v>205</v>
      </c>
      <c r="E182" s="213" t="s">
        <v>6040</v>
      </c>
      <c r="F182" s="214" t="s">
        <v>6028</v>
      </c>
      <c r="G182" s="215" t="s">
        <v>676</v>
      </c>
      <c r="H182" s="216">
        <v>40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691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6028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2" customFormat="1" ht="16.5" customHeight="1">
      <c r="A184" s="38"/>
      <c r="B184" s="39"/>
      <c r="C184" s="212" t="s">
        <v>455</v>
      </c>
      <c r="D184" s="212" t="s">
        <v>205</v>
      </c>
      <c r="E184" s="213" t="s">
        <v>6042</v>
      </c>
      <c r="F184" s="214" t="s">
        <v>6030</v>
      </c>
      <c r="G184" s="215" t="s">
        <v>676</v>
      </c>
      <c r="H184" s="216">
        <v>4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701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6030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80</v>
      </c>
    </row>
    <row r="186" s="2" customFormat="1" ht="16.5" customHeight="1">
      <c r="A186" s="38"/>
      <c r="B186" s="39"/>
      <c r="C186" s="212" t="s">
        <v>461</v>
      </c>
      <c r="D186" s="212" t="s">
        <v>205</v>
      </c>
      <c r="E186" s="213" t="s">
        <v>6044</v>
      </c>
      <c r="F186" s="214" t="s">
        <v>6032</v>
      </c>
      <c r="G186" s="215" t="s">
        <v>676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80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718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6032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80</v>
      </c>
    </row>
    <row r="188" s="2" customFormat="1" ht="33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6110</v>
      </c>
      <c r="G188" s="215" t="s">
        <v>6035</v>
      </c>
      <c r="H188" s="216">
        <v>32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6110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24.15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6037</v>
      </c>
      <c r="G190" s="215" t="s">
        <v>80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6037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24.15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6113</v>
      </c>
      <c r="G192" s="215" t="s">
        <v>676</v>
      </c>
      <c r="H192" s="216">
        <v>2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6113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6041</v>
      </c>
      <c r="G194" s="215" t="s">
        <v>676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6041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24.1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6043</v>
      </c>
      <c r="G196" s="215" t="s">
        <v>4446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6043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6045</v>
      </c>
      <c r="G198" s="215" t="s">
        <v>4446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6045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6047</v>
      </c>
      <c r="G200" s="215" t="s">
        <v>676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6047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37.8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6049</v>
      </c>
      <c r="G202" s="215" t="s">
        <v>6035</v>
      </c>
      <c r="H202" s="216">
        <v>32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6049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6051</v>
      </c>
      <c r="G204" s="215" t="s">
        <v>4446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6051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6053</v>
      </c>
      <c r="G206" s="215" t="s">
        <v>676</v>
      </c>
      <c r="H206" s="216">
        <v>60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6053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16.5" customHeight="1">
      <c r="A208" s="38"/>
      <c r="B208" s="39"/>
      <c r="C208" s="212" t="s">
        <v>515</v>
      </c>
      <c r="D208" s="212" t="s">
        <v>205</v>
      </c>
      <c r="E208" s="213" t="s">
        <v>6105</v>
      </c>
      <c r="F208" s="214" t="s">
        <v>6055</v>
      </c>
      <c r="G208" s="215" t="s">
        <v>676</v>
      </c>
      <c r="H208" s="216">
        <v>20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80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855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6055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80</v>
      </c>
    </row>
    <row r="210" s="2" customFormat="1" ht="16.5" customHeight="1">
      <c r="A210" s="38"/>
      <c r="B210" s="39"/>
      <c r="C210" s="212" t="s">
        <v>521</v>
      </c>
      <c r="D210" s="212" t="s">
        <v>205</v>
      </c>
      <c r="E210" s="213" t="s">
        <v>6106</v>
      </c>
      <c r="F210" s="214" t="s">
        <v>6057</v>
      </c>
      <c r="G210" s="215" t="s">
        <v>676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80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867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6057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80</v>
      </c>
    </row>
    <row r="212" s="2" customFormat="1" ht="16.5" customHeight="1">
      <c r="A212" s="38"/>
      <c r="B212" s="39"/>
      <c r="C212" s="212" t="s">
        <v>527</v>
      </c>
      <c r="D212" s="212" t="s">
        <v>205</v>
      </c>
      <c r="E212" s="213" t="s">
        <v>6107</v>
      </c>
      <c r="F212" s="214" t="s">
        <v>6059</v>
      </c>
      <c r="G212" s="215" t="s">
        <v>676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210</v>
      </c>
      <c r="AT212" s="223" t="s">
        <v>205</v>
      </c>
      <c r="AU212" s="223" t="s">
        <v>80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877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6059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80</v>
      </c>
    </row>
    <row r="214" s="2" customFormat="1" ht="16.5" customHeight="1">
      <c r="A214" s="38"/>
      <c r="B214" s="39"/>
      <c r="C214" s="212" t="s">
        <v>533</v>
      </c>
      <c r="D214" s="212" t="s">
        <v>205</v>
      </c>
      <c r="E214" s="213" t="s">
        <v>6108</v>
      </c>
      <c r="F214" s="214" t="s">
        <v>6061</v>
      </c>
      <c r="G214" s="215" t="s">
        <v>676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80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887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6061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80</v>
      </c>
    </row>
    <row r="216" s="2" customFormat="1" ht="16.5" customHeight="1">
      <c r="A216" s="38"/>
      <c r="B216" s="39"/>
      <c r="C216" s="212" t="s">
        <v>537</v>
      </c>
      <c r="D216" s="212" t="s">
        <v>205</v>
      </c>
      <c r="E216" s="213" t="s">
        <v>6109</v>
      </c>
      <c r="F216" s="214" t="s">
        <v>6063</v>
      </c>
      <c r="G216" s="215" t="s">
        <v>676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80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899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6063</v>
      </c>
      <c r="G217" s="40"/>
      <c r="H217" s="40"/>
      <c r="I217" s="227"/>
      <c r="J217" s="40"/>
      <c r="K217" s="40"/>
      <c r="L217" s="44"/>
      <c r="M217" s="254"/>
      <c r="N217" s="255"/>
      <c r="O217" s="256"/>
      <c r="P217" s="256"/>
      <c r="Q217" s="256"/>
      <c r="R217" s="256"/>
      <c r="S217" s="256"/>
      <c r="T217" s="257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80</v>
      </c>
    </row>
    <row r="218" s="2" customFormat="1" ht="6.96" customHeight="1">
      <c r="A218" s="38"/>
      <c r="B218" s="59"/>
      <c r="C218" s="60"/>
      <c r="D218" s="60"/>
      <c r="E218" s="60"/>
      <c r="F218" s="60"/>
      <c r="G218" s="60"/>
      <c r="H218" s="60"/>
      <c r="I218" s="60"/>
      <c r="J218" s="60"/>
      <c r="K218" s="60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6LBSj9FKsLDq6ijyclbGguIRZj8tiUqvYPfSA+vHUr9bnmFu/XcXcLnkEbaOciQn0ITgKVvS8S5K8eMwSDjVrA==" hashValue="zomw5RY6c/M4tEft4P60cfytFA+NBjO8kdv5yXkzCyger7y9LgFoPAWjjrvyDWrJkY9y6t0aqv0Nenog+TOJOw==" algorithmName="SHA-512" password="CC35"/>
  <autoFilter ref="C89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6155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ROUND((SUM(BE90:BE207)),  2)</f>
        <v>0</v>
      </c>
      <c r="G35" s="38"/>
      <c r="H35" s="38"/>
      <c r="I35" s="157">
        <v>0.20999999999999999</v>
      </c>
      <c r="J35" s="156">
        <f>ROUND(((SUM(BE90:BE207))*I35),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ROUND((SUM(BF90:BF207)),  2)</f>
        <v>0</v>
      </c>
      <c r="G36" s="38"/>
      <c r="H36" s="38"/>
      <c r="I36" s="157">
        <v>0.12</v>
      </c>
      <c r="J36" s="156">
        <f>ROUND(((SUM(BF90:BF207))*I36),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ROUND((SUM(BG90:BG207)),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ROUND((SUM(BH90:BH207)),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ROUND((SUM(BI90:BI207)),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D8.2.8.2 - PS358 - 1117 - PRECIOSA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J130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J159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D8.2.8.2 - PS358 - 1117 - PRECIOSA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P91+P94+P99+P130+P159</f>
        <v>0</v>
      </c>
      <c r="Q90" s="96"/>
      <c r="R90" s="193">
        <f>R91+R94+R99+R130+R159</f>
        <v>0</v>
      </c>
      <c r="S90" s="96"/>
      <c r="T90" s="194">
        <f>T91+T94+T99+T130+T159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BK91+BK94+BK99+BK130+BK159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5948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5949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24.15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6156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6156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SUM(P100:P129)</f>
        <v>0</v>
      </c>
      <c r="Q99" s="204"/>
      <c r="R99" s="205">
        <f>SUM(R100:R129)</f>
        <v>0</v>
      </c>
      <c r="S99" s="204"/>
      <c r="T99" s="206">
        <f>SUM(T100:T129)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SUM(BK100:BK129)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5957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5957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6157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6157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5961</v>
      </c>
      <c r="G104" s="215" t="s">
        <v>676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5962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5964</v>
      </c>
      <c r="G106" s="215" t="s">
        <v>676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5966</v>
      </c>
      <c r="G108" s="215" t="s">
        <v>676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5966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5968</v>
      </c>
      <c r="G110" s="215" t="s">
        <v>676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5968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5970</v>
      </c>
      <c r="G112" s="215" t="s">
        <v>676</v>
      </c>
      <c r="H112" s="216">
        <v>0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5970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5972</v>
      </c>
      <c r="G114" s="215" t="s">
        <v>676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5972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5974</v>
      </c>
      <c r="G116" s="215" t="s">
        <v>676</v>
      </c>
      <c r="H116" s="216">
        <v>0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5974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5976</v>
      </c>
      <c r="G118" s="215" t="s">
        <v>676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5976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5978</v>
      </c>
      <c r="G120" s="215" t="s">
        <v>676</v>
      </c>
      <c r="H120" s="216">
        <v>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5978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5980</v>
      </c>
      <c r="G122" s="215" t="s">
        <v>676</v>
      </c>
      <c r="H122" s="216">
        <v>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5980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6067</v>
      </c>
      <c r="G124" s="215" t="s">
        <v>676</v>
      </c>
      <c r="H124" s="216">
        <v>0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6067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5982</v>
      </c>
      <c r="G126" s="215" t="s">
        <v>676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5982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5984</v>
      </c>
      <c r="G128" s="215" t="s">
        <v>676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5984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12" customFormat="1" ht="25.92" customHeight="1">
      <c r="A130" s="12"/>
      <c r="B130" s="196"/>
      <c r="C130" s="197"/>
      <c r="D130" s="198" t="s">
        <v>72</v>
      </c>
      <c r="E130" s="199" t="s">
        <v>210</v>
      </c>
      <c r="F130" s="199" t="s">
        <v>5985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SUM(P131:P158)</f>
        <v>0</v>
      </c>
      <c r="Q130" s="204"/>
      <c r="R130" s="205">
        <f>SUM(R131:R158)</f>
        <v>0</v>
      </c>
      <c r="S130" s="204"/>
      <c r="T130" s="206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72</v>
      </c>
      <c r="AU130" s="208" t="s">
        <v>73</v>
      </c>
      <c r="AY130" s="207" t="s">
        <v>202</v>
      </c>
      <c r="BK130" s="209">
        <f>SUM(BK131:BK158)</f>
        <v>0</v>
      </c>
    </row>
    <row r="131" s="2" customFormat="1" ht="16.5" customHeight="1">
      <c r="A131" s="38"/>
      <c r="B131" s="39"/>
      <c r="C131" s="212" t="s">
        <v>308</v>
      </c>
      <c r="D131" s="212" t="s">
        <v>205</v>
      </c>
      <c r="E131" s="213" t="s">
        <v>5988</v>
      </c>
      <c r="F131" s="214" t="s">
        <v>5987</v>
      </c>
      <c r="G131" s="215" t="s">
        <v>676</v>
      </c>
      <c r="H131" s="216">
        <v>4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415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5987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80</v>
      </c>
    </row>
    <row r="133" s="2" customFormat="1" ht="16.5" customHeight="1">
      <c r="A133" s="38"/>
      <c r="B133" s="39"/>
      <c r="C133" s="212" t="s">
        <v>312</v>
      </c>
      <c r="D133" s="212" t="s">
        <v>205</v>
      </c>
      <c r="E133" s="213" t="s">
        <v>5990</v>
      </c>
      <c r="F133" s="214" t="s">
        <v>5989</v>
      </c>
      <c r="G133" s="215" t="s">
        <v>676</v>
      </c>
      <c r="H133" s="216">
        <v>8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426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5989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80</v>
      </c>
    </row>
    <row r="135" s="2" customFormat="1" ht="16.5" customHeight="1">
      <c r="A135" s="38"/>
      <c r="B135" s="39"/>
      <c r="C135" s="212" t="s">
        <v>7</v>
      </c>
      <c r="D135" s="212" t="s">
        <v>205</v>
      </c>
      <c r="E135" s="213" t="s">
        <v>5992</v>
      </c>
      <c r="F135" s="214" t="s">
        <v>5991</v>
      </c>
      <c r="G135" s="215" t="s">
        <v>676</v>
      </c>
      <c r="H135" s="216">
        <v>4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441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5991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80</v>
      </c>
    </row>
    <row r="137" s="2" customFormat="1" ht="16.5" customHeight="1">
      <c r="A137" s="38"/>
      <c r="B137" s="39"/>
      <c r="C137" s="212" t="s">
        <v>319</v>
      </c>
      <c r="D137" s="212" t="s">
        <v>205</v>
      </c>
      <c r="E137" s="213" t="s">
        <v>5994</v>
      </c>
      <c r="F137" s="214" t="s">
        <v>5993</v>
      </c>
      <c r="G137" s="215" t="s">
        <v>4446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451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5993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80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5996</v>
      </c>
      <c r="F139" s="214" t="s">
        <v>5995</v>
      </c>
      <c r="G139" s="215" t="s">
        <v>208</v>
      </c>
      <c r="H139" s="216">
        <v>18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461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5995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80</v>
      </c>
    </row>
    <row r="141" s="2" customFormat="1" ht="16.5" customHeight="1">
      <c r="A141" s="38"/>
      <c r="B141" s="39"/>
      <c r="C141" s="212" t="s">
        <v>327</v>
      </c>
      <c r="D141" s="212" t="s">
        <v>205</v>
      </c>
      <c r="E141" s="213" t="s">
        <v>5998</v>
      </c>
      <c r="F141" s="214" t="s">
        <v>5997</v>
      </c>
      <c r="G141" s="215" t="s">
        <v>4446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5997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80</v>
      </c>
    </row>
    <row r="143" s="2" customFormat="1" ht="16.5" customHeight="1">
      <c r="A143" s="38"/>
      <c r="B143" s="39"/>
      <c r="C143" s="212" t="s">
        <v>333</v>
      </c>
      <c r="D143" s="212" t="s">
        <v>205</v>
      </c>
      <c r="E143" s="213" t="s">
        <v>6000</v>
      </c>
      <c r="F143" s="214" t="s">
        <v>5999</v>
      </c>
      <c r="G143" s="215" t="s">
        <v>208</v>
      </c>
      <c r="H143" s="216">
        <v>12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481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5999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80</v>
      </c>
    </row>
    <row r="145" s="2" customFormat="1" ht="16.5" customHeight="1">
      <c r="A145" s="38"/>
      <c r="B145" s="39"/>
      <c r="C145" s="212" t="s">
        <v>339</v>
      </c>
      <c r="D145" s="212" t="s">
        <v>205</v>
      </c>
      <c r="E145" s="213" t="s">
        <v>6002</v>
      </c>
      <c r="F145" s="214" t="s">
        <v>6001</v>
      </c>
      <c r="G145" s="215" t="s">
        <v>208</v>
      </c>
      <c r="H145" s="216">
        <v>15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491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6001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80</v>
      </c>
    </row>
    <row r="147" s="2" customFormat="1" ht="16.5" customHeight="1">
      <c r="A147" s="38"/>
      <c r="B147" s="39"/>
      <c r="C147" s="212" t="s">
        <v>347</v>
      </c>
      <c r="D147" s="212" t="s">
        <v>205</v>
      </c>
      <c r="E147" s="213" t="s">
        <v>6004</v>
      </c>
      <c r="F147" s="214" t="s">
        <v>6003</v>
      </c>
      <c r="G147" s="215" t="s">
        <v>208</v>
      </c>
      <c r="H147" s="216">
        <v>12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501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6003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80</v>
      </c>
    </row>
    <row r="149" s="2" customFormat="1" ht="16.5" customHeight="1">
      <c r="A149" s="38"/>
      <c r="B149" s="39"/>
      <c r="C149" s="212" t="s">
        <v>353</v>
      </c>
      <c r="D149" s="212" t="s">
        <v>205</v>
      </c>
      <c r="E149" s="213" t="s">
        <v>6006</v>
      </c>
      <c r="F149" s="214" t="s">
        <v>6005</v>
      </c>
      <c r="G149" s="215" t="s">
        <v>208</v>
      </c>
      <c r="H149" s="216">
        <v>48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511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6005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6007</v>
      </c>
      <c r="G151" s="215" t="s">
        <v>208</v>
      </c>
      <c r="H151" s="216">
        <v>106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6007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6009</v>
      </c>
      <c r="G153" s="215" t="s">
        <v>208</v>
      </c>
      <c r="H153" s="216">
        <v>12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6009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6011</v>
      </c>
      <c r="G155" s="215" t="s">
        <v>208</v>
      </c>
      <c r="H155" s="216">
        <v>8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6011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2" customFormat="1" ht="16.5" customHeight="1">
      <c r="A157" s="38"/>
      <c r="B157" s="39"/>
      <c r="C157" s="212" t="s">
        <v>251</v>
      </c>
      <c r="D157" s="212" t="s">
        <v>205</v>
      </c>
      <c r="E157" s="213" t="s">
        <v>6015</v>
      </c>
      <c r="F157" s="214" t="s">
        <v>6013</v>
      </c>
      <c r="G157" s="215" t="s">
        <v>208</v>
      </c>
      <c r="H157" s="216">
        <v>20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6013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80</v>
      </c>
    </row>
    <row r="159" s="12" customFormat="1" ht="25.92" customHeight="1">
      <c r="A159" s="12"/>
      <c r="B159" s="196"/>
      <c r="C159" s="197"/>
      <c r="D159" s="198" t="s">
        <v>72</v>
      </c>
      <c r="E159" s="199" t="s">
        <v>243</v>
      </c>
      <c r="F159" s="199" t="s">
        <v>6014</v>
      </c>
      <c r="G159" s="197"/>
      <c r="H159" s="197"/>
      <c r="I159" s="200"/>
      <c r="J159" s="201">
        <f>BK159</f>
        <v>0</v>
      </c>
      <c r="K159" s="197"/>
      <c r="L159" s="202"/>
      <c r="M159" s="203"/>
      <c r="N159" s="204"/>
      <c r="O159" s="204"/>
      <c r="P159" s="205">
        <f>SUM(P160:P207)</f>
        <v>0</v>
      </c>
      <c r="Q159" s="204"/>
      <c r="R159" s="205">
        <f>SUM(R160:R207)</f>
        <v>0</v>
      </c>
      <c r="S159" s="204"/>
      <c r="T159" s="206">
        <f>SUM(T160:T207)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80</v>
      </c>
      <c r="AT159" s="208" t="s">
        <v>72</v>
      </c>
      <c r="AU159" s="208" t="s">
        <v>73</v>
      </c>
      <c r="AY159" s="207" t="s">
        <v>202</v>
      </c>
      <c r="BK159" s="209">
        <f>SUM(BK160:BK207)</f>
        <v>0</v>
      </c>
    </row>
    <row r="160" s="2" customFormat="1" ht="24.15" customHeight="1">
      <c r="A160" s="38"/>
      <c r="B160" s="39"/>
      <c r="C160" s="212" t="s">
        <v>385</v>
      </c>
      <c r="D160" s="212" t="s">
        <v>205</v>
      </c>
      <c r="E160" s="213" t="s">
        <v>6017</v>
      </c>
      <c r="F160" s="214" t="s">
        <v>6016</v>
      </c>
      <c r="G160" s="215" t="s">
        <v>4446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566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6016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80</v>
      </c>
    </row>
    <row r="162" s="2" customFormat="1" ht="16.5" customHeight="1">
      <c r="A162" s="38"/>
      <c r="B162" s="39"/>
      <c r="C162" s="212" t="s">
        <v>391</v>
      </c>
      <c r="D162" s="212" t="s">
        <v>205</v>
      </c>
      <c r="E162" s="213" t="s">
        <v>6019</v>
      </c>
      <c r="F162" s="214" t="s">
        <v>6018</v>
      </c>
      <c r="G162" s="215" t="s">
        <v>4446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578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6018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80</v>
      </c>
    </row>
    <row r="164" s="2" customFormat="1" ht="24.15" customHeight="1">
      <c r="A164" s="38"/>
      <c r="B164" s="39"/>
      <c r="C164" s="212" t="s">
        <v>397</v>
      </c>
      <c r="D164" s="212" t="s">
        <v>205</v>
      </c>
      <c r="E164" s="213" t="s">
        <v>6021</v>
      </c>
      <c r="F164" s="214" t="s">
        <v>6020</v>
      </c>
      <c r="G164" s="215" t="s">
        <v>4446</v>
      </c>
      <c r="H164" s="216">
        <v>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588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6020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80</v>
      </c>
    </row>
    <row r="166" s="2" customFormat="1" ht="16.5" customHeight="1">
      <c r="A166" s="38"/>
      <c r="B166" s="39"/>
      <c r="C166" s="212" t="s">
        <v>403</v>
      </c>
      <c r="D166" s="212" t="s">
        <v>205</v>
      </c>
      <c r="E166" s="213" t="s">
        <v>6023</v>
      </c>
      <c r="F166" s="214" t="s">
        <v>6022</v>
      </c>
      <c r="G166" s="215" t="s">
        <v>4446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600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6022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80</v>
      </c>
    </row>
    <row r="168" s="2" customFormat="1" ht="16.5" customHeight="1">
      <c r="A168" s="38"/>
      <c r="B168" s="39"/>
      <c r="C168" s="212" t="s">
        <v>409</v>
      </c>
      <c r="D168" s="212" t="s">
        <v>205</v>
      </c>
      <c r="E168" s="213" t="s">
        <v>6025</v>
      </c>
      <c r="F168" s="214" t="s">
        <v>6024</v>
      </c>
      <c r="G168" s="215" t="s">
        <v>4446</v>
      </c>
      <c r="H168" s="216">
        <v>0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612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6024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80</v>
      </c>
    </row>
    <row r="170" s="2" customFormat="1" ht="16.5" customHeight="1">
      <c r="A170" s="38"/>
      <c r="B170" s="39"/>
      <c r="C170" s="212" t="s">
        <v>415</v>
      </c>
      <c r="D170" s="212" t="s">
        <v>205</v>
      </c>
      <c r="E170" s="213" t="s">
        <v>6027</v>
      </c>
      <c r="F170" s="214" t="s">
        <v>6026</v>
      </c>
      <c r="G170" s="215" t="s">
        <v>4446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624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6026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421</v>
      </c>
      <c r="D172" s="212" t="s">
        <v>205</v>
      </c>
      <c r="E172" s="213" t="s">
        <v>6029</v>
      </c>
      <c r="F172" s="214" t="s">
        <v>6028</v>
      </c>
      <c r="G172" s="215" t="s">
        <v>676</v>
      </c>
      <c r="H172" s="216">
        <v>10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636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6028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16.5" customHeight="1">
      <c r="A174" s="38"/>
      <c r="B174" s="39"/>
      <c r="C174" s="212" t="s">
        <v>426</v>
      </c>
      <c r="D174" s="212" t="s">
        <v>205</v>
      </c>
      <c r="E174" s="213" t="s">
        <v>6031</v>
      </c>
      <c r="F174" s="214" t="s">
        <v>6030</v>
      </c>
      <c r="G174" s="215" t="s">
        <v>676</v>
      </c>
      <c r="H174" s="216">
        <v>2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646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6030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16.5" customHeight="1">
      <c r="A176" s="38"/>
      <c r="B176" s="39"/>
      <c r="C176" s="212" t="s">
        <v>434</v>
      </c>
      <c r="D176" s="212" t="s">
        <v>205</v>
      </c>
      <c r="E176" s="213" t="s">
        <v>6033</v>
      </c>
      <c r="F176" s="214" t="s">
        <v>6032</v>
      </c>
      <c r="G176" s="215" t="s">
        <v>676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658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6032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24.15" customHeight="1">
      <c r="A178" s="38"/>
      <c r="B178" s="39"/>
      <c r="C178" s="212" t="s">
        <v>441</v>
      </c>
      <c r="D178" s="212" t="s">
        <v>205</v>
      </c>
      <c r="E178" s="213" t="s">
        <v>6036</v>
      </c>
      <c r="F178" s="214" t="s">
        <v>6034</v>
      </c>
      <c r="G178" s="215" t="s">
        <v>6035</v>
      </c>
      <c r="H178" s="216">
        <v>12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669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6034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24.15" customHeight="1">
      <c r="A180" s="38"/>
      <c r="B180" s="39"/>
      <c r="C180" s="212" t="s">
        <v>445</v>
      </c>
      <c r="D180" s="212" t="s">
        <v>205</v>
      </c>
      <c r="E180" s="213" t="s">
        <v>6038</v>
      </c>
      <c r="F180" s="214" t="s">
        <v>6037</v>
      </c>
      <c r="G180" s="215" t="s">
        <v>4446</v>
      </c>
      <c r="H180" s="216">
        <v>0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678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6037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24.15" customHeight="1">
      <c r="A182" s="38"/>
      <c r="B182" s="39"/>
      <c r="C182" s="212" t="s">
        <v>451</v>
      </c>
      <c r="D182" s="212" t="s">
        <v>205</v>
      </c>
      <c r="E182" s="213" t="s">
        <v>6040</v>
      </c>
      <c r="F182" s="214" t="s">
        <v>6039</v>
      </c>
      <c r="G182" s="215" t="s">
        <v>676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691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6039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2" customFormat="1" ht="16.5" customHeight="1">
      <c r="A184" s="38"/>
      <c r="B184" s="39"/>
      <c r="C184" s="212" t="s">
        <v>455</v>
      </c>
      <c r="D184" s="212" t="s">
        <v>205</v>
      </c>
      <c r="E184" s="213" t="s">
        <v>6042</v>
      </c>
      <c r="F184" s="214" t="s">
        <v>6041</v>
      </c>
      <c r="G184" s="215" t="s">
        <v>676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701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6041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80</v>
      </c>
    </row>
    <row r="186" s="2" customFormat="1" ht="24.15" customHeight="1">
      <c r="A186" s="38"/>
      <c r="B186" s="39"/>
      <c r="C186" s="212" t="s">
        <v>461</v>
      </c>
      <c r="D186" s="212" t="s">
        <v>205</v>
      </c>
      <c r="E186" s="213" t="s">
        <v>6044</v>
      </c>
      <c r="F186" s="214" t="s">
        <v>6043</v>
      </c>
      <c r="G186" s="215" t="s">
        <v>4446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80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718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6043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80</v>
      </c>
    </row>
    <row r="188" s="2" customFormat="1" ht="16.5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6045</v>
      </c>
      <c r="G188" s="215" t="s">
        <v>4446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6045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16.5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6047</v>
      </c>
      <c r="G190" s="215" t="s">
        <v>676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6047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37.8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6049</v>
      </c>
      <c r="G192" s="215" t="s">
        <v>6035</v>
      </c>
      <c r="H192" s="216">
        <v>12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6049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6051</v>
      </c>
      <c r="G194" s="215" t="s">
        <v>4446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6051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16.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6053</v>
      </c>
      <c r="G196" s="215" t="s">
        <v>676</v>
      </c>
      <c r="H196" s="216">
        <v>20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6053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6055</v>
      </c>
      <c r="G198" s="215" t="s">
        <v>676</v>
      </c>
      <c r="H198" s="216">
        <v>9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6055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6057</v>
      </c>
      <c r="G200" s="215" t="s">
        <v>676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6057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16.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6059</v>
      </c>
      <c r="G202" s="215" t="s">
        <v>676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6061</v>
      </c>
      <c r="G204" s="215" t="s">
        <v>676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6061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6063</v>
      </c>
      <c r="G206" s="215" t="s">
        <v>676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6063</v>
      </c>
      <c r="G207" s="40"/>
      <c r="H207" s="40"/>
      <c r="I207" s="227"/>
      <c r="J207" s="40"/>
      <c r="K207" s="40"/>
      <c r="L207" s="44"/>
      <c r="M207" s="254"/>
      <c r="N207" s="255"/>
      <c r="O207" s="256"/>
      <c r="P207" s="256"/>
      <c r="Q207" s="256"/>
      <c r="R207" s="256"/>
      <c r="S207" s="256"/>
      <c r="T207" s="257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6.96" customHeight="1">
      <c r="A208" s="3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U5A4pQTCur3RtBTAIMre2IwIzK2oEzDmuDKhgpJJH0+W+u6AHOIf97u7283TJ2lsC9VNL1yBpuP2QWfNgkKvjw==" hashValue="6iOJ9lm4rlO+ik7GcpZGCJh2uk5TGSZN9xuP5sEHYyYbi3rb+VPHljLdIwHeMFGsRDnwRSZsZur4SqIDFpzEMg==" algorithmName="SHA-512" password="CC35"/>
  <autoFilter ref="C89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6158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ROUND((SUM(BE90:BE207)),  2)</f>
        <v>0</v>
      </c>
      <c r="G35" s="38"/>
      <c r="H35" s="38"/>
      <c r="I35" s="157">
        <v>0.20999999999999999</v>
      </c>
      <c r="J35" s="156">
        <f>ROUND(((SUM(BE90:BE207))*I35),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ROUND((SUM(BF90:BF207)),  2)</f>
        <v>0</v>
      </c>
      <c r="G36" s="38"/>
      <c r="H36" s="38"/>
      <c r="I36" s="157">
        <v>0.12</v>
      </c>
      <c r="J36" s="156">
        <f>ROUND(((SUM(BF90:BF207))*I36),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ROUND((SUM(BG90:BG207)),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ROUND((SUM(BH90:BH207)),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ROUND((SUM(BI90:BI207)),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D8.2.9.2 - PS359 - 1413 - Zavadilová, Mostecká 663 -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J130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J159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D8.2.9.2 - PS359 - 1413 - Zavadilová, Mostecká 663 -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P91+P94+P99+P130+P159</f>
        <v>0</v>
      </c>
      <c r="Q90" s="96"/>
      <c r="R90" s="193">
        <f>R91+R94+R99+R130+R159</f>
        <v>0</v>
      </c>
      <c r="S90" s="96"/>
      <c r="T90" s="194">
        <f>T91+T94+T99+T130+T159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BK91+BK94+BK99+BK130+BK159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5948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5949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24.15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5952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5952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SUM(P100:P129)</f>
        <v>0</v>
      </c>
      <c r="Q99" s="204"/>
      <c r="R99" s="205">
        <f>SUM(R100:R129)</f>
        <v>0</v>
      </c>
      <c r="S99" s="204"/>
      <c r="T99" s="206">
        <f>SUM(T100:T129)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SUM(BK100:BK129)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5957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5957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5959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5959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5961</v>
      </c>
      <c r="G104" s="215" t="s">
        <v>676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5962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5964</v>
      </c>
      <c r="G106" s="215" t="s">
        <v>676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5966</v>
      </c>
      <c r="G108" s="215" t="s">
        <v>676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5966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5968</v>
      </c>
      <c r="G110" s="215" t="s">
        <v>676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5968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5970</v>
      </c>
      <c r="G112" s="215" t="s">
        <v>676</v>
      </c>
      <c r="H112" s="216">
        <v>0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5970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5972</v>
      </c>
      <c r="G114" s="215" t="s">
        <v>676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5972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5974</v>
      </c>
      <c r="G116" s="215" t="s">
        <v>676</v>
      </c>
      <c r="H116" s="216">
        <v>0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5974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6089</v>
      </c>
      <c r="G118" s="215" t="s">
        <v>676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6089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5978</v>
      </c>
      <c r="G120" s="215" t="s">
        <v>676</v>
      </c>
      <c r="H120" s="216">
        <v>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5978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5980</v>
      </c>
      <c r="G122" s="215" t="s">
        <v>676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5980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6067</v>
      </c>
      <c r="G124" s="215" t="s">
        <v>676</v>
      </c>
      <c r="H124" s="216">
        <v>0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6067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5982</v>
      </c>
      <c r="G126" s="215" t="s">
        <v>676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5982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5984</v>
      </c>
      <c r="G128" s="215" t="s">
        <v>676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5984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12" customFormat="1" ht="25.92" customHeight="1">
      <c r="A130" s="12"/>
      <c r="B130" s="196"/>
      <c r="C130" s="197"/>
      <c r="D130" s="198" t="s">
        <v>72</v>
      </c>
      <c r="E130" s="199" t="s">
        <v>210</v>
      </c>
      <c r="F130" s="199" t="s">
        <v>5985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SUM(P131:P158)</f>
        <v>0</v>
      </c>
      <c r="Q130" s="204"/>
      <c r="R130" s="205">
        <f>SUM(R131:R158)</f>
        <v>0</v>
      </c>
      <c r="S130" s="204"/>
      <c r="T130" s="206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72</v>
      </c>
      <c r="AU130" s="208" t="s">
        <v>73</v>
      </c>
      <c r="AY130" s="207" t="s">
        <v>202</v>
      </c>
      <c r="BK130" s="209">
        <f>SUM(BK131:BK158)</f>
        <v>0</v>
      </c>
    </row>
    <row r="131" s="2" customFormat="1" ht="16.5" customHeight="1">
      <c r="A131" s="38"/>
      <c r="B131" s="39"/>
      <c r="C131" s="212" t="s">
        <v>308</v>
      </c>
      <c r="D131" s="212" t="s">
        <v>205</v>
      </c>
      <c r="E131" s="213" t="s">
        <v>5988</v>
      </c>
      <c r="F131" s="214" t="s">
        <v>5987</v>
      </c>
      <c r="G131" s="215" t="s">
        <v>676</v>
      </c>
      <c r="H131" s="216">
        <v>4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415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5987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80</v>
      </c>
    </row>
    <row r="133" s="2" customFormat="1" ht="16.5" customHeight="1">
      <c r="A133" s="38"/>
      <c r="B133" s="39"/>
      <c r="C133" s="212" t="s">
        <v>312</v>
      </c>
      <c r="D133" s="212" t="s">
        <v>205</v>
      </c>
      <c r="E133" s="213" t="s">
        <v>5990</v>
      </c>
      <c r="F133" s="214" t="s">
        <v>5989</v>
      </c>
      <c r="G133" s="215" t="s">
        <v>676</v>
      </c>
      <c r="H133" s="216">
        <v>8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426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5989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80</v>
      </c>
    </row>
    <row r="135" s="2" customFormat="1" ht="16.5" customHeight="1">
      <c r="A135" s="38"/>
      <c r="B135" s="39"/>
      <c r="C135" s="212" t="s">
        <v>7</v>
      </c>
      <c r="D135" s="212" t="s">
        <v>205</v>
      </c>
      <c r="E135" s="213" t="s">
        <v>5992</v>
      </c>
      <c r="F135" s="214" t="s">
        <v>5991</v>
      </c>
      <c r="G135" s="215" t="s">
        <v>676</v>
      </c>
      <c r="H135" s="216">
        <v>4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441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5991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80</v>
      </c>
    </row>
    <row r="137" s="2" customFormat="1" ht="16.5" customHeight="1">
      <c r="A137" s="38"/>
      <c r="B137" s="39"/>
      <c r="C137" s="212" t="s">
        <v>319</v>
      </c>
      <c r="D137" s="212" t="s">
        <v>205</v>
      </c>
      <c r="E137" s="213" t="s">
        <v>5994</v>
      </c>
      <c r="F137" s="214" t="s">
        <v>5993</v>
      </c>
      <c r="G137" s="215" t="s">
        <v>4446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451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5993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80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5996</v>
      </c>
      <c r="F139" s="214" t="s">
        <v>5995</v>
      </c>
      <c r="G139" s="215" t="s">
        <v>208</v>
      </c>
      <c r="H139" s="216">
        <v>18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461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5995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80</v>
      </c>
    </row>
    <row r="141" s="2" customFormat="1" ht="16.5" customHeight="1">
      <c r="A141" s="38"/>
      <c r="B141" s="39"/>
      <c r="C141" s="212" t="s">
        <v>327</v>
      </c>
      <c r="D141" s="212" t="s">
        <v>205</v>
      </c>
      <c r="E141" s="213" t="s">
        <v>5998</v>
      </c>
      <c r="F141" s="214" t="s">
        <v>5997</v>
      </c>
      <c r="G141" s="215" t="s">
        <v>4446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5997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80</v>
      </c>
    </row>
    <row r="143" s="2" customFormat="1" ht="16.5" customHeight="1">
      <c r="A143" s="38"/>
      <c r="B143" s="39"/>
      <c r="C143" s="212" t="s">
        <v>333</v>
      </c>
      <c r="D143" s="212" t="s">
        <v>205</v>
      </c>
      <c r="E143" s="213" t="s">
        <v>6000</v>
      </c>
      <c r="F143" s="214" t="s">
        <v>5999</v>
      </c>
      <c r="G143" s="215" t="s">
        <v>208</v>
      </c>
      <c r="H143" s="216">
        <v>12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481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5999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80</v>
      </c>
    </row>
    <row r="145" s="2" customFormat="1" ht="16.5" customHeight="1">
      <c r="A145" s="38"/>
      <c r="B145" s="39"/>
      <c r="C145" s="212" t="s">
        <v>339</v>
      </c>
      <c r="D145" s="212" t="s">
        <v>205</v>
      </c>
      <c r="E145" s="213" t="s">
        <v>6002</v>
      </c>
      <c r="F145" s="214" t="s">
        <v>6001</v>
      </c>
      <c r="G145" s="215" t="s">
        <v>208</v>
      </c>
      <c r="H145" s="216">
        <v>15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491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6001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80</v>
      </c>
    </row>
    <row r="147" s="2" customFormat="1" ht="16.5" customHeight="1">
      <c r="A147" s="38"/>
      <c r="B147" s="39"/>
      <c r="C147" s="212" t="s">
        <v>347</v>
      </c>
      <c r="D147" s="212" t="s">
        <v>205</v>
      </c>
      <c r="E147" s="213" t="s">
        <v>6004</v>
      </c>
      <c r="F147" s="214" t="s">
        <v>6003</v>
      </c>
      <c r="G147" s="215" t="s">
        <v>208</v>
      </c>
      <c r="H147" s="216">
        <v>12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501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6003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80</v>
      </c>
    </row>
    <row r="149" s="2" customFormat="1" ht="16.5" customHeight="1">
      <c r="A149" s="38"/>
      <c r="B149" s="39"/>
      <c r="C149" s="212" t="s">
        <v>353</v>
      </c>
      <c r="D149" s="212" t="s">
        <v>205</v>
      </c>
      <c r="E149" s="213" t="s">
        <v>6006</v>
      </c>
      <c r="F149" s="214" t="s">
        <v>6005</v>
      </c>
      <c r="G149" s="215" t="s">
        <v>208</v>
      </c>
      <c r="H149" s="216">
        <v>48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511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6005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6007</v>
      </c>
      <c r="G151" s="215" t="s">
        <v>208</v>
      </c>
      <c r="H151" s="216">
        <v>106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6007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6009</v>
      </c>
      <c r="G153" s="215" t="s">
        <v>208</v>
      </c>
      <c r="H153" s="216">
        <v>12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6009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6011</v>
      </c>
      <c r="G155" s="215" t="s">
        <v>208</v>
      </c>
      <c r="H155" s="216">
        <v>8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6011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2" customFormat="1" ht="16.5" customHeight="1">
      <c r="A157" s="38"/>
      <c r="B157" s="39"/>
      <c r="C157" s="212" t="s">
        <v>251</v>
      </c>
      <c r="D157" s="212" t="s">
        <v>205</v>
      </c>
      <c r="E157" s="213" t="s">
        <v>6015</v>
      </c>
      <c r="F157" s="214" t="s">
        <v>6013</v>
      </c>
      <c r="G157" s="215" t="s">
        <v>208</v>
      </c>
      <c r="H157" s="216">
        <v>20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6013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80</v>
      </c>
    </row>
    <row r="159" s="12" customFormat="1" ht="25.92" customHeight="1">
      <c r="A159" s="12"/>
      <c r="B159" s="196"/>
      <c r="C159" s="197"/>
      <c r="D159" s="198" t="s">
        <v>72</v>
      </c>
      <c r="E159" s="199" t="s">
        <v>243</v>
      </c>
      <c r="F159" s="199" t="s">
        <v>6014</v>
      </c>
      <c r="G159" s="197"/>
      <c r="H159" s="197"/>
      <c r="I159" s="200"/>
      <c r="J159" s="201">
        <f>BK159</f>
        <v>0</v>
      </c>
      <c r="K159" s="197"/>
      <c r="L159" s="202"/>
      <c r="M159" s="203"/>
      <c r="N159" s="204"/>
      <c r="O159" s="204"/>
      <c r="P159" s="205">
        <f>SUM(P160:P207)</f>
        <v>0</v>
      </c>
      <c r="Q159" s="204"/>
      <c r="R159" s="205">
        <f>SUM(R160:R207)</f>
        <v>0</v>
      </c>
      <c r="S159" s="204"/>
      <c r="T159" s="206">
        <f>SUM(T160:T207)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80</v>
      </c>
      <c r="AT159" s="208" t="s">
        <v>72</v>
      </c>
      <c r="AU159" s="208" t="s">
        <v>73</v>
      </c>
      <c r="AY159" s="207" t="s">
        <v>202</v>
      </c>
      <c r="BK159" s="209">
        <f>SUM(BK160:BK207)</f>
        <v>0</v>
      </c>
    </row>
    <row r="160" s="2" customFormat="1" ht="24.15" customHeight="1">
      <c r="A160" s="38"/>
      <c r="B160" s="39"/>
      <c r="C160" s="212" t="s">
        <v>385</v>
      </c>
      <c r="D160" s="212" t="s">
        <v>205</v>
      </c>
      <c r="E160" s="213" t="s">
        <v>6017</v>
      </c>
      <c r="F160" s="214" t="s">
        <v>6016</v>
      </c>
      <c r="G160" s="215" t="s">
        <v>4446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566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6016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80</v>
      </c>
    </row>
    <row r="162" s="2" customFormat="1" ht="16.5" customHeight="1">
      <c r="A162" s="38"/>
      <c r="B162" s="39"/>
      <c r="C162" s="212" t="s">
        <v>391</v>
      </c>
      <c r="D162" s="212" t="s">
        <v>205</v>
      </c>
      <c r="E162" s="213" t="s">
        <v>6019</v>
      </c>
      <c r="F162" s="214" t="s">
        <v>6018</v>
      </c>
      <c r="G162" s="215" t="s">
        <v>4446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578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6018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80</v>
      </c>
    </row>
    <row r="164" s="2" customFormat="1" ht="24.15" customHeight="1">
      <c r="A164" s="38"/>
      <c r="B164" s="39"/>
      <c r="C164" s="212" t="s">
        <v>397</v>
      </c>
      <c r="D164" s="212" t="s">
        <v>205</v>
      </c>
      <c r="E164" s="213" t="s">
        <v>6021</v>
      </c>
      <c r="F164" s="214" t="s">
        <v>6020</v>
      </c>
      <c r="G164" s="215" t="s">
        <v>4446</v>
      </c>
      <c r="H164" s="216">
        <v>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588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6020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80</v>
      </c>
    </row>
    <row r="166" s="2" customFormat="1" ht="16.5" customHeight="1">
      <c r="A166" s="38"/>
      <c r="B166" s="39"/>
      <c r="C166" s="212" t="s">
        <v>403</v>
      </c>
      <c r="D166" s="212" t="s">
        <v>205</v>
      </c>
      <c r="E166" s="213" t="s">
        <v>6023</v>
      </c>
      <c r="F166" s="214" t="s">
        <v>6022</v>
      </c>
      <c r="G166" s="215" t="s">
        <v>4446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600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6022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80</v>
      </c>
    </row>
    <row r="168" s="2" customFormat="1" ht="16.5" customHeight="1">
      <c r="A168" s="38"/>
      <c r="B168" s="39"/>
      <c r="C168" s="212" t="s">
        <v>409</v>
      </c>
      <c r="D168" s="212" t="s">
        <v>205</v>
      </c>
      <c r="E168" s="213" t="s">
        <v>6025</v>
      </c>
      <c r="F168" s="214" t="s">
        <v>6024</v>
      </c>
      <c r="G168" s="215" t="s">
        <v>4446</v>
      </c>
      <c r="H168" s="216">
        <v>0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612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6024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80</v>
      </c>
    </row>
    <row r="170" s="2" customFormat="1" ht="16.5" customHeight="1">
      <c r="A170" s="38"/>
      <c r="B170" s="39"/>
      <c r="C170" s="212" t="s">
        <v>415</v>
      </c>
      <c r="D170" s="212" t="s">
        <v>205</v>
      </c>
      <c r="E170" s="213" t="s">
        <v>6027</v>
      </c>
      <c r="F170" s="214" t="s">
        <v>6026</v>
      </c>
      <c r="G170" s="215" t="s">
        <v>4446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624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6026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421</v>
      </c>
      <c r="D172" s="212" t="s">
        <v>205</v>
      </c>
      <c r="E172" s="213" t="s">
        <v>6029</v>
      </c>
      <c r="F172" s="214" t="s">
        <v>6028</v>
      </c>
      <c r="G172" s="215" t="s">
        <v>676</v>
      </c>
      <c r="H172" s="216">
        <v>10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636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6028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16.5" customHeight="1">
      <c r="A174" s="38"/>
      <c r="B174" s="39"/>
      <c r="C174" s="212" t="s">
        <v>426</v>
      </c>
      <c r="D174" s="212" t="s">
        <v>205</v>
      </c>
      <c r="E174" s="213" t="s">
        <v>6031</v>
      </c>
      <c r="F174" s="214" t="s">
        <v>6030</v>
      </c>
      <c r="G174" s="215" t="s">
        <v>676</v>
      </c>
      <c r="H174" s="216">
        <v>2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646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6030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16.5" customHeight="1">
      <c r="A176" s="38"/>
      <c r="B176" s="39"/>
      <c r="C176" s="212" t="s">
        <v>434</v>
      </c>
      <c r="D176" s="212" t="s">
        <v>205</v>
      </c>
      <c r="E176" s="213" t="s">
        <v>6033</v>
      </c>
      <c r="F176" s="214" t="s">
        <v>6032</v>
      </c>
      <c r="G176" s="215" t="s">
        <v>676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658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6032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24.15" customHeight="1">
      <c r="A178" s="38"/>
      <c r="B178" s="39"/>
      <c r="C178" s="212" t="s">
        <v>441</v>
      </c>
      <c r="D178" s="212" t="s">
        <v>205</v>
      </c>
      <c r="E178" s="213" t="s">
        <v>6036</v>
      </c>
      <c r="F178" s="214" t="s">
        <v>6034</v>
      </c>
      <c r="G178" s="215" t="s">
        <v>6035</v>
      </c>
      <c r="H178" s="216">
        <v>11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669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6034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24.15" customHeight="1">
      <c r="A180" s="38"/>
      <c r="B180" s="39"/>
      <c r="C180" s="212" t="s">
        <v>445</v>
      </c>
      <c r="D180" s="212" t="s">
        <v>205</v>
      </c>
      <c r="E180" s="213" t="s">
        <v>6038</v>
      </c>
      <c r="F180" s="214" t="s">
        <v>6037</v>
      </c>
      <c r="G180" s="215" t="s">
        <v>4446</v>
      </c>
      <c r="H180" s="216">
        <v>0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678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6037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24.15" customHeight="1">
      <c r="A182" s="38"/>
      <c r="B182" s="39"/>
      <c r="C182" s="212" t="s">
        <v>451</v>
      </c>
      <c r="D182" s="212" t="s">
        <v>205</v>
      </c>
      <c r="E182" s="213" t="s">
        <v>6040</v>
      </c>
      <c r="F182" s="214" t="s">
        <v>6039</v>
      </c>
      <c r="G182" s="215" t="s">
        <v>676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691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6039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2" customFormat="1" ht="16.5" customHeight="1">
      <c r="A184" s="38"/>
      <c r="B184" s="39"/>
      <c r="C184" s="212" t="s">
        <v>455</v>
      </c>
      <c r="D184" s="212" t="s">
        <v>205</v>
      </c>
      <c r="E184" s="213" t="s">
        <v>6042</v>
      </c>
      <c r="F184" s="214" t="s">
        <v>6041</v>
      </c>
      <c r="G184" s="215" t="s">
        <v>676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701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6041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80</v>
      </c>
    </row>
    <row r="186" s="2" customFormat="1" ht="24.15" customHeight="1">
      <c r="A186" s="38"/>
      <c r="B186" s="39"/>
      <c r="C186" s="212" t="s">
        <v>461</v>
      </c>
      <c r="D186" s="212" t="s">
        <v>205</v>
      </c>
      <c r="E186" s="213" t="s">
        <v>6044</v>
      </c>
      <c r="F186" s="214" t="s">
        <v>6043</v>
      </c>
      <c r="G186" s="215" t="s">
        <v>4446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80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718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6043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80</v>
      </c>
    </row>
    <row r="188" s="2" customFormat="1" ht="16.5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6045</v>
      </c>
      <c r="G188" s="215" t="s">
        <v>4446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6045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16.5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6047</v>
      </c>
      <c r="G190" s="215" t="s">
        <v>676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6047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37.8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6049</v>
      </c>
      <c r="G192" s="215" t="s">
        <v>6035</v>
      </c>
      <c r="H192" s="216">
        <v>11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6049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6051</v>
      </c>
      <c r="G194" s="215" t="s">
        <v>4446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6051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16.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6053</v>
      </c>
      <c r="G196" s="215" t="s">
        <v>676</v>
      </c>
      <c r="H196" s="216">
        <v>20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6053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6055</v>
      </c>
      <c r="G198" s="215" t="s">
        <v>676</v>
      </c>
      <c r="H198" s="216">
        <v>9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6055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6057</v>
      </c>
      <c r="G200" s="215" t="s">
        <v>676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6057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16.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6059</v>
      </c>
      <c r="G202" s="215" t="s">
        <v>676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6061</v>
      </c>
      <c r="G204" s="215" t="s">
        <v>676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6061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6063</v>
      </c>
      <c r="G206" s="215" t="s">
        <v>676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6063</v>
      </c>
      <c r="G207" s="40"/>
      <c r="H207" s="40"/>
      <c r="I207" s="227"/>
      <c r="J207" s="40"/>
      <c r="K207" s="40"/>
      <c r="L207" s="44"/>
      <c r="M207" s="254"/>
      <c r="N207" s="255"/>
      <c r="O207" s="256"/>
      <c r="P207" s="256"/>
      <c r="Q207" s="256"/>
      <c r="R207" s="256"/>
      <c r="S207" s="256"/>
      <c r="T207" s="257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6.96" customHeight="1">
      <c r="A208" s="3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sNzvxf+NvTRvNBUK7qbv9LFQULRYi82jdGrrkKqECliERFByKO9WhfKn4nBdohTrak7jcet1dG5G3nV5ungcgQ==" hashValue="BlkN0aRO9DzCaR978qijJamHq7yVvr/qijDBg96nyDcVwT1CqQUbqFQ27uMLBstpiUu1Dp2hhOGQj3Bgd2Hbkg==" algorithmName="SHA-512" password="CC35"/>
  <autoFilter ref="C89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6159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ROUND((SUM(BE90:BE207)),  2)</f>
        <v>0</v>
      </c>
      <c r="G35" s="38"/>
      <c r="H35" s="38"/>
      <c r="I35" s="157">
        <v>0.20999999999999999</v>
      </c>
      <c r="J35" s="156">
        <f>ROUND(((SUM(BE90:BE207))*I35),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ROUND((SUM(BF90:BF207)),  2)</f>
        <v>0</v>
      </c>
      <c r="G36" s="38"/>
      <c r="H36" s="38"/>
      <c r="I36" s="157">
        <v>0.12</v>
      </c>
      <c r="J36" s="156">
        <f>ROUND(((SUM(BF90:BF207))*I36),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ROUND((SUM(BG90:BG207)),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ROUND((SUM(BH90:BH207)),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ROUND((SUM(BI90:BI207)),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D8.2.10.2 - PS360 - 1410 - OD Kaufland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J130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J159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D8.2.10.2 - PS360 - 1410 - OD Kaufland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P91+P94+P99+P130+P159</f>
        <v>0</v>
      </c>
      <c r="Q90" s="96"/>
      <c r="R90" s="193">
        <f>R91+R94+R99+R130+R159</f>
        <v>0</v>
      </c>
      <c r="S90" s="96"/>
      <c r="T90" s="194">
        <f>T91+T94+T99+T130+T159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BK91+BK94+BK99+BK130+BK159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5948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5949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24.15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6156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6156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SUM(P100:P129)</f>
        <v>0</v>
      </c>
      <c r="Q99" s="204"/>
      <c r="R99" s="205">
        <f>SUM(R100:R129)</f>
        <v>0</v>
      </c>
      <c r="S99" s="204"/>
      <c r="T99" s="206">
        <f>SUM(T100:T129)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SUM(BK100:BK129)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5957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5957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6157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6157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5961</v>
      </c>
      <c r="G104" s="215" t="s">
        <v>676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5962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5964</v>
      </c>
      <c r="G106" s="215" t="s">
        <v>676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5966</v>
      </c>
      <c r="G108" s="215" t="s">
        <v>676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5966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5968</v>
      </c>
      <c r="G110" s="215" t="s">
        <v>676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5968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5970</v>
      </c>
      <c r="G112" s="215" t="s">
        <v>676</v>
      </c>
      <c r="H112" s="216">
        <v>0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5970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5972</v>
      </c>
      <c r="G114" s="215" t="s">
        <v>676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5972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5974</v>
      </c>
      <c r="G116" s="215" t="s">
        <v>676</v>
      </c>
      <c r="H116" s="216">
        <v>0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5974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6089</v>
      </c>
      <c r="G118" s="215" t="s">
        <v>676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6089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5978</v>
      </c>
      <c r="G120" s="215" t="s">
        <v>676</v>
      </c>
      <c r="H120" s="216">
        <v>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5978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5980</v>
      </c>
      <c r="G122" s="215" t="s">
        <v>676</v>
      </c>
      <c r="H122" s="216">
        <v>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5980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6067</v>
      </c>
      <c r="G124" s="215" t="s">
        <v>676</v>
      </c>
      <c r="H124" s="216">
        <v>0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6067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5982</v>
      </c>
      <c r="G126" s="215" t="s">
        <v>676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5982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5984</v>
      </c>
      <c r="G128" s="215" t="s">
        <v>676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5984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12" customFormat="1" ht="25.92" customHeight="1">
      <c r="A130" s="12"/>
      <c r="B130" s="196"/>
      <c r="C130" s="197"/>
      <c r="D130" s="198" t="s">
        <v>72</v>
      </c>
      <c r="E130" s="199" t="s">
        <v>210</v>
      </c>
      <c r="F130" s="199" t="s">
        <v>5985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SUM(P131:P158)</f>
        <v>0</v>
      </c>
      <c r="Q130" s="204"/>
      <c r="R130" s="205">
        <f>SUM(R131:R158)</f>
        <v>0</v>
      </c>
      <c r="S130" s="204"/>
      <c r="T130" s="206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72</v>
      </c>
      <c r="AU130" s="208" t="s">
        <v>73</v>
      </c>
      <c r="AY130" s="207" t="s">
        <v>202</v>
      </c>
      <c r="BK130" s="209">
        <f>SUM(BK131:BK158)</f>
        <v>0</v>
      </c>
    </row>
    <row r="131" s="2" customFormat="1" ht="16.5" customHeight="1">
      <c r="A131" s="38"/>
      <c r="B131" s="39"/>
      <c r="C131" s="212" t="s">
        <v>308</v>
      </c>
      <c r="D131" s="212" t="s">
        <v>205</v>
      </c>
      <c r="E131" s="213" t="s">
        <v>5988</v>
      </c>
      <c r="F131" s="214" t="s">
        <v>5987</v>
      </c>
      <c r="G131" s="215" t="s">
        <v>676</v>
      </c>
      <c r="H131" s="216">
        <v>4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415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5987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80</v>
      </c>
    </row>
    <row r="133" s="2" customFormat="1" ht="16.5" customHeight="1">
      <c r="A133" s="38"/>
      <c r="B133" s="39"/>
      <c r="C133" s="212" t="s">
        <v>312</v>
      </c>
      <c r="D133" s="212" t="s">
        <v>205</v>
      </c>
      <c r="E133" s="213" t="s">
        <v>5990</v>
      </c>
      <c r="F133" s="214" t="s">
        <v>5989</v>
      </c>
      <c r="G133" s="215" t="s">
        <v>676</v>
      </c>
      <c r="H133" s="216">
        <v>8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426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5989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80</v>
      </c>
    </row>
    <row r="135" s="2" customFormat="1" ht="16.5" customHeight="1">
      <c r="A135" s="38"/>
      <c r="B135" s="39"/>
      <c r="C135" s="212" t="s">
        <v>7</v>
      </c>
      <c r="D135" s="212" t="s">
        <v>205</v>
      </c>
      <c r="E135" s="213" t="s">
        <v>5992</v>
      </c>
      <c r="F135" s="214" t="s">
        <v>5991</v>
      </c>
      <c r="G135" s="215" t="s">
        <v>676</v>
      </c>
      <c r="H135" s="216">
        <v>4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441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5991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80</v>
      </c>
    </row>
    <row r="137" s="2" customFormat="1" ht="16.5" customHeight="1">
      <c r="A137" s="38"/>
      <c r="B137" s="39"/>
      <c r="C137" s="212" t="s">
        <v>319</v>
      </c>
      <c r="D137" s="212" t="s">
        <v>205</v>
      </c>
      <c r="E137" s="213" t="s">
        <v>5994</v>
      </c>
      <c r="F137" s="214" t="s">
        <v>5993</v>
      </c>
      <c r="G137" s="215" t="s">
        <v>4446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451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5993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80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5996</v>
      </c>
      <c r="F139" s="214" t="s">
        <v>5995</v>
      </c>
      <c r="G139" s="215" t="s">
        <v>208</v>
      </c>
      <c r="H139" s="216">
        <v>18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461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5995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80</v>
      </c>
    </row>
    <row r="141" s="2" customFormat="1" ht="16.5" customHeight="1">
      <c r="A141" s="38"/>
      <c r="B141" s="39"/>
      <c r="C141" s="212" t="s">
        <v>327</v>
      </c>
      <c r="D141" s="212" t="s">
        <v>205</v>
      </c>
      <c r="E141" s="213" t="s">
        <v>5998</v>
      </c>
      <c r="F141" s="214" t="s">
        <v>5997</v>
      </c>
      <c r="G141" s="215" t="s">
        <v>4446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5997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80</v>
      </c>
    </row>
    <row r="143" s="2" customFormat="1" ht="16.5" customHeight="1">
      <c r="A143" s="38"/>
      <c r="B143" s="39"/>
      <c r="C143" s="212" t="s">
        <v>333</v>
      </c>
      <c r="D143" s="212" t="s">
        <v>205</v>
      </c>
      <c r="E143" s="213" t="s">
        <v>6000</v>
      </c>
      <c r="F143" s="214" t="s">
        <v>5999</v>
      </c>
      <c r="G143" s="215" t="s">
        <v>208</v>
      </c>
      <c r="H143" s="216">
        <v>12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481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5999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80</v>
      </c>
    </row>
    <row r="145" s="2" customFormat="1" ht="16.5" customHeight="1">
      <c r="A145" s="38"/>
      <c r="B145" s="39"/>
      <c r="C145" s="212" t="s">
        <v>339</v>
      </c>
      <c r="D145" s="212" t="s">
        <v>205</v>
      </c>
      <c r="E145" s="213" t="s">
        <v>6002</v>
      </c>
      <c r="F145" s="214" t="s">
        <v>6001</v>
      </c>
      <c r="G145" s="215" t="s">
        <v>208</v>
      </c>
      <c r="H145" s="216">
        <v>15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491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6001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80</v>
      </c>
    </row>
    <row r="147" s="2" customFormat="1" ht="16.5" customHeight="1">
      <c r="A147" s="38"/>
      <c r="B147" s="39"/>
      <c r="C147" s="212" t="s">
        <v>347</v>
      </c>
      <c r="D147" s="212" t="s">
        <v>205</v>
      </c>
      <c r="E147" s="213" t="s">
        <v>6004</v>
      </c>
      <c r="F147" s="214" t="s">
        <v>6003</v>
      </c>
      <c r="G147" s="215" t="s">
        <v>208</v>
      </c>
      <c r="H147" s="216">
        <v>12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501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6003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80</v>
      </c>
    </row>
    <row r="149" s="2" customFormat="1" ht="16.5" customHeight="1">
      <c r="A149" s="38"/>
      <c r="B149" s="39"/>
      <c r="C149" s="212" t="s">
        <v>353</v>
      </c>
      <c r="D149" s="212" t="s">
        <v>205</v>
      </c>
      <c r="E149" s="213" t="s">
        <v>6006</v>
      </c>
      <c r="F149" s="214" t="s">
        <v>6005</v>
      </c>
      <c r="G149" s="215" t="s">
        <v>208</v>
      </c>
      <c r="H149" s="216">
        <v>48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511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6005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6007</v>
      </c>
      <c r="G151" s="215" t="s">
        <v>208</v>
      </c>
      <c r="H151" s="216">
        <v>106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6007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6009</v>
      </c>
      <c r="G153" s="215" t="s">
        <v>208</v>
      </c>
      <c r="H153" s="216">
        <v>12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6009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6011</v>
      </c>
      <c r="G155" s="215" t="s">
        <v>208</v>
      </c>
      <c r="H155" s="216">
        <v>8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6011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2" customFormat="1" ht="16.5" customHeight="1">
      <c r="A157" s="38"/>
      <c r="B157" s="39"/>
      <c r="C157" s="212" t="s">
        <v>251</v>
      </c>
      <c r="D157" s="212" t="s">
        <v>205</v>
      </c>
      <c r="E157" s="213" t="s">
        <v>6015</v>
      </c>
      <c r="F157" s="214" t="s">
        <v>6013</v>
      </c>
      <c r="G157" s="215" t="s">
        <v>208</v>
      </c>
      <c r="H157" s="216">
        <v>20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6013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80</v>
      </c>
    </row>
    <row r="159" s="12" customFormat="1" ht="25.92" customHeight="1">
      <c r="A159" s="12"/>
      <c r="B159" s="196"/>
      <c r="C159" s="197"/>
      <c r="D159" s="198" t="s">
        <v>72</v>
      </c>
      <c r="E159" s="199" t="s">
        <v>243</v>
      </c>
      <c r="F159" s="199" t="s">
        <v>6014</v>
      </c>
      <c r="G159" s="197"/>
      <c r="H159" s="197"/>
      <c r="I159" s="200"/>
      <c r="J159" s="201">
        <f>BK159</f>
        <v>0</v>
      </c>
      <c r="K159" s="197"/>
      <c r="L159" s="202"/>
      <c r="M159" s="203"/>
      <c r="N159" s="204"/>
      <c r="O159" s="204"/>
      <c r="P159" s="205">
        <f>SUM(P160:P207)</f>
        <v>0</v>
      </c>
      <c r="Q159" s="204"/>
      <c r="R159" s="205">
        <f>SUM(R160:R207)</f>
        <v>0</v>
      </c>
      <c r="S159" s="204"/>
      <c r="T159" s="206">
        <f>SUM(T160:T207)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80</v>
      </c>
      <c r="AT159" s="208" t="s">
        <v>72</v>
      </c>
      <c r="AU159" s="208" t="s">
        <v>73</v>
      </c>
      <c r="AY159" s="207" t="s">
        <v>202</v>
      </c>
      <c r="BK159" s="209">
        <f>SUM(BK160:BK207)</f>
        <v>0</v>
      </c>
    </row>
    <row r="160" s="2" customFormat="1" ht="24.15" customHeight="1">
      <c r="A160" s="38"/>
      <c r="B160" s="39"/>
      <c r="C160" s="212" t="s">
        <v>385</v>
      </c>
      <c r="D160" s="212" t="s">
        <v>205</v>
      </c>
      <c r="E160" s="213" t="s">
        <v>6017</v>
      </c>
      <c r="F160" s="214" t="s">
        <v>6016</v>
      </c>
      <c r="G160" s="215" t="s">
        <v>4446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566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6016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80</v>
      </c>
    </row>
    <row r="162" s="2" customFormat="1" ht="16.5" customHeight="1">
      <c r="A162" s="38"/>
      <c r="B162" s="39"/>
      <c r="C162" s="212" t="s">
        <v>391</v>
      </c>
      <c r="D162" s="212" t="s">
        <v>205</v>
      </c>
      <c r="E162" s="213" t="s">
        <v>6019</v>
      </c>
      <c r="F162" s="214" t="s">
        <v>6018</v>
      </c>
      <c r="G162" s="215" t="s">
        <v>4446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578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6018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80</v>
      </c>
    </row>
    <row r="164" s="2" customFormat="1" ht="24.15" customHeight="1">
      <c r="A164" s="38"/>
      <c r="B164" s="39"/>
      <c r="C164" s="212" t="s">
        <v>397</v>
      </c>
      <c r="D164" s="212" t="s">
        <v>205</v>
      </c>
      <c r="E164" s="213" t="s">
        <v>6021</v>
      </c>
      <c r="F164" s="214" t="s">
        <v>6020</v>
      </c>
      <c r="G164" s="215" t="s">
        <v>4446</v>
      </c>
      <c r="H164" s="216">
        <v>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588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6020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80</v>
      </c>
    </row>
    <row r="166" s="2" customFormat="1" ht="16.5" customHeight="1">
      <c r="A166" s="38"/>
      <c r="B166" s="39"/>
      <c r="C166" s="212" t="s">
        <v>403</v>
      </c>
      <c r="D166" s="212" t="s">
        <v>205</v>
      </c>
      <c r="E166" s="213" t="s">
        <v>6023</v>
      </c>
      <c r="F166" s="214" t="s">
        <v>6022</v>
      </c>
      <c r="G166" s="215" t="s">
        <v>4446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600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6022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80</v>
      </c>
    </row>
    <row r="168" s="2" customFormat="1" ht="16.5" customHeight="1">
      <c r="A168" s="38"/>
      <c r="B168" s="39"/>
      <c r="C168" s="212" t="s">
        <v>409</v>
      </c>
      <c r="D168" s="212" t="s">
        <v>205</v>
      </c>
      <c r="E168" s="213" t="s">
        <v>6025</v>
      </c>
      <c r="F168" s="214" t="s">
        <v>6024</v>
      </c>
      <c r="G168" s="215" t="s">
        <v>4446</v>
      </c>
      <c r="H168" s="216">
        <v>0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612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6024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80</v>
      </c>
    </row>
    <row r="170" s="2" customFormat="1" ht="16.5" customHeight="1">
      <c r="A170" s="38"/>
      <c r="B170" s="39"/>
      <c r="C170" s="212" t="s">
        <v>415</v>
      </c>
      <c r="D170" s="212" t="s">
        <v>205</v>
      </c>
      <c r="E170" s="213" t="s">
        <v>6027</v>
      </c>
      <c r="F170" s="214" t="s">
        <v>6026</v>
      </c>
      <c r="G170" s="215" t="s">
        <v>4446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624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6026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421</v>
      </c>
      <c r="D172" s="212" t="s">
        <v>205</v>
      </c>
      <c r="E172" s="213" t="s">
        <v>6029</v>
      </c>
      <c r="F172" s="214" t="s">
        <v>6028</v>
      </c>
      <c r="G172" s="215" t="s">
        <v>676</v>
      </c>
      <c r="H172" s="216">
        <v>10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636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6028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16.5" customHeight="1">
      <c r="A174" s="38"/>
      <c r="B174" s="39"/>
      <c r="C174" s="212" t="s">
        <v>426</v>
      </c>
      <c r="D174" s="212" t="s">
        <v>205</v>
      </c>
      <c r="E174" s="213" t="s">
        <v>6031</v>
      </c>
      <c r="F174" s="214" t="s">
        <v>6030</v>
      </c>
      <c r="G174" s="215" t="s">
        <v>676</v>
      </c>
      <c r="H174" s="216">
        <v>2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646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6030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16.5" customHeight="1">
      <c r="A176" s="38"/>
      <c r="B176" s="39"/>
      <c r="C176" s="212" t="s">
        <v>434</v>
      </c>
      <c r="D176" s="212" t="s">
        <v>205</v>
      </c>
      <c r="E176" s="213" t="s">
        <v>6033</v>
      </c>
      <c r="F176" s="214" t="s">
        <v>6032</v>
      </c>
      <c r="G176" s="215" t="s">
        <v>676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658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6032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24.15" customHeight="1">
      <c r="A178" s="38"/>
      <c r="B178" s="39"/>
      <c r="C178" s="212" t="s">
        <v>441</v>
      </c>
      <c r="D178" s="212" t="s">
        <v>205</v>
      </c>
      <c r="E178" s="213" t="s">
        <v>6036</v>
      </c>
      <c r="F178" s="214" t="s">
        <v>6034</v>
      </c>
      <c r="G178" s="215" t="s">
        <v>6035</v>
      </c>
      <c r="H178" s="216">
        <v>12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669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6034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24.15" customHeight="1">
      <c r="A180" s="38"/>
      <c r="B180" s="39"/>
      <c r="C180" s="212" t="s">
        <v>445</v>
      </c>
      <c r="D180" s="212" t="s">
        <v>205</v>
      </c>
      <c r="E180" s="213" t="s">
        <v>6038</v>
      </c>
      <c r="F180" s="214" t="s">
        <v>6037</v>
      </c>
      <c r="G180" s="215" t="s">
        <v>4446</v>
      </c>
      <c r="H180" s="216">
        <v>0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678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6037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24.15" customHeight="1">
      <c r="A182" s="38"/>
      <c r="B182" s="39"/>
      <c r="C182" s="212" t="s">
        <v>451</v>
      </c>
      <c r="D182" s="212" t="s">
        <v>205</v>
      </c>
      <c r="E182" s="213" t="s">
        <v>6040</v>
      </c>
      <c r="F182" s="214" t="s">
        <v>6039</v>
      </c>
      <c r="G182" s="215" t="s">
        <v>676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691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6039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2" customFormat="1" ht="16.5" customHeight="1">
      <c r="A184" s="38"/>
      <c r="B184" s="39"/>
      <c r="C184" s="212" t="s">
        <v>455</v>
      </c>
      <c r="D184" s="212" t="s">
        <v>205</v>
      </c>
      <c r="E184" s="213" t="s">
        <v>6042</v>
      </c>
      <c r="F184" s="214" t="s">
        <v>6041</v>
      </c>
      <c r="G184" s="215" t="s">
        <v>676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701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6041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80</v>
      </c>
    </row>
    <row r="186" s="2" customFormat="1" ht="24.15" customHeight="1">
      <c r="A186" s="38"/>
      <c r="B186" s="39"/>
      <c r="C186" s="212" t="s">
        <v>461</v>
      </c>
      <c r="D186" s="212" t="s">
        <v>205</v>
      </c>
      <c r="E186" s="213" t="s">
        <v>6044</v>
      </c>
      <c r="F186" s="214" t="s">
        <v>6043</v>
      </c>
      <c r="G186" s="215" t="s">
        <v>4446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80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718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6043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80</v>
      </c>
    </row>
    <row r="188" s="2" customFormat="1" ht="16.5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6045</v>
      </c>
      <c r="G188" s="215" t="s">
        <v>4446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6045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16.5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6047</v>
      </c>
      <c r="G190" s="215" t="s">
        <v>676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6047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37.8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6049</v>
      </c>
      <c r="G192" s="215" t="s">
        <v>6035</v>
      </c>
      <c r="H192" s="216">
        <v>12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6049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6051</v>
      </c>
      <c r="G194" s="215" t="s">
        <v>4446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6051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16.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6053</v>
      </c>
      <c r="G196" s="215" t="s">
        <v>676</v>
      </c>
      <c r="H196" s="216">
        <v>20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6053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6055</v>
      </c>
      <c r="G198" s="215" t="s">
        <v>676</v>
      </c>
      <c r="H198" s="216">
        <v>9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6055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6057</v>
      </c>
      <c r="G200" s="215" t="s">
        <v>676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6057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16.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6059</v>
      </c>
      <c r="G202" s="215" t="s">
        <v>676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6059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6061</v>
      </c>
      <c r="G204" s="215" t="s">
        <v>676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6061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6063</v>
      </c>
      <c r="G206" s="215" t="s">
        <v>676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6063</v>
      </c>
      <c r="G207" s="40"/>
      <c r="H207" s="40"/>
      <c r="I207" s="227"/>
      <c r="J207" s="40"/>
      <c r="K207" s="40"/>
      <c r="L207" s="44"/>
      <c r="M207" s="254"/>
      <c r="N207" s="255"/>
      <c r="O207" s="256"/>
      <c r="P207" s="256"/>
      <c r="Q207" s="256"/>
      <c r="R207" s="256"/>
      <c r="S207" s="256"/>
      <c r="T207" s="257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6.96" customHeight="1">
      <c r="A208" s="3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6nIf4M+suCWjzEjo2oJX6++DzIj5ODeyvyOhraM5mWSpaStfXvH1I5097jrvbFjYKveEf7WqLu5H/ppJa9ZOIw==" hashValue="vntzZeJL1sqH1a40L5TyH9T7eaH4lHZllBWXK+cQcvGiSDSW66S3BT1zMeDbNGxcjq5TYvEGnKKO18QwgXOaXQ==" algorithmName="SHA-512" password="CC35"/>
  <autoFilter ref="C89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6160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ROUND((SUM(BE90:BE217)),  2)</f>
        <v>0</v>
      </c>
      <c r="G35" s="38"/>
      <c r="H35" s="38"/>
      <c r="I35" s="157">
        <v>0.20999999999999999</v>
      </c>
      <c r="J35" s="156">
        <f>ROUND(((SUM(BE90:BE217))*I35),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ROUND((SUM(BF90:BF217)),  2)</f>
        <v>0</v>
      </c>
      <c r="G36" s="38"/>
      <c r="H36" s="38"/>
      <c r="I36" s="157">
        <v>0.12</v>
      </c>
      <c r="J36" s="156">
        <f>ROUND(((SUM(BF90:BF217))*I36),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ROUND((SUM(BG90:BG217)),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ROUND((SUM(BH90:BH217)),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ROUND((SUM(BI90:BI217)),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D8.2.11.2 - PS361 - 1420 - JTH Park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J136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J169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D8.2.11.2 - PS361 - 1420 - JTH Park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P91+P94+P99+P136+P169</f>
        <v>0</v>
      </c>
      <c r="Q90" s="96"/>
      <c r="R90" s="193">
        <f>R91+R94+R99+R136+R169</f>
        <v>0</v>
      </c>
      <c r="S90" s="96"/>
      <c r="T90" s="194">
        <f>T91+T94+T99+T136+T169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BK91+BK94+BK99+BK136+BK169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6161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6162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6163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6163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SUM(P100:P135)</f>
        <v>0</v>
      </c>
      <c r="Q99" s="204"/>
      <c r="R99" s="205">
        <f>SUM(R100:R135)</f>
        <v>0</v>
      </c>
      <c r="S99" s="204"/>
      <c r="T99" s="206">
        <f>SUM(T100:T135)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SUM(BK100:BK135)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6152</v>
      </c>
      <c r="G100" s="215" t="s">
        <v>676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6152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6164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6164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24.1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6165</v>
      </c>
      <c r="G104" s="215" t="s">
        <v>676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6165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5961</v>
      </c>
      <c r="G106" s="215" t="s">
        <v>676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5962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6085</v>
      </c>
      <c r="G108" s="215" t="s">
        <v>676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6085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6087</v>
      </c>
      <c r="G110" s="215" t="s">
        <v>676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6087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5970</v>
      </c>
      <c r="G112" s="215" t="s">
        <v>676</v>
      </c>
      <c r="H112" s="216">
        <v>2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5970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5972</v>
      </c>
      <c r="G114" s="215" t="s">
        <v>676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5972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5974</v>
      </c>
      <c r="G116" s="215" t="s">
        <v>676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5974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6089</v>
      </c>
      <c r="G118" s="215" t="s">
        <v>676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6089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5978</v>
      </c>
      <c r="G120" s="215" t="s">
        <v>676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5978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6090</v>
      </c>
      <c r="G122" s="215" t="s">
        <v>676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6090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21.7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6091</v>
      </c>
      <c r="G124" s="215" t="s">
        <v>676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6091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6092</v>
      </c>
      <c r="G126" s="215" t="s">
        <v>676</v>
      </c>
      <c r="H126" s="216">
        <v>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6092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6067</v>
      </c>
      <c r="G128" s="215" t="s">
        <v>676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6067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2" customFormat="1" ht="16.5" customHeight="1">
      <c r="A130" s="38"/>
      <c r="B130" s="39"/>
      <c r="C130" s="212" t="s">
        <v>308</v>
      </c>
      <c r="D130" s="212" t="s">
        <v>205</v>
      </c>
      <c r="E130" s="213" t="s">
        <v>5988</v>
      </c>
      <c r="F130" s="214" t="s">
        <v>6095</v>
      </c>
      <c r="G130" s="215" t="s">
        <v>676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415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6095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80</v>
      </c>
    </row>
    <row r="132" s="2" customFormat="1" ht="16.5" customHeight="1">
      <c r="A132" s="38"/>
      <c r="B132" s="39"/>
      <c r="C132" s="212" t="s">
        <v>312</v>
      </c>
      <c r="D132" s="212" t="s">
        <v>205</v>
      </c>
      <c r="E132" s="213" t="s">
        <v>5990</v>
      </c>
      <c r="F132" s="214" t="s">
        <v>6096</v>
      </c>
      <c r="G132" s="215" t="s">
        <v>676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426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6096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205</v>
      </c>
      <c r="E134" s="213" t="s">
        <v>5992</v>
      </c>
      <c r="F134" s="214" t="s">
        <v>6097</v>
      </c>
      <c r="G134" s="215" t="s">
        <v>676</v>
      </c>
      <c r="H134" s="216">
        <v>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441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6097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80</v>
      </c>
    </row>
    <row r="136" s="12" customFormat="1" ht="25.92" customHeight="1">
      <c r="A136" s="12"/>
      <c r="B136" s="196"/>
      <c r="C136" s="197"/>
      <c r="D136" s="198" t="s">
        <v>72</v>
      </c>
      <c r="E136" s="199" t="s">
        <v>210</v>
      </c>
      <c r="F136" s="199" t="s">
        <v>5985</v>
      </c>
      <c r="G136" s="197"/>
      <c r="H136" s="197"/>
      <c r="I136" s="200"/>
      <c r="J136" s="201">
        <f>BK136</f>
        <v>0</v>
      </c>
      <c r="K136" s="197"/>
      <c r="L136" s="202"/>
      <c r="M136" s="203"/>
      <c r="N136" s="204"/>
      <c r="O136" s="204"/>
      <c r="P136" s="205">
        <f>SUM(P137:P168)</f>
        <v>0</v>
      </c>
      <c r="Q136" s="204"/>
      <c r="R136" s="205">
        <f>SUM(R137:R168)</f>
        <v>0</v>
      </c>
      <c r="S136" s="204"/>
      <c r="T136" s="206">
        <f>SUM(T137:T168)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73</v>
      </c>
      <c r="AY136" s="207" t="s">
        <v>202</v>
      </c>
      <c r="BK136" s="209">
        <f>SUM(BK137:BK168)</f>
        <v>0</v>
      </c>
    </row>
    <row r="137" s="2" customFormat="1" ht="16.5" customHeight="1">
      <c r="A137" s="38"/>
      <c r="B137" s="39"/>
      <c r="C137" s="212" t="s">
        <v>319</v>
      </c>
      <c r="D137" s="212" t="s">
        <v>205</v>
      </c>
      <c r="E137" s="213" t="s">
        <v>5994</v>
      </c>
      <c r="F137" s="214" t="s">
        <v>5987</v>
      </c>
      <c r="G137" s="215" t="s">
        <v>676</v>
      </c>
      <c r="H137" s="216">
        <v>6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451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5987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80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5996</v>
      </c>
      <c r="F139" s="214" t="s">
        <v>5989</v>
      </c>
      <c r="G139" s="215" t="s">
        <v>676</v>
      </c>
      <c r="H139" s="216">
        <v>24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461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5989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80</v>
      </c>
    </row>
    <row r="141" s="2" customFormat="1" ht="16.5" customHeight="1">
      <c r="A141" s="38"/>
      <c r="B141" s="39"/>
      <c r="C141" s="212" t="s">
        <v>327</v>
      </c>
      <c r="D141" s="212" t="s">
        <v>205</v>
      </c>
      <c r="E141" s="213" t="s">
        <v>5998</v>
      </c>
      <c r="F141" s="214" t="s">
        <v>5991</v>
      </c>
      <c r="G141" s="215" t="s">
        <v>676</v>
      </c>
      <c r="H141" s="216">
        <v>15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5991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80</v>
      </c>
    </row>
    <row r="143" s="2" customFormat="1" ht="16.5" customHeight="1">
      <c r="A143" s="38"/>
      <c r="B143" s="39"/>
      <c r="C143" s="212" t="s">
        <v>333</v>
      </c>
      <c r="D143" s="212" t="s">
        <v>205</v>
      </c>
      <c r="E143" s="213" t="s">
        <v>6000</v>
      </c>
      <c r="F143" s="214" t="s">
        <v>5993</v>
      </c>
      <c r="G143" s="215" t="s">
        <v>4446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481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5993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80</v>
      </c>
    </row>
    <row r="145" s="2" customFormat="1" ht="16.5" customHeight="1">
      <c r="A145" s="38"/>
      <c r="B145" s="39"/>
      <c r="C145" s="212" t="s">
        <v>339</v>
      </c>
      <c r="D145" s="212" t="s">
        <v>205</v>
      </c>
      <c r="E145" s="213" t="s">
        <v>6002</v>
      </c>
      <c r="F145" s="214" t="s">
        <v>5995</v>
      </c>
      <c r="G145" s="215" t="s">
        <v>208</v>
      </c>
      <c r="H145" s="216">
        <v>55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491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5995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80</v>
      </c>
    </row>
    <row r="147" s="2" customFormat="1" ht="16.5" customHeight="1">
      <c r="A147" s="38"/>
      <c r="B147" s="39"/>
      <c r="C147" s="212" t="s">
        <v>347</v>
      </c>
      <c r="D147" s="212" t="s">
        <v>205</v>
      </c>
      <c r="E147" s="213" t="s">
        <v>6004</v>
      </c>
      <c r="F147" s="214" t="s">
        <v>5997</v>
      </c>
      <c r="G147" s="215" t="s">
        <v>4446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501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5997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80</v>
      </c>
    </row>
    <row r="149" s="2" customFormat="1" ht="16.5" customHeight="1">
      <c r="A149" s="38"/>
      <c r="B149" s="39"/>
      <c r="C149" s="212" t="s">
        <v>353</v>
      </c>
      <c r="D149" s="212" t="s">
        <v>205</v>
      </c>
      <c r="E149" s="213" t="s">
        <v>6006</v>
      </c>
      <c r="F149" s="214" t="s">
        <v>6154</v>
      </c>
      <c r="G149" s="215" t="s">
        <v>208</v>
      </c>
      <c r="H149" s="216">
        <v>25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511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6154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6001</v>
      </c>
      <c r="G151" s="215" t="s">
        <v>208</v>
      </c>
      <c r="H151" s="216">
        <v>89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6001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6101</v>
      </c>
      <c r="G153" s="215" t="s">
        <v>208</v>
      </c>
      <c r="H153" s="216">
        <v>5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6101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6003</v>
      </c>
      <c r="G155" s="215" t="s">
        <v>208</v>
      </c>
      <c r="H155" s="216">
        <v>42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6003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2" customFormat="1" ht="16.5" customHeight="1">
      <c r="A157" s="38"/>
      <c r="B157" s="39"/>
      <c r="C157" s="212" t="s">
        <v>251</v>
      </c>
      <c r="D157" s="212" t="s">
        <v>205</v>
      </c>
      <c r="E157" s="213" t="s">
        <v>6015</v>
      </c>
      <c r="F157" s="214" t="s">
        <v>6005</v>
      </c>
      <c r="G157" s="215" t="s">
        <v>208</v>
      </c>
      <c r="H157" s="216">
        <v>80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6005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80</v>
      </c>
    </row>
    <row r="159" s="2" customFormat="1" ht="16.5" customHeight="1">
      <c r="A159" s="38"/>
      <c r="B159" s="39"/>
      <c r="C159" s="212" t="s">
        <v>385</v>
      </c>
      <c r="D159" s="212" t="s">
        <v>205</v>
      </c>
      <c r="E159" s="213" t="s">
        <v>6017</v>
      </c>
      <c r="F159" s="214" t="s">
        <v>6007</v>
      </c>
      <c r="G159" s="215" t="s">
        <v>208</v>
      </c>
      <c r="H159" s="216">
        <v>130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566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6007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80</v>
      </c>
    </row>
    <row r="161" s="2" customFormat="1" ht="16.5" customHeight="1">
      <c r="A161" s="38"/>
      <c r="B161" s="39"/>
      <c r="C161" s="212" t="s">
        <v>391</v>
      </c>
      <c r="D161" s="212" t="s">
        <v>205</v>
      </c>
      <c r="E161" s="213" t="s">
        <v>6019</v>
      </c>
      <c r="F161" s="214" t="s">
        <v>6009</v>
      </c>
      <c r="G161" s="215" t="s">
        <v>208</v>
      </c>
      <c r="H161" s="216">
        <v>108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578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6009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80</v>
      </c>
    </row>
    <row r="163" s="2" customFormat="1" ht="16.5" customHeight="1">
      <c r="A163" s="38"/>
      <c r="B163" s="39"/>
      <c r="C163" s="212" t="s">
        <v>397</v>
      </c>
      <c r="D163" s="212" t="s">
        <v>205</v>
      </c>
      <c r="E163" s="213" t="s">
        <v>6021</v>
      </c>
      <c r="F163" s="214" t="s">
        <v>6011</v>
      </c>
      <c r="G163" s="215" t="s">
        <v>208</v>
      </c>
      <c r="H163" s="216">
        <v>30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588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6011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80</v>
      </c>
    </row>
    <row r="165" s="2" customFormat="1" ht="16.5" customHeight="1">
      <c r="A165" s="38"/>
      <c r="B165" s="39"/>
      <c r="C165" s="212" t="s">
        <v>403</v>
      </c>
      <c r="D165" s="212" t="s">
        <v>205</v>
      </c>
      <c r="E165" s="213" t="s">
        <v>6023</v>
      </c>
      <c r="F165" s="214" t="s">
        <v>6102</v>
      </c>
      <c r="G165" s="215" t="s">
        <v>208</v>
      </c>
      <c r="H165" s="216">
        <v>22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600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6102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80</v>
      </c>
    </row>
    <row r="167" s="2" customFormat="1" ht="16.5" customHeight="1">
      <c r="A167" s="38"/>
      <c r="B167" s="39"/>
      <c r="C167" s="212" t="s">
        <v>409</v>
      </c>
      <c r="D167" s="212" t="s">
        <v>205</v>
      </c>
      <c r="E167" s="213" t="s">
        <v>6025</v>
      </c>
      <c r="F167" s="214" t="s">
        <v>6013</v>
      </c>
      <c r="G167" s="215" t="s">
        <v>208</v>
      </c>
      <c r="H167" s="216">
        <v>135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612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6013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80</v>
      </c>
    </row>
    <row r="169" s="12" customFormat="1" ht="25.92" customHeight="1">
      <c r="A169" s="12"/>
      <c r="B169" s="196"/>
      <c r="C169" s="197"/>
      <c r="D169" s="198" t="s">
        <v>72</v>
      </c>
      <c r="E169" s="199" t="s">
        <v>243</v>
      </c>
      <c r="F169" s="199" t="s">
        <v>6014</v>
      </c>
      <c r="G169" s="197"/>
      <c r="H169" s="197"/>
      <c r="I169" s="200"/>
      <c r="J169" s="201">
        <f>BK169</f>
        <v>0</v>
      </c>
      <c r="K169" s="197"/>
      <c r="L169" s="202"/>
      <c r="M169" s="203"/>
      <c r="N169" s="204"/>
      <c r="O169" s="204"/>
      <c r="P169" s="205">
        <f>SUM(P170:P217)</f>
        <v>0</v>
      </c>
      <c r="Q169" s="204"/>
      <c r="R169" s="205">
        <f>SUM(R170:R217)</f>
        <v>0</v>
      </c>
      <c r="S169" s="204"/>
      <c r="T169" s="206">
        <f>SUM(T170:T217)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7" t="s">
        <v>80</v>
      </c>
      <c r="AT169" s="208" t="s">
        <v>72</v>
      </c>
      <c r="AU169" s="208" t="s">
        <v>73</v>
      </c>
      <c r="AY169" s="207" t="s">
        <v>202</v>
      </c>
      <c r="BK169" s="209">
        <f>SUM(BK170:BK217)</f>
        <v>0</v>
      </c>
    </row>
    <row r="170" s="2" customFormat="1" ht="24.15" customHeight="1">
      <c r="A170" s="38"/>
      <c r="B170" s="39"/>
      <c r="C170" s="212" t="s">
        <v>415</v>
      </c>
      <c r="D170" s="212" t="s">
        <v>205</v>
      </c>
      <c r="E170" s="213" t="s">
        <v>6027</v>
      </c>
      <c r="F170" s="214" t="s">
        <v>6103</v>
      </c>
      <c r="G170" s="215" t="s">
        <v>4446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624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6103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421</v>
      </c>
      <c r="D172" s="212" t="s">
        <v>205</v>
      </c>
      <c r="E172" s="213" t="s">
        <v>6029</v>
      </c>
      <c r="F172" s="214" t="s">
        <v>6018</v>
      </c>
      <c r="G172" s="215" t="s">
        <v>4446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636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6018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24.15" customHeight="1">
      <c r="A174" s="38"/>
      <c r="B174" s="39"/>
      <c r="C174" s="212" t="s">
        <v>426</v>
      </c>
      <c r="D174" s="212" t="s">
        <v>205</v>
      </c>
      <c r="E174" s="213" t="s">
        <v>6031</v>
      </c>
      <c r="F174" s="214" t="s">
        <v>6020</v>
      </c>
      <c r="G174" s="215" t="s">
        <v>4446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646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6020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16.5" customHeight="1">
      <c r="A176" s="38"/>
      <c r="B176" s="39"/>
      <c r="C176" s="212" t="s">
        <v>434</v>
      </c>
      <c r="D176" s="212" t="s">
        <v>205</v>
      </c>
      <c r="E176" s="213" t="s">
        <v>6033</v>
      </c>
      <c r="F176" s="214" t="s">
        <v>6104</v>
      </c>
      <c r="G176" s="215" t="s">
        <v>4446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658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6104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16.5" customHeight="1">
      <c r="A178" s="38"/>
      <c r="B178" s="39"/>
      <c r="C178" s="212" t="s">
        <v>441</v>
      </c>
      <c r="D178" s="212" t="s">
        <v>205</v>
      </c>
      <c r="E178" s="213" t="s">
        <v>6036</v>
      </c>
      <c r="F178" s="214" t="s">
        <v>6024</v>
      </c>
      <c r="G178" s="215" t="s">
        <v>4446</v>
      </c>
      <c r="H178" s="216">
        <v>1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669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6024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16.5" customHeight="1">
      <c r="A180" s="38"/>
      <c r="B180" s="39"/>
      <c r="C180" s="212" t="s">
        <v>445</v>
      </c>
      <c r="D180" s="212" t="s">
        <v>205</v>
      </c>
      <c r="E180" s="213" t="s">
        <v>6038</v>
      </c>
      <c r="F180" s="214" t="s">
        <v>6026</v>
      </c>
      <c r="G180" s="215" t="s">
        <v>4446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678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6026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16.5" customHeight="1">
      <c r="A182" s="38"/>
      <c r="B182" s="39"/>
      <c r="C182" s="212" t="s">
        <v>451</v>
      </c>
      <c r="D182" s="212" t="s">
        <v>205</v>
      </c>
      <c r="E182" s="213" t="s">
        <v>6040</v>
      </c>
      <c r="F182" s="214" t="s">
        <v>6028</v>
      </c>
      <c r="G182" s="215" t="s">
        <v>676</v>
      </c>
      <c r="H182" s="216">
        <v>14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691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6028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2" customFormat="1" ht="16.5" customHeight="1">
      <c r="A184" s="38"/>
      <c r="B184" s="39"/>
      <c r="C184" s="212" t="s">
        <v>455</v>
      </c>
      <c r="D184" s="212" t="s">
        <v>205</v>
      </c>
      <c r="E184" s="213" t="s">
        <v>6042</v>
      </c>
      <c r="F184" s="214" t="s">
        <v>6030</v>
      </c>
      <c r="G184" s="215" t="s">
        <v>676</v>
      </c>
      <c r="H184" s="216">
        <v>4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701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6030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80</v>
      </c>
    </row>
    <row r="186" s="2" customFormat="1" ht="16.5" customHeight="1">
      <c r="A186" s="38"/>
      <c r="B186" s="39"/>
      <c r="C186" s="212" t="s">
        <v>461</v>
      </c>
      <c r="D186" s="212" t="s">
        <v>205</v>
      </c>
      <c r="E186" s="213" t="s">
        <v>6044</v>
      </c>
      <c r="F186" s="214" t="s">
        <v>6032</v>
      </c>
      <c r="G186" s="215" t="s">
        <v>676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80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718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6032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80</v>
      </c>
    </row>
    <row r="188" s="2" customFormat="1" ht="33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6110</v>
      </c>
      <c r="G188" s="215" t="s">
        <v>6035</v>
      </c>
      <c r="H188" s="216">
        <v>23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6110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24.15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6037</v>
      </c>
      <c r="G190" s="215" t="s">
        <v>80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6037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24.15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6113</v>
      </c>
      <c r="G192" s="215" t="s">
        <v>676</v>
      </c>
      <c r="H192" s="216">
        <v>2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6113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6041</v>
      </c>
      <c r="G194" s="215" t="s">
        <v>676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6041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24.1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6043</v>
      </c>
      <c r="G196" s="215" t="s">
        <v>4446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6043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6045</v>
      </c>
      <c r="G198" s="215" t="s">
        <v>4446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6045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6047</v>
      </c>
      <c r="G200" s="215" t="s">
        <v>676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6047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37.8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6049</v>
      </c>
      <c r="G202" s="215" t="s">
        <v>6035</v>
      </c>
      <c r="H202" s="216">
        <v>23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6049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6051</v>
      </c>
      <c r="G204" s="215" t="s">
        <v>4446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6051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16.5" customHeight="1">
      <c r="A206" s="38"/>
      <c r="B206" s="39"/>
      <c r="C206" s="212" t="s">
        <v>511</v>
      </c>
      <c r="D206" s="212" t="s">
        <v>205</v>
      </c>
      <c r="E206" s="213" t="s">
        <v>6068</v>
      </c>
      <c r="F206" s="214" t="s">
        <v>6053</v>
      </c>
      <c r="G206" s="215" t="s">
        <v>676</v>
      </c>
      <c r="H206" s="216">
        <v>40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210</v>
      </c>
      <c r="AT206" s="223" t="s">
        <v>205</v>
      </c>
      <c r="AU206" s="223" t="s">
        <v>80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210</v>
      </c>
      <c r="BM206" s="223" t="s">
        <v>842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6053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80</v>
      </c>
    </row>
    <row r="208" s="2" customFormat="1" ht="16.5" customHeight="1">
      <c r="A208" s="38"/>
      <c r="B208" s="39"/>
      <c r="C208" s="212" t="s">
        <v>515</v>
      </c>
      <c r="D208" s="212" t="s">
        <v>205</v>
      </c>
      <c r="E208" s="213" t="s">
        <v>6105</v>
      </c>
      <c r="F208" s="214" t="s">
        <v>6055</v>
      </c>
      <c r="G208" s="215" t="s">
        <v>676</v>
      </c>
      <c r="H208" s="216">
        <v>15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80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855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6055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80</v>
      </c>
    </row>
    <row r="210" s="2" customFormat="1" ht="16.5" customHeight="1">
      <c r="A210" s="38"/>
      <c r="B210" s="39"/>
      <c r="C210" s="212" t="s">
        <v>521</v>
      </c>
      <c r="D210" s="212" t="s">
        <v>205</v>
      </c>
      <c r="E210" s="213" t="s">
        <v>6106</v>
      </c>
      <c r="F210" s="214" t="s">
        <v>6057</v>
      </c>
      <c r="G210" s="215" t="s">
        <v>676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80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867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6057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80</v>
      </c>
    </row>
    <row r="212" s="2" customFormat="1" ht="16.5" customHeight="1">
      <c r="A212" s="38"/>
      <c r="B212" s="39"/>
      <c r="C212" s="212" t="s">
        <v>527</v>
      </c>
      <c r="D212" s="212" t="s">
        <v>205</v>
      </c>
      <c r="E212" s="213" t="s">
        <v>6107</v>
      </c>
      <c r="F212" s="214" t="s">
        <v>6059</v>
      </c>
      <c r="G212" s="215" t="s">
        <v>676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210</v>
      </c>
      <c r="AT212" s="223" t="s">
        <v>205</v>
      </c>
      <c r="AU212" s="223" t="s">
        <v>80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877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6059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80</v>
      </c>
    </row>
    <row r="214" s="2" customFormat="1" ht="16.5" customHeight="1">
      <c r="A214" s="38"/>
      <c r="B214" s="39"/>
      <c r="C214" s="212" t="s">
        <v>533</v>
      </c>
      <c r="D214" s="212" t="s">
        <v>205</v>
      </c>
      <c r="E214" s="213" t="s">
        <v>6108</v>
      </c>
      <c r="F214" s="214" t="s">
        <v>6061</v>
      </c>
      <c r="G214" s="215" t="s">
        <v>676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80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887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6061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80</v>
      </c>
    </row>
    <row r="216" s="2" customFormat="1" ht="16.5" customHeight="1">
      <c r="A216" s="38"/>
      <c r="B216" s="39"/>
      <c r="C216" s="212" t="s">
        <v>537</v>
      </c>
      <c r="D216" s="212" t="s">
        <v>205</v>
      </c>
      <c r="E216" s="213" t="s">
        <v>6109</v>
      </c>
      <c r="F216" s="214" t="s">
        <v>6063</v>
      </c>
      <c r="G216" s="215" t="s">
        <v>676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80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899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6063</v>
      </c>
      <c r="G217" s="40"/>
      <c r="H217" s="40"/>
      <c r="I217" s="227"/>
      <c r="J217" s="40"/>
      <c r="K217" s="40"/>
      <c r="L217" s="44"/>
      <c r="M217" s="254"/>
      <c r="N217" s="255"/>
      <c r="O217" s="256"/>
      <c r="P217" s="256"/>
      <c r="Q217" s="256"/>
      <c r="R217" s="256"/>
      <c r="S217" s="256"/>
      <c r="T217" s="257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80</v>
      </c>
    </row>
    <row r="218" s="2" customFormat="1" ht="6.96" customHeight="1">
      <c r="A218" s="38"/>
      <c r="B218" s="59"/>
      <c r="C218" s="60"/>
      <c r="D218" s="60"/>
      <c r="E218" s="60"/>
      <c r="F218" s="60"/>
      <c r="G218" s="60"/>
      <c r="H218" s="60"/>
      <c r="I218" s="60"/>
      <c r="J218" s="60"/>
      <c r="K218" s="60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/2u44Ht1MRrmD5/wcrrUN4yYlKJHdn30gQ/FUhuBk5IgOWTZkdp4zaNPPtMrj+CV2kYSHPDHuGZruHrnSg9UTg==" hashValue="JSZa0cvSe7ntW8XVFH8Krr05SWSVhLCi0eIU3WT9RRUIrVEzr87UnNfro5WdwpWgGSocbfVVbZjHUvZML1LM2g==" algorithmName="SHA-512" password="CC35"/>
  <autoFilter ref="C89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6166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ROUND((SUM(BE90:BE205)),  2)</f>
        <v>0</v>
      </c>
      <c r="G35" s="38"/>
      <c r="H35" s="38"/>
      <c r="I35" s="157">
        <v>0.20999999999999999</v>
      </c>
      <c r="J35" s="156">
        <f>ROUND(((SUM(BE90:BE205))*I35),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ROUND((SUM(BF90:BF205)),  2)</f>
        <v>0</v>
      </c>
      <c r="G36" s="38"/>
      <c r="H36" s="38"/>
      <c r="I36" s="157">
        <v>0.12</v>
      </c>
      <c r="J36" s="156">
        <f>ROUND(((SUM(BF90:BF205))*I36),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ROUND((SUM(BG90:BG205)),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ROUND((SUM(BH90:BH205)),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ROUND((SUM(BI90:BI205)),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D8.2.12.2 - PS362 - 1302 - Neuman Josef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5941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5942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5943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5944</v>
      </c>
      <c r="E67" s="177"/>
      <c r="F67" s="177"/>
      <c r="G67" s="177"/>
      <c r="H67" s="177"/>
      <c r="I67" s="177"/>
      <c r="J67" s="178">
        <f>J130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5945</v>
      </c>
      <c r="E68" s="177"/>
      <c r="F68" s="177"/>
      <c r="G68" s="177"/>
      <c r="H68" s="177"/>
      <c r="I68" s="177"/>
      <c r="J68" s="178">
        <f>J157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3143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D8.2.12.2 - PS362 - 1302 - Neuman Josef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P91+P94+P99+P130+P157</f>
        <v>0</v>
      </c>
      <c r="Q90" s="96"/>
      <c r="R90" s="193">
        <f>R91+R94+R99+R130+R157</f>
        <v>0</v>
      </c>
      <c r="S90" s="96"/>
      <c r="T90" s="194">
        <f>T91+T94+T99+T130+T157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BK91+BK94+BK99+BK130+BK157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5946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205</v>
      </c>
      <c r="E92" s="213" t="s">
        <v>5947</v>
      </c>
      <c r="F92" s="214" t="s">
        <v>5948</v>
      </c>
      <c r="G92" s="215" t="s">
        <v>676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2" customFormat="1">
      <c r="A93" s="38"/>
      <c r="B93" s="39"/>
      <c r="C93" s="40"/>
      <c r="D93" s="225" t="s">
        <v>212</v>
      </c>
      <c r="E93" s="40"/>
      <c r="F93" s="226" t="s">
        <v>5949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5950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202</v>
      </c>
      <c r="BK94" s="209">
        <f>SUM(BK95:BK98)</f>
        <v>0</v>
      </c>
    </row>
    <row r="95" s="2" customFormat="1" ht="24.15" customHeight="1">
      <c r="A95" s="38"/>
      <c r="B95" s="39"/>
      <c r="C95" s="212" t="s">
        <v>82</v>
      </c>
      <c r="D95" s="212" t="s">
        <v>205</v>
      </c>
      <c r="E95" s="213" t="s">
        <v>5951</v>
      </c>
      <c r="F95" s="214" t="s">
        <v>6065</v>
      </c>
      <c r="G95" s="215" t="s">
        <v>676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210</v>
      </c>
    </row>
    <row r="96" s="2" customFormat="1">
      <c r="A96" s="38"/>
      <c r="B96" s="39"/>
      <c r="C96" s="40"/>
      <c r="D96" s="225" t="s">
        <v>212</v>
      </c>
      <c r="E96" s="40"/>
      <c r="F96" s="226" t="s">
        <v>6065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80</v>
      </c>
    </row>
    <row r="97" s="2" customFormat="1" ht="16.5" customHeight="1">
      <c r="A97" s="38"/>
      <c r="B97" s="39"/>
      <c r="C97" s="212" t="s">
        <v>230</v>
      </c>
      <c r="D97" s="212" t="s">
        <v>205</v>
      </c>
      <c r="E97" s="213" t="s">
        <v>5953</v>
      </c>
      <c r="F97" s="214" t="s">
        <v>5954</v>
      </c>
      <c r="G97" s="215" t="s">
        <v>676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247</v>
      </c>
    </row>
    <row r="98" s="2" customFormat="1">
      <c r="A98" s="38"/>
      <c r="B98" s="39"/>
      <c r="C98" s="40"/>
      <c r="D98" s="225" t="s">
        <v>212</v>
      </c>
      <c r="E98" s="40"/>
      <c r="F98" s="226" t="s">
        <v>5954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230</v>
      </c>
      <c r="F99" s="199" t="s">
        <v>5955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SUM(P100:P129)</f>
        <v>0</v>
      </c>
      <c r="Q99" s="204"/>
      <c r="R99" s="205">
        <f>SUM(R100:R129)</f>
        <v>0</v>
      </c>
      <c r="S99" s="204"/>
      <c r="T99" s="206">
        <f>SUM(T100:T129)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SUM(BK100:BK129)</f>
        <v>0</v>
      </c>
    </row>
    <row r="100" s="2" customFormat="1" ht="16.5" customHeight="1">
      <c r="A100" s="38"/>
      <c r="B100" s="39"/>
      <c r="C100" s="212" t="s">
        <v>210</v>
      </c>
      <c r="D100" s="212" t="s">
        <v>205</v>
      </c>
      <c r="E100" s="213" t="s">
        <v>5956</v>
      </c>
      <c r="F100" s="214" t="s">
        <v>5957</v>
      </c>
      <c r="G100" s="215" t="s">
        <v>676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203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5957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24.15" customHeight="1">
      <c r="A102" s="38"/>
      <c r="B102" s="39"/>
      <c r="C102" s="212" t="s">
        <v>243</v>
      </c>
      <c r="D102" s="212" t="s">
        <v>205</v>
      </c>
      <c r="E102" s="213" t="s">
        <v>5958</v>
      </c>
      <c r="F102" s="214" t="s">
        <v>6157</v>
      </c>
      <c r="G102" s="215" t="s">
        <v>676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265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6157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247</v>
      </c>
      <c r="D104" s="212" t="s">
        <v>205</v>
      </c>
      <c r="E104" s="213" t="s">
        <v>5960</v>
      </c>
      <c r="F104" s="214" t="s">
        <v>5961</v>
      </c>
      <c r="G104" s="215" t="s">
        <v>676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8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5962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253</v>
      </c>
      <c r="D106" s="212" t="s">
        <v>205</v>
      </c>
      <c r="E106" s="213" t="s">
        <v>5963</v>
      </c>
      <c r="F106" s="214" t="s">
        <v>5964</v>
      </c>
      <c r="G106" s="215" t="s">
        <v>676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286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5964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203</v>
      </c>
      <c r="D108" s="212" t="s">
        <v>205</v>
      </c>
      <c r="E108" s="213" t="s">
        <v>5965</v>
      </c>
      <c r="F108" s="214" t="s">
        <v>5966</v>
      </c>
      <c r="G108" s="215" t="s">
        <v>676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239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5966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261</v>
      </c>
      <c r="D110" s="212" t="s">
        <v>205</v>
      </c>
      <c r="E110" s="213" t="s">
        <v>5967</v>
      </c>
      <c r="F110" s="214" t="s">
        <v>5968</v>
      </c>
      <c r="G110" s="215" t="s">
        <v>676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304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5968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265</v>
      </c>
      <c r="D112" s="212" t="s">
        <v>205</v>
      </c>
      <c r="E112" s="213" t="s">
        <v>5969</v>
      </c>
      <c r="F112" s="214" t="s">
        <v>5970</v>
      </c>
      <c r="G112" s="215" t="s">
        <v>676</v>
      </c>
      <c r="H112" s="216">
        <v>0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312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5970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269</v>
      </c>
      <c r="D114" s="212" t="s">
        <v>205</v>
      </c>
      <c r="E114" s="213" t="s">
        <v>5971</v>
      </c>
      <c r="F114" s="214" t="s">
        <v>5972</v>
      </c>
      <c r="G114" s="215" t="s">
        <v>676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319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5972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5973</v>
      </c>
      <c r="F116" s="214" t="s">
        <v>5974</v>
      </c>
      <c r="G116" s="215" t="s">
        <v>676</v>
      </c>
      <c r="H116" s="216">
        <v>0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327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5974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280</v>
      </c>
      <c r="D118" s="212" t="s">
        <v>205</v>
      </c>
      <c r="E118" s="213" t="s">
        <v>5975</v>
      </c>
      <c r="F118" s="214" t="s">
        <v>5976</v>
      </c>
      <c r="G118" s="215" t="s">
        <v>676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339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5976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286</v>
      </c>
      <c r="D120" s="212" t="s">
        <v>205</v>
      </c>
      <c r="E120" s="213" t="s">
        <v>5977</v>
      </c>
      <c r="F120" s="214" t="s">
        <v>5978</v>
      </c>
      <c r="G120" s="215" t="s">
        <v>676</v>
      </c>
      <c r="H120" s="216">
        <v>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353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5978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293</v>
      </c>
      <c r="D122" s="212" t="s">
        <v>205</v>
      </c>
      <c r="E122" s="213" t="s">
        <v>5979</v>
      </c>
      <c r="F122" s="214" t="s">
        <v>5980</v>
      </c>
      <c r="G122" s="215" t="s">
        <v>676</v>
      </c>
      <c r="H122" s="216">
        <v>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366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5980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239</v>
      </c>
      <c r="D124" s="212" t="s">
        <v>205</v>
      </c>
      <c r="E124" s="213" t="s">
        <v>5981</v>
      </c>
      <c r="F124" s="214" t="s">
        <v>6067</v>
      </c>
      <c r="G124" s="215" t="s">
        <v>676</v>
      </c>
      <c r="H124" s="216">
        <v>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251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6067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16.5" customHeight="1">
      <c r="A126" s="38"/>
      <c r="B126" s="39"/>
      <c r="C126" s="212" t="s">
        <v>300</v>
      </c>
      <c r="D126" s="212" t="s">
        <v>205</v>
      </c>
      <c r="E126" s="213" t="s">
        <v>5983</v>
      </c>
      <c r="F126" s="214" t="s">
        <v>5982</v>
      </c>
      <c r="G126" s="215" t="s">
        <v>676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391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5982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304</v>
      </c>
      <c r="D128" s="212" t="s">
        <v>205</v>
      </c>
      <c r="E128" s="213" t="s">
        <v>5986</v>
      </c>
      <c r="F128" s="214" t="s">
        <v>5984</v>
      </c>
      <c r="G128" s="215" t="s">
        <v>676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403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5984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12" customFormat="1" ht="25.92" customHeight="1">
      <c r="A130" s="12"/>
      <c r="B130" s="196"/>
      <c r="C130" s="197"/>
      <c r="D130" s="198" t="s">
        <v>72</v>
      </c>
      <c r="E130" s="199" t="s">
        <v>210</v>
      </c>
      <c r="F130" s="199" t="s">
        <v>5985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SUM(P131:P156)</f>
        <v>0</v>
      </c>
      <c r="Q130" s="204"/>
      <c r="R130" s="205">
        <f>SUM(R131:R156)</f>
        <v>0</v>
      </c>
      <c r="S130" s="204"/>
      <c r="T130" s="206">
        <f>SUM(T131:T156)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72</v>
      </c>
      <c r="AU130" s="208" t="s">
        <v>73</v>
      </c>
      <c r="AY130" s="207" t="s">
        <v>202</v>
      </c>
      <c r="BK130" s="209">
        <f>SUM(BK131:BK156)</f>
        <v>0</v>
      </c>
    </row>
    <row r="131" s="2" customFormat="1" ht="16.5" customHeight="1">
      <c r="A131" s="38"/>
      <c r="B131" s="39"/>
      <c r="C131" s="212" t="s">
        <v>308</v>
      </c>
      <c r="D131" s="212" t="s">
        <v>205</v>
      </c>
      <c r="E131" s="213" t="s">
        <v>5988</v>
      </c>
      <c r="F131" s="214" t="s">
        <v>5989</v>
      </c>
      <c r="G131" s="215" t="s">
        <v>676</v>
      </c>
      <c r="H131" s="216">
        <v>8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415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5989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80</v>
      </c>
    </row>
    <row r="133" s="2" customFormat="1" ht="16.5" customHeight="1">
      <c r="A133" s="38"/>
      <c r="B133" s="39"/>
      <c r="C133" s="212" t="s">
        <v>312</v>
      </c>
      <c r="D133" s="212" t="s">
        <v>205</v>
      </c>
      <c r="E133" s="213" t="s">
        <v>5990</v>
      </c>
      <c r="F133" s="214" t="s">
        <v>5991</v>
      </c>
      <c r="G133" s="215" t="s">
        <v>676</v>
      </c>
      <c r="H133" s="216">
        <v>4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426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5991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80</v>
      </c>
    </row>
    <row r="135" s="2" customFormat="1" ht="16.5" customHeight="1">
      <c r="A135" s="38"/>
      <c r="B135" s="39"/>
      <c r="C135" s="212" t="s">
        <v>7</v>
      </c>
      <c r="D135" s="212" t="s">
        <v>205</v>
      </c>
      <c r="E135" s="213" t="s">
        <v>5992</v>
      </c>
      <c r="F135" s="214" t="s">
        <v>5993</v>
      </c>
      <c r="G135" s="215" t="s">
        <v>4446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441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5993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80</v>
      </c>
    </row>
    <row r="137" s="2" customFormat="1" ht="16.5" customHeight="1">
      <c r="A137" s="38"/>
      <c r="B137" s="39"/>
      <c r="C137" s="212" t="s">
        <v>319</v>
      </c>
      <c r="D137" s="212" t="s">
        <v>205</v>
      </c>
      <c r="E137" s="213" t="s">
        <v>5994</v>
      </c>
      <c r="F137" s="214" t="s">
        <v>5995</v>
      </c>
      <c r="G137" s="215" t="s">
        <v>208</v>
      </c>
      <c r="H137" s="216">
        <v>18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451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5995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80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5996</v>
      </c>
      <c r="F139" s="214" t="s">
        <v>5997</v>
      </c>
      <c r="G139" s="215" t="s">
        <v>4446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461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5997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80</v>
      </c>
    </row>
    <row r="141" s="2" customFormat="1" ht="16.5" customHeight="1">
      <c r="A141" s="38"/>
      <c r="B141" s="39"/>
      <c r="C141" s="212" t="s">
        <v>327</v>
      </c>
      <c r="D141" s="212" t="s">
        <v>205</v>
      </c>
      <c r="E141" s="213" t="s">
        <v>5998</v>
      </c>
      <c r="F141" s="214" t="s">
        <v>5999</v>
      </c>
      <c r="G141" s="215" t="s">
        <v>208</v>
      </c>
      <c r="H141" s="216">
        <v>12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473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5999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80</v>
      </c>
    </row>
    <row r="143" s="2" customFormat="1" ht="16.5" customHeight="1">
      <c r="A143" s="38"/>
      <c r="B143" s="39"/>
      <c r="C143" s="212" t="s">
        <v>333</v>
      </c>
      <c r="D143" s="212" t="s">
        <v>205</v>
      </c>
      <c r="E143" s="213" t="s">
        <v>6000</v>
      </c>
      <c r="F143" s="214" t="s">
        <v>6001</v>
      </c>
      <c r="G143" s="215" t="s">
        <v>208</v>
      </c>
      <c r="H143" s="216">
        <v>15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481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6001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80</v>
      </c>
    </row>
    <row r="145" s="2" customFormat="1" ht="16.5" customHeight="1">
      <c r="A145" s="38"/>
      <c r="B145" s="39"/>
      <c r="C145" s="212" t="s">
        <v>339</v>
      </c>
      <c r="D145" s="212" t="s">
        <v>205</v>
      </c>
      <c r="E145" s="213" t="s">
        <v>6002</v>
      </c>
      <c r="F145" s="214" t="s">
        <v>6003</v>
      </c>
      <c r="G145" s="215" t="s">
        <v>208</v>
      </c>
      <c r="H145" s="216">
        <v>12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491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6003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80</v>
      </c>
    </row>
    <row r="147" s="2" customFormat="1" ht="16.5" customHeight="1">
      <c r="A147" s="38"/>
      <c r="B147" s="39"/>
      <c r="C147" s="212" t="s">
        <v>347</v>
      </c>
      <c r="D147" s="212" t="s">
        <v>205</v>
      </c>
      <c r="E147" s="213" t="s">
        <v>6004</v>
      </c>
      <c r="F147" s="214" t="s">
        <v>6005</v>
      </c>
      <c r="G147" s="215" t="s">
        <v>208</v>
      </c>
      <c r="H147" s="216">
        <v>112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501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6005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80</v>
      </c>
    </row>
    <row r="149" s="2" customFormat="1" ht="16.5" customHeight="1">
      <c r="A149" s="38"/>
      <c r="B149" s="39"/>
      <c r="C149" s="212" t="s">
        <v>353</v>
      </c>
      <c r="D149" s="212" t="s">
        <v>205</v>
      </c>
      <c r="E149" s="213" t="s">
        <v>6006</v>
      </c>
      <c r="F149" s="214" t="s">
        <v>6007</v>
      </c>
      <c r="G149" s="215" t="s">
        <v>208</v>
      </c>
      <c r="H149" s="216">
        <v>106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511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6007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80</v>
      </c>
    </row>
    <row r="151" s="2" customFormat="1" ht="16.5" customHeight="1">
      <c r="A151" s="38"/>
      <c r="B151" s="39"/>
      <c r="C151" s="212" t="s">
        <v>359</v>
      </c>
      <c r="D151" s="212" t="s">
        <v>205</v>
      </c>
      <c r="E151" s="213" t="s">
        <v>6008</v>
      </c>
      <c r="F151" s="214" t="s">
        <v>6009</v>
      </c>
      <c r="G151" s="215" t="s">
        <v>208</v>
      </c>
      <c r="H151" s="216">
        <v>12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521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6009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80</v>
      </c>
    </row>
    <row r="153" s="2" customFormat="1" ht="16.5" customHeight="1">
      <c r="A153" s="38"/>
      <c r="B153" s="39"/>
      <c r="C153" s="212" t="s">
        <v>366</v>
      </c>
      <c r="D153" s="212" t="s">
        <v>205</v>
      </c>
      <c r="E153" s="213" t="s">
        <v>6010</v>
      </c>
      <c r="F153" s="214" t="s">
        <v>6011</v>
      </c>
      <c r="G153" s="215" t="s">
        <v>208</v>
      </c>
      <c r="H153" s="216">
        <v>8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533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6011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80</v>
      </c>
    </row>
    <row r="155" s="2" customFormat="1" ht="16.5" customHeight="1">
      <c r="A155" s="38"/>
      <c r="B155" s="39"/>
      <c r="C155" s="212" t="s">
        <v>373</v>
      </c>
      <c r="D155" s="212" t="s">
        <v>205</v>
      </c>
      <c r="E155" s="213" t="s">
        <v>6012</v>
      </c>
      <c r="F155" s="214" t="s">
        <v>6013</v>
      </c>
      <c r="G155" s="215" t="s">
        <v>208</v>
      </c>
      <c r="H155" s="216">
        <v>20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543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6013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80</v>
      </c>
    </row>
    <row r="157" s="12" customFormat="1" ht="25.92" customHeight="1">
      <c r="A157" s="12"/>
      <c r="B157" s="196"/>
      <c r="C157" s="197"/>
      <c r="D157" s="198" t="s">
        <v>72</v>
      </c>
      <c r="E157" s="199" t="s">
        <v>243</v>
      </c>
      <c r="F157" s="199" t="s">
        <v>6014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SUM(P158:P205)</f>
        <v>0</v>
      </c>
      <c r="Q157" s="204"/>
      <c r="R157" s="205">
        <f>SUM(R158:R205)</f>
        <v>0</v>
      </c>
      <c r="S157" s="204"/>
      <c r="T157" s="206">
        <f>SUM(T158:T205)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80</v>
      </c>
      <c r="AT157" s="208" t="s">
        <v>72</v>
      </c>
      <c r="AU157" s="208" t="s">
        <v>73</v>
      </c>
      <c r="AY157" s="207" t="s">
        <v>202</v>
      </c>
      <c r="BK157" s="209">
        <f>SUM(BK158:BK205)</f>
        <v>0</v>
      </c>
    </row>
    <row r="158" s="2" customFormat="1" ht="24.15" customHeight="1">
      <c r="A158" s="38"/>
      <c r="B158" s="39"/>
      <c r="C158" s="212" t="s">
        <v>251</v>
      </c>
      <c r="D158" s="212" t="s">
        <v>205</v>
      </c>
      <c r="E158" s="213" t="s">
        <v>6015</v>
      </c>
      <c r="F158" s="214" t="s">
        <v>6016</v>
      </c>
      <c r="G158" s="215" t="s">
        <v>4446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233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6016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80</v>
      </c>
    </row>
    <row r="160" s="2" customFormat="1" ht="16.5" customHeight="1">
      <c r="A160" s="38"/>
      <c r="B160" s="39"/>
      <c r="C160" s="212" t="s">
        <v>385</v>
      </c>
      <c r="D160" s="212" t="s">
        <v>205</v>
      </c>
      <c r="E160" s="213" t="s">
        <v>6017</v>
      </c>
      <c r="F160" s="214" t="s">
        <v>6018</v>
      </c>
      <c r="G160" s="215" t="s">
        <v>4446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566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6018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80</v>
      </c>
    </row>
    <row r="162" s="2" customFormat="1" ht="24.15" customHeight="1">
      <c r="A162" s="38"/>
      <c r="B162" s="39"/>
      <c r="C162" s="212" t="s">
        <v>391</v>
      </c>
      <c r="D162" s="212" t="s">
        <v>205</v>
      </c>
      <c r="E162" s="213" t="s">
        <v>6019</v>
      </c>
      <c r="F162" s="214" t="s">
        <v>6020</v>
      </c>
      <c r="G162" s="215" t="s">
        <v>4446</v>
      </c>
      <c r="H162" s="216">
        <v>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578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6020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80</v>
      </c>
    </row>
    <row r="164" s="2" customFormat="1" ht="16.5" customHeight="1">
      <c r="A164" s="38"/>
      <c r="B164" s="39"/>
      <c r="C164" s="212" t="s">
        <v>397</v>
      </c>
      <c r="D164" s="212" t="s">
        <v>205</v>
      </c>
      <c r="E164" s="213" t="s">
        <v>6021</v>
      </c>
      <c r="F164" s="214" t="s">
        <v>6022</v>
      </c>
      <c r="G164" s="215" t="s">
        <v>4446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588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6022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80</v>
      </c>
    </row>
    <row r="166" s="2" customFormat="1" ht="16.5" customHeight="1">
      <c r="A166" s="38"/>
      <c r="B166" s="39"/>
      <c r="C166" s="212" t="s">
        <v>403</v>
      </c>
      <c r="D166" s="212" t="s">
        <v>205</v>
      </c>
      <c r="E166" s="213" t="s">
        <v>6023</v>
      </c>
      <c r="F166" s="214" t="s">
        <v>6024</v>
      </c>
      <c r="G166" s="215" t="s">
        <v>4446</v>
      </c>
      <c r="H166" s="216">
        <v>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600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6024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80</v>
      </c>
    </row>
    <row r="168" s="2" customFormat="1" ht="16.5" customHeight="1">
      <c r="A168" s="38"/>
      <c r="B168" s="39"/>
      <c r="C168" s="212" t="s">
        <v>409</v>
      </c>
      <c r="D168" s="212" t="s">
        <v>205</v>
      </c>
      <c r="E168" s="213" t="s">
        <v>6025</v>
      </c>
      <c r="F168" s="214" t="s">
        <v>6026</v>
      </c>
      <c r="G168" s="215" t="s">
        <v>4446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612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6026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80</v>
      </c>
    </row>
    <row r="170" s="2" customFormat="1" ht="16.5" customHeight="1">
      <c r="A170" s="38"/>
      <c r="B170" s="39"/>
      <c r="C170" s="212" t="s">
        <v>415</v>
      </c>
      <c r="D170" s="212" t="s">
        <v>205</v>
      </c>
      <c r="E170" s="213" t="s">
        <v>6027</v>
      </c>
      <c r="F170" s="214" t="s">
        <v>6028</v>
      </c>
      <c r="G170" s="215" t="s">
        <v>676</v>
      </c>
      <c r="H170" s="216">
        <v>16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624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6028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421</v>
      </c>
      <c r="D172" s="212" t="s">
        <v>205</v>
      </c>
      <c r="E172" s="213" t="s">
        <v>6029</v>
      </c>
      <c r="F172" s="214" t="s">
        <v>6030</v>
      </c>
      <c r="G172" s="215" t="s">
        <v>676</v>
      </c>
      <c r="H172" s="216">
        <v>2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636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6030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16.5" customHeight="1">
      <c r="A174" s="38"/>
      <c r="B174" s="39"/>
      <c r="C174" s="212" t="s">
        <v>426</v>
      </c>
      <c r="D174" s="212" t="s">
        <v>205</v>
      </c>
      <c r="E174" s="213" t="s">
        <v>6031</v>
      </c>
      <c r="F174" s="214" t="s">
        <v>6032</v>
      </c>
      <c r="G174" s="215" t="s">
        <v>676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646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6032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24.15" customHeight="1">
      <c r="A176" s="38"/>
      <c r="B176" s="39"/>
      <c r="C176" s="212" t="s">
        <v>434</v>
      </c>
      <c r="D176" s="212" t="s">
        <v>205</v>
      </c>
      <c r="E176" s="213" t="s">
        <v>6033</v>
      </c>
      <c r="F176" s="214" t="s">
        <v>6034</v>
      </c>
      <c r="G176" s="215" t="s">
        <v>6035</v>
      </c>
      <c r="H176" s="216">
        <v>15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658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6034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24.15" customHeight="1">
      <c r="A178" s="38"/>
      <c r="B178" s="39"/>
      <c r="C178" s="212" t="s">
        <v>441</v>
      </c>
      <c r="D178" s="212" t="s">
        <v>205</v>
      </c>
      <c r="E178" s="213" t="s">
        <v>6036</v>
      </c>
      <c r="F178" s="214" t="s">
        <v>6037</v>
      </c>
      <c r="G178" s="215" t="s">
        <v>4446</v>
      </c>
      <c r="H178" s="216">
        <v>0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669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6037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24.15" customHeight="1">
      <c r="A180" s="38"/>
      <c r="B180" s="39"/>
      <c r="C180" s="212" t="s">
        <v>445</v>
      </c>
      <c r="D180" s="212" t="s">
        <v>205</v>
      </c>
      <c r="E180" s="213" t="s">
        <v>6038</v>
      </c>
      <c r="F180" s="214" t="s">
        <v>6039</v>
      </c>
      <c r="G180" s="215" t="s">
        <v>676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678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6039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16.5" customHeight="1">
      <c r="A182" s="38"/>
      <c r="B182" s="39"/>
      <c r="C182" s="212" t="s">
        <v>451</v>
      </c>
      <c r="D182" s="212" t="s">
        <v>205</v>
      </c>
      <c r="E182" s="213" t="s">
        <v>6040</v>
      </c>
      <c r="F182" s="214" t="s">
        <v>6041</v>
      </c>
      <c r="G182" s="215" t="s">
        <v>676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691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6041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2" customFormat="1" ht="24.15" customHeight="1">
      <c r="A184" s="38"/>
      <c r="B184" s="39"/>
      <c r="C184" s="212" t="s">
        <v>455</v>
      </c>
      <c r="D184" s="212" t="s">
        <v>205</v>
      </c>
      <c r="E184" s="213" t="s">
        <v>6042</v>
      </c>
      <c r="F184" s="214" t="s">
        <v>6043</v>
      </c>
      <c r="G184" s="215" t="s">
        <v>4446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701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6043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80</v>
      </c>
    </row>
    <row r="186" s="2" customFormat="1" ht="16.5" customHeight="1">
      <c r="A186" s="38"/>
      <c r="B186" s="39"/>
      <c r="C186" s="212" t="s">
        <v>461</v>
      </c>
      <c r="D186" s="212" t="s">
        <v>205</v>
      </c>
      <c r="E186" s="213" t="s">
        <v>6044</v>
      </c>
      <c r="F186" s="214" t="s">
        <v>6045</v>
      </c>
      <c r="G186" s="215" t="s">
        <v>4446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80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718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6045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80</v>
      </c>
    </row>
    <row r="188" s="2" customFormat="1" ht="16.5" customHeight="1">
      <c r="A188" s="38"/>
      <c r="B188" s="39"/>
      <c r="C188" s="212" t="s">
        <v>467</v>
      </c>
      <c r="D188" s="212" t="s">
        <v>205</v>
      </c>
      <c r="E188" s="213" t="s">
        <v>6046</v>
      </c>
      <c r="F188" s="214" t="s">
        <v>6047</v>
      </c>
      <c r="G188" s="215" t="s">
        <v>676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732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6047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80</v>
      </c>
    </row>
    <row r="190" s="2" customFormat="1" ht="37.8" customHeight="1">
      <c r="A190" s="38"/>
      <c r="B190" s="39"/>
      <c r="C190" s="212" t="s">
        <v>473</v>
      </c>
      <c r="D190" s="212" t="s">
        <v>205</v>
      </c>
      <c r="E190" s="213" t="s">
        <v>6048</v>
      </c>
      <c r="F190" s="214" t="s">
        <v>6049</v>
      </c>
      <c r="G190" s="215" t="s">
        <v>6035</v>
      </c>
      <c r="H190" s="216">
        <v>15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745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6049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80</v>
      </c>
    </row>
    <row r="192" s="2" customFormat="1" ht="16.5" customHeight="1">
      <c r="A192" s="38"/>
      <c r="B192" s="39"/>
      <c r="C192" s="212" t="s">
        <v>477</v>
      </c>
      <c r="D192" s="212" t="s">
        <v>205</v>
      </c>
      <c r="E192" s="213" t="s">
        <v>6050</v>
      </c>
      <c r="F192" s="214" t="s">
        <v>6051</v>
      </c>
      <c r="G192" s="215" t="s">
        <v>4446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755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6051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80</v>
      </c>
    </row>
    <row r="194" s="2" customFormat="1" ht="16.5" customHeight="1">
      <c r="A194" s="38"/>
      <c r="B194" s="39"/>
      <c r="C194" s="212" t="s">
        <v>481</v>
      </c>
      <c r="D194" s="212" t="s">
        <v>205</v>
      </c>
      <c r="E194" s="213" t="s">
        <v>6052</v>
      </c>
      <c r="F194" s="214" t="s">
        <v>6053</v>
      </c>
      <c r="G194" s="215" t="s">
        <v>676</v>
      </c>
      <c r="H194" s="216">
        <v>40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765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6053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80</v>
      </c>
    </row>
    <row r="196" s="2" customFormat="1" ht="16.5" customHeight="1">
      <c r="A196" s="38"/>
      <c r="B196" s="39"/>
      <c r="C196" s="212" t="s">
        <v>485</v>
      </c>
      <c r="D196" s="212" t="s">
        <v>205</v>
      </c>
      <c r="E196" s="213" t="s">
        <v>6054</v>
      </c>
      <c r="F196" s="214" t="s">
        <v>6055</v>
      </c>
      <c r="G196" s="215" t="s">
        <v>676</v>
      </c>
      <c r="H196" s="216">
        <v>16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777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6055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80</v>
      </c>
    </row>
    <row r="198" s="2" customFormat="1" ht="16.5" customHeight="1">
      <c r="A198" s="38"/>
      <c r="B198" s="39"/>
      <c r="C198" s="212" t="s">
        <v>491</v>
      </c>
      <c r="D198" s="212" t="s">
        <v>205</v>
      </c>
      <c r="E198" s="213" t="s">
        <v>6056</v>
      </c>
      <c r="F198" s="214" t="s">
        <v>6057</v>
      </c>
      <c r="G198" s="215" t="s">
        <v>676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790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6057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80</v>
      </c>
    </row>
    <row r="200" s="2" customFormat="1" ht="16.5" customHeight="1">
      <c r="A200" s="38"/>
      <c r="B200" s="39"/>
      <c r="C200" s="212" t="s">
        <v>495</v>
      </c>
      <c r="D200" s="212" t="s">
        <v>205</v>
      </c>
      <c r="E200" s="213" t="s">
        <v>6058</v>
      </c>
      <c r="F200" s="214" t="s">
        <v>6059</v>
      </c>
      <c r="G200" s="215" t="s">
        <v>676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80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804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6059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80</v>
      </c>
    </row>
    <row r="202" s="2" customFormat="1" ht="16.5" customHeight="1">
      <c r="A202" s="38"/>
      <c r="B202" s="39"/>
      <c r="C202" s="212" t="s">
        <v>501</v>
      </c>
      <c r="D202" s="212" t="s">
        <v>205</v>
      </c>
      <c r="E202" s="213" t="s">
        <v>6060</v>
      </c>
      <c r="F202" s="214" t="s">
        <v>6061</v>
      </c>
      <c r="G202" s="215" t="s">
        <v>676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80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818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6061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80</v>
      </c>
    </row>
    <row r="204" s="2" customFormat="1" ht="16.5" customHeight="1">
      <c r="A204" s="38"/>
      <c r="B204" s="39"/>
      <c r="C204" s="212" t="s">
        <v>505</v>
      </c>
      <c r="D204" s="212" t="s">
        <v>205</v>
      </c>
      <c r="E204" s="213" t="s">
        <v>6062</v>
      </c>
      <c r="F204" s="214" t="s">
        <v>6063</v>
      </c>
      <c r="G204" s="215" t="s">
        <v>676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80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830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6063</v>
      </c>
      <c r="G205" s="40"/>
      <c r="H205" s="40"/>
      <c r="I205" s="227"/>
      <c r="J205" s="40"/>
      <c r="K205" s="40"/>
      <c r="L205" s="44"/>
      <c r="M205" s="254"/>
      <c r="N205" s="255"/>
      <c r="O205" s="256"/>
      <c r="P205" s="256"/>
      <c r="Q205" s="256"/>
      <c r="R205" s="256"/>
      <c r="S205" s="256"/>
      <c r="T205" s="257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80</v>
      </c>
    </row>
    <row r="206" s="2" customFormat="1" ht="6.96" customHeight="1">
      <c r="A206" s="38"/>
      <c r="B206" s="59"/>
      <c r="C206" s="60"/>
      <c r="D206" s="60"/>
      <c r="E206" s="60"/>
      <c r="F206" s="60"/>
      <c r="G206" s="60"/>
      <c r="H206" s="60"/>
      <c r="I206" s="60"/>
      <c r="J206" s="60"/>
      <c r="K206" s="60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lL9KH44IVQFohYy1FUBBPJqNTgHFITqaae2uK5S+O0+bXaH09g0GXJCUQsQJ9nXeEJSZNIZ/8MNAJNwWV60QQA==" hashValue="n9Pq3O6VEG6Vl+l0X22uazwigVhAHtQwSztZQPYMcmqH0emBEfoajNlVDRVns2MmukfHKJzfHSjR62sBITcD2A==" algorithmName="SHA-512" password="CC35"/>
  <autoFilter ref="C89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3143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6167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5939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5940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5939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5940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ROUND((SUM(BE86:BE93)),  2)</f>
        <v>0</v>
      </c>
      <c r="G35" s="38"/>
      <c r="H35" s="38"/>
      <c r="I35" s="157">
        <v>0.20999999999999999</v>
      </c>
      <c r="J35" s="156">
        <f>ROUND(((SUM(BE86:BE93))*I35),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ROUND((SUM(BF86:BF93)),  2)</f>
        <v>0</v>
      </c>
      <c r="G36" s="38"/>
      <c r="H36" s="38"/>
      <c r="I36" s="157">
        <v>0.12</v>
      </c>
      <c r="J36" s="156">
        <f>ROUND(((SUM(BF86:BF93))*I36),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ROUND((SUM(BG86:BG93)),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ROUND((SUM(BH86:BH93)),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ROUND((SUM(BI86:BI93)),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3143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D8.2.X.2 - Měření a regulace - demontáže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6168</v>
      </c>
      <c r="E64" s="177"/>
      <c r="F64" s="177"/>
      <c r="G64" s="177"/>
      <c r="H64" s="177"/>
      <c r="I64" s="177"/>
      <c r="J64" s="178">
        <f>J87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187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Revitalizace CZT Liberec - GreenNet III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" customFormat="1" ht="12" customHeight="1">
      <c r="B75" s="21"/>
      <c r="C75" s="32" t="s">
        <v>164</v>
      </c>
      <c r="D75" s="22"/>
      <c r="E75" s="22"/>
      <c r="F75" s="22"/>
      <c r="G75" s="22"/>
      <c r="H75" s="22"/>
      <c r="I75" s="22"/>
      <c r="J75" s="22"/>
      <c r="K75" s="22"/>
      <c r="L75" s="20"/>
    </row>
    <row r="76" s="2" customFormat="1" ht="16.5" customHeight="1">
      <c r="A76" s="38"/>
      <c r="B76" s="39"/>
      <c r="C76" s="40"/>
      <c r="D76" s="40"/>
      <c r="E76" s="169" t="s">
        <v>3143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E11</f>
        <v>D8.2.X.2 - Měření a regulace - demontáže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F14</f>
        <v>Liberec</v>
      </c>
      <c r="G80" s="40"/>
      <c r="H80" s="40"/>
      <c r="I80" s="32" t="s">
        <v>23</v>
      </c>
      <c r="J80" s="72" t="str">
        <f>IF(J14="","",J14)</f>
        <v>13. 6. 2024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E17</f>
        <v>Teplárna Liberec, a.s.</v>
      </c>
      <c r="G82" s="40"/>
      <c r="H82" s="40"/>
      <c r="I82" s="32" t="s">
        <v>32</v>
      </c>
      <c r="J82" s="36" t="str">
        <f>E23</f>
        <v>TERMS CZ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IF(E20="","",E20)</f>
        <v>Vyplň údaj</v>
      </c>
      <c r="G83" s="40"/>
      <c r="H83" s="40"/>
      <c r="I83" s="32" t="s">
        <v>36</v>
      </c>
      <c r="J83" s="36" t="str">
        <f>E26</f>
        <v>TERMS CZ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188</v>
      </c>
      <c r="D85" s="188" t="s">
        <v>58</v>
      </c>
      <c r="E85" s="188" t="s">
        <v>54</v>
      </c>
      <c r="F85" s="188" t="s">
        <v>55</v>
      </c>
      <c r="G85" s="188" t="s">
        <v>189</v>
      </c>
      <c r="H85" s="188" t="s">
        <v>190</v>
      </c>
      <c r="I85" s="188" t="s">
        <v>191</v>
      </c>
      <c r="J85" s="188" t="s">
        <v>170</v>
      </c>
      <c r="K85" s="189" t="s">
        <v>192</v>
      </c>
      <c r="L85" s="190"/>
      <c r="M85" s="92" t="s">
        <v>19</v>
      </c>
      <c r="N85" s="93" t="s">
        <v>43</v>
      </c>
      <c r="O85" s="93" t="s">
        <v>193</v>
      </c>
      <c r="P85" s="93" t="s">
        <v>194</v>
      </c>
      <c r="Q85" s="93" t="s">
        <v>195</v>
      </c>
      <c r="R85" s="93" t="s">
        <v>196</v>
      </c>
      <c r="S85" s="93" t="s">
        <v>197</v>
      </c>
      <c r="T85" s="94" t="s">
        <v>198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199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171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80</v>
      </c>
      <c r="F87" s="199" t="s">
        <v>6169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SUM(P88:P93)</f>
        <v>0</v>
      </c>
      <c r="Q87" s="204"/>
      <c r="R87" s="205">
        <f>SUM(R88:R93)</f>
        <v>0</v>
      </c>
      <c r="S87" s="204"/>
      <c r="T87" s="206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80</v>
      </c>
      <c r="AT87" s="208" t="s">
        <v>72</v>
      </c>
      <c r="AU87" s="208" t="s">
        <v>73</v>
      </c>
      <c r="AY87" s="207" t="s">
        <v>202</v>
      </c>
      <c r="BK87" s="209">
        <f>SUM(BK88:BK93)</f>
        <v>0</v>
      </c>
    </row>
    <row r="88" s="2" customFormat="1" ht="24.15" customHeight="1">
      <c r="A88" s="38"/>
      <c r="B88" s="39"/>
      <c r="C88" s="212" t="s">
        <v>80</v>
      </c>
      <c r="D88" s="212" t="s">
        <v>205</v>
      </c>
      <c r="E88" s="213" t="s">
        <v>5947</v>
      </c>
      <c r="F88" s="214" t="s">
        <v>6170</v>
      </c>
      <c r="G88" s="215" t="s">
        <v>4446</v>
      </c>
      <c r="H88" s="216">
        <v>1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210</v>
      </c>
      <c r="AT88" s="223" t="s">
        <v>205</v>
      </c>
      <c r="AU88" s="223" t="s">
        <v>80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210</v>
      </c>
      <c r="BM88" s="223" t="s">
        <v>82</v>
      </c>
    </row>
    <row r="89" s="2" customFormat="1">
      <c r="A89" s="38"/>
      <c r="B89" s="39"/>
      <c r="C89" s="40"/>
      <c r="D89" s="225" t="s">
        <v>212</v>
      </c>
      <c r="E89" s="40"/>
      <c r="F89" s="226" t="s">
        <v>6170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212</v>
      </c>
      <c r="AU89" s="17" t="s">
        <v>80</v>
      </c>
    </row>
    <row r="90" s="2" customFormat="1" ht="16.5" customHeight="1">
      <c r="A90" s="38"/>
      <c r="B90" s="39"/>
      <c r="C90" s="212" t="s">
        <v>82</v>
      </c>
      <c r="D90" s="212" t="s">
        <v>205</v>
      </c>
      <c r="E90" s="213" t="s">
        <v>5951</v>
      </c>
      <c r="F90" s="214" t="s">
        <v>6018</v>
      </c>
      <c r="G90" s="215" t="s">
        <v>4446</v>
      </c>
      <c r="H90" s="216">
        <v>1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210</v>
      </c>
      <c r="AT90" s="223" t="s">
        <v>205</v>
      </c>
      <c r="AU90" s="223" t="s">
        <v>80</v>
      </c>
      <c r="AY90" s="17" t="s">
        <v>202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210</v>
      </c>
      <c r="BM90" s="223" t="s">
        <v>210</v>
      </c>
    </row>
    <row r="91" s="2" customFormat="1">
      <c r="A91" s="38"/>
      <c r="B91" s="39"/>
      <c r="C91" s="40"/>
      <c r="D91" s="225" t="s">
        <v>212</v>
      </c>
      <c r="E91" s="40"/>
      <c r="F91" s="226" t="s">
        <v>6018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212</v>
      </c>
      <c r="AU91" s="17" t="s">
        <v>80</v>
      </c>
    </row>
    <row r="92" s="2" customFormat="1" ht="16.5" customHeight="1">
      <c r="A92" s="38"/>
      <c r="B92" s="39"/>
      <c r="C92" s="212" t="s">
        <v>230</v>
      </c>
      <c r="D92" s="212" t="s">
        <v>205</v>
      </c>
      <c r="E92" s="213" t="s">
        <v>5953</v>
      </c>
      <c r="F92" s="214" t="s">
        <v>6047</v>
      </c>
      <c r="G92" s="215" t="s">
        <v>4446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247</v>
      </c>
    </row>
    <row r="93" s="2" customFormat="1">
      <c r="A93" s="38"/>
      <c r="B93" s="39"/>
      <c r="C93" s="40"/>
      <c r="D93" s="225" t="s">
        <v>212</v>
      </c>
      <c r="E93" s="40"/>
      <c r="F93" s="226" t="s">
        <v>6047</v>
      </c>
      <c r="G93" s="40"/>
      <c r="H93" s="40"/>
      <c r="I93" s="227"/>
      <c r="J93" s="40"/>
      <c r="K93" s="40"/>
      <c r="L93" s="44"/>
      <c r="M93" s="254"/>
      <c r="N93" s="255"/>
      <c r="O93" s="256"/>
      <c r="P93" s="256"/>
      <c r="Q93" s="256"/>
      <c r="R93" s="256"/>
      <c r="S93" s="256"/>
      <c r="T93" s="257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2" customFormat="1" ht="6.96" customHeight="1">
      <c r="A94" s="3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44"/>
      <c r="M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</sheetData>
  <sheetProtection sheet="1" autoFilter="0" formatColumns="0" formatRows="0" objects="1" scenarios="1" spinCount="100000" saltValue="oMmTLB0MgcPu7inAPEsMEKpDN1RoT9vw9csmUlgTWt0ogmgYnyPDLAsYDE1USeJjT5SIRlnQ+3Pnujs34OdFNg==" hashValue="qe2Bg/Ieapgml6hQp7HFoOGOj6xu8LufUWsetm6muKyhCZr8wrrz3P9IgOeupvYewB9x72Y/y2qsorxyaIM0bA==" algorithmName="SHA-512" password="CC35"/>
  <autoFilter ref="C85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6171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ROUND((SUM(BE92:BE193)),  2)</f>
        <v>0</v>
      </c>
      <c r="G33" s="38"/>
      <c r="H33" s="38"/>
      <c r="I33" s="157">
        <v>0.20999999999999999</v>
      </c>
      <c r="J33" s="156">
        <f>ROUND(((SUM(BE92:BE193))*I33),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ROUND((SUM(BF92:BF193)),  2)</f>
        <v>0</v>
      </c>
      <c r="G34" s="38"/>
      <c r="H34" s="38"/>
      <c r="I34" s="157">
        <v>0.12</v>
      </c>
      <c r="J34" s="156">
        <f>ROUND(((SUM(BF92:BF193))*I34),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ROUND((SUM(BG92:BG193)),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ROUND((SUM(BH92:BH193)),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ROUND((SUM(BI92:BI193)),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D8.3 - ZOV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J93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2222</v>
      </c>
      <c r="E61" s="182"/>
      <c r="F61" s="182"/>
      <c r="G61" s="182"/>
      <c r="H61" s="182"/>
      <c r="I61" s="182"/>
      <c r="J61" s="183">
        <f>J94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2223</v>
      </c>
      <c r="E62" s="182"/>
      <c r="F62" s="182"/>
      <c r="G62" s="182"/>
      <c r="H62" s="182"/>
      <c r="I62" s="182"/>
      <c r="J62" s="183">
        <f>J125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174</v>
      </c>
      <c r="E63" s="182"/>
      <c r="F63" s="182"/>
      <c r="G63" s="182"/>
      <c r="H63" s="182"/>
      <c r="I63" s="182"/>
      <c r="J63" s="183">
        <f>J141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2228</v>
      </c>
      <c r="E64" s="182"/>
      <c r="F64" s="182"/>
      <c r="G64" s="182"/>
      <c r="H64" s="182"/>
      <c r="I64" s="182"/>
      <c r="J64" s="183">
        <f>J149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4"/>
      <c r="C65" s="175"/>
      <c r="D65" s="176" t="s">
        <v>183</v>
      </c>
      <c r="E65" s="177"/>
      <c r="F65" s="177"/>
      <c r="G65" s="177"/>
      <c r="H65" s="177"/>
      <c r="I65" s="177"/>
      <c r="J65" s="178">
        <f>J153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0"/>
      <c r="C66" s="125"/>
      <c r="D66" s="181" t="s">
        <v>2232</v>
      </c>
      <c r="E66" s="182"/>
      <c r="F66" s="182"/>
      <c r="G66" s="182"/>
      <c r="H66" s="182"/>
      <c r="I66" s="182"/>
      <c r="J66" s="183">
        <f>J154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6172</v>
      </c>
      <c r="E67" s="182"/>
      <c r="F67" s="182"/>
      <c r="G67" s="182"/>
      <c r="H67" s="182"/>
      <c r="I67" s="182"/>
      <c r="J67" s="183">
        <f>J158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186</v>
      </c>
      <c r="E68" s="177"/>
      <c r="F68" s="177"/>
      <c r="G68" s="177"/>
      <c r="H68" s="177"/>
      <c r="I68" s="177"/>
      <c r="J68" s="178">
        <f>J162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175</v>
      </c>
      <c r="E69" s="177"/>
      <c r="F69" s="177"/>
      <c r="G69" s="177"/>
      <c r="H69" s="177"/>
      <c r="I69" s="177"/>
      <c r="J69" s="178">
        <f>J166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6173</v>
      </c>
      <c r="E70" s="182"/>
      <c r="F70" s="182"/>
      <c r="G70" s="182"/>
      <c r="H70" s="182"/>
      <c r="I70" s="182"/>
      <c r="J70" s="183">
        <f>J167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3151</v>
      </c>
      <c r="E71" s="177"/>
      <c r="F71" s="177"/>
      <c r="G71" s="177"/>
      <c r="H71" s="177"/>
      <c r="I71" s="177"/>
      <c r="J71" s="178">
        <f>J189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3152</v>
      </c>
      <c r="E72" s="182"/>
      <c r="F72" s="182"/>
      <c r="G72" s="182"/>
      <c r="H72" s="182"/>
      <c r="I72" s="182"/>
      <c r="J72" s="183">
        <f>J190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187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Revitalizace CZT Liberec - GreenNet III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164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D8.3 - ZOV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Liberec</v>
      </c>
      <c r="G86" s="40"/>
      <c r="H86" s="40"/>
      <c r="I86" s="32" t="s">
        <v>23</v>
      </c>
      <c r="J86" s="72" t="str">
        <f>IF(J12="","",J12)</f>
        <v>13. 6. 2024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Teplárna Liberec, a.s.</v>
      </c>
      <c r="G88" s="40"/>
      <c r="H88" s="40"/>
      <c r="I88" s="32" t="s">
        <v>32</v>
      </c>
      <c r="J88" s="36" t="str">
        <f>E21</f>
        <v>SITEZ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SITEZ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188</v>
      </c>
      <c r="D91" s="188" t="s">
        <v>58</v>
      </c>
      <c r="E91" s="188" t="s">
        <v>54</v>
      </c>
      <c r="F91" s="188" t="s">
        <v>55</v>
      </c>
      <c r="G91" s="188" t="s">
        <v>189</v>
      </c>
      <c r="H91" s="188" t="s">
        <v>190</v>
      </c>
      <c r="I91" s="188" t="s">
        <v>191</v>
      </c>
      <c r="J91" s="188" t="s">
        <v>170</v>
      </c>
      <c r="K91" s="189" t="s">
        <v>192</v>
      </c>
      <c r="L91" s="190"/>
      <c r="M91" s="92" t="s">
        <v>19</v>
      </c>
      <c r="N91" s="93" t="s">
        <v>43</v>
      </c>
      <c r="O91" s="93" t="s">
        <v>193</v>
      </c>
      <c r="P91" s="93" t="s">
        <v>194</v>
      </c>
      <c r="Q91" s="93" t="s">
        <v>195</v>
      </c>
      <c r="R91" s="93" t="s">
        <v>196</v>
      </c>
      <c r="S91" s="93" t="s">
        <v>197</v>
      </c>
      <c r="T91" s="94" t="s">
        <v>198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199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P93+P153+P162+P166+P189</f>
        <v>0</v>
      </c>
      <c r="Q92" s="96"/>
      <c r="R92" s="193">
        <f>R93+R153+R162+R166+R189</f>
        <v>74.229132499999992</v>
      </c>
      <c r="S92" s="96"/>
      <c r="T92" s="194">
        <f>T93+T153+T162+T166+T189</f>
        <v>112.5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171</v>
      </c>
      <c r="BK92" s="195">
        <f>BK93+BK153+BK162+BK166+BK189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200</v>
      </c>
      <c r="F93" s="199" t="s">
        <v>201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P94+P125+P141+P149</f>
        <v>0</v>
      </c>
      <c r="Q93" s="204"/>
      <c r="R93" s="205">
        <f>R94+R125+R141+R149</f>
        <v>73.944612499999991</v>
      </c>
      <c r="S93" s="204"/>
      <c r="T93" s="206">
        <f>T94+T125+T141+T149</f>
        <v>112.5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BK94+BK125+BK141+BK149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2233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SUM(P95:P124)</f>
        <v>0</v>
      </c>
      <c r="Q94" s="204"/>
      <c r="R94" s="205">
        <f>SUM(R95:R124)</f>
        <v>0.0050000000000000001</v>
      </c>
      <c r="S94" s="204"/>
      <c r="T94" s="206">
        <f>SUM(T95:T124)</f>
        <v>112.5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202</v>
      </c>
      <c r="BK94" s="209">
        <f>SUM(BK95:BK124)</f>
        <v>0</v>
      </c>
    </row>
    <row r="95" s="2" customFormat="1" ht="16.5" customHeight="1">
      <c r="A95" s="38"/>
      <c r="B95" s="39"/>
      <c r="C95" s="212" t="s">
        <v>80</v>
      </c>
      <c r="D95" s="212" t="s">
        <v>205</v>
      </c>
      <c r="E95" s="213" t="s">
        <v>2499</v>
      </c>
      <c r="F95" s="214" t="s">
        <v>2500</v>
      </c>
      <c r="G95" s="215" t="s">
        <v>275</v>
      </c>
      <c r="H95" s="216">
        <v>250</v>
      </c>
      <c r="I95" s="217"/>
      <c r="J95" s="218">
        <f>ROUND(I95*H95,2)</f>
        <v>0</v>
      </c>
      <c r="K95" s="214" t="s">
        <v>209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0.35499999999999998</v>
      </c>
      <c r="T95" s="222">
        <f>S95*H95</f>
        <v>88.75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82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6174</v>
      </c>
    </row>
    <row r="96" s="2" customFormat="1">
      <c r="A96" s="38"/>
      <c r="B96" s="39"/>
      <c r="C96" s="40"/>
      <c r="D96" s="225" t="s">
        <v>212</v>
      </c>
      <c r="E96" s="40"/>
      <c r="F96" s="226" t="s">
        <v>2502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82</v>
      </c>
    </row>
    <row r="97" s="2" customFormat="1">
      <c r="A97" s="38"/>
      <c r="B97" s="39"/>
      <c r="C97" s="40"/>
      <c r="D97" s="230" t="s">
        <v>214</v>
      </c>
      <c r="E97" s="40"/>
      <c r="F97" s="231" t="s">
        <v>2503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214</v>
      </c>
      <c r="AU97" s="17" t="s">
        <v>82</v>
      </c>
    </row>
    <row r="98" s="13" customFormat="1">
      <c r="A98" s="13"/>
      <c r="B98" s="232"/>
      <c r="C98" s="233"/>
      <c r="D98" s="225" t="s">
        <v>224</v>
      </c>
      <c r="E98" s="234" t="s">
        <v>19</v>
      </c>
      <c r="F98" s="235" t="s">
        <v>6175</v>
      </c>
      <c r="G98" s="233"/>
      <c r="H98" s="236">
        <v>250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224</v>
      </c>
      <c r="AU98" s="242" t="s">
        <v>82</v>
      </c>
      <c r="AV98" s="13" t="s">
        <v>82</v>
      </c>
      <c r="AW98" s="13" t="s">
        <v>35</v>
      </c>
      <c r="AX98" s="13" t="s">
        <v>80</v>
      </c>
      <c r="AY98" s="242" t="s">
        <v>202</v>
      </c>
    </row>
    <row r="99" s="2" customFormat="1" ht="16.5" customHeight="1">
      <c r="A99" s="38"/>
      <c r="B99" s="39"/>
      <c r="C99" s="212" t="s">
        <v>82</v>
      </c>
      <c r="D99" s="212" t="s">
        <v>205</v>
      </c>
      <c r="E99" s="213" t="s">
        <v>6176</v>
      </c>
      <c r="F99" s="214" t="s">
        <v>6177</v>
      </c>
      <c r="G99" s="215" t="s">
        <v>2311</v>
      </c>
      <c r="H99" s="216">
        <v>12.5</v>
      </c>
      <c r="I99" s="217"/>
      <c r="J99" s="218">
        <f>ROUND(I99*H99,2)</f>
        <v>0</v>
      </c>
      <c r="K99" s="214" t="s">
        <v>209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1.8999999999999999</v>
      </c>
      <c r="T99" s="222">
        <f>S99*H99</f>
        <v>23.75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82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6178</v>
      </c>
    </row>
    <row r="100" s="2" customFormat="1">
      <c r="A100" s="38"/>
      <c r="B100" s="39"/>
      <c r="C100" s="40"/>
      <c r="D100" s="225" t="s">
        <v>212</v>
      </c>
      <c r="E100" s="40"/>
      <c r="F100" s="226" t="s">
        <v>6179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212</v>
      </c>
      <c r="AU100" s="17" t="s">
        <v>82</v>
      </c>
    </row>
    <row r="101" s="2" customFormat="1">
      <c r="A101" s="38"/>
      <c r="B101" s="39"/>
      <c r="C101" s="40"/>
      <c r="D101" s="230" t="s">
        <v>214</v>
      </c>
      <c r="E101" s="40"/>
      <c r="F101" s="231" t="s">
        <v>6180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214</v>
      </c>
      <c r="AU101" s="17" t="s">
        <v>82</v>
      </c>
    </row>
    <row r="102" s="13" customFormat="1">
      <c r="A102" s="13"/>
      <c r="B102" s="232"/>
      <c r="C102" s="233"/>
      <c r="D102" s="225" t="s">
        <v>224</v>
      </c>
      <c r="E102" s="234" t="s">
        <v>19</v>
      </c>
      <c r="F102" s="235" t="s">
        <v>6181</v>
      </c>
      <c r="G102" s="233"/>
      <c r="H102" s="236">
        <v>12.5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224</v>
      </c>
      <c r="AU102" s="242" t="s">
        <v>82</v>
      </c>
      <c r="AV102" s="13" t="s">
        <v>82</v>
      </c>
      <c r="AW102" s="13" t="s">
        <v>35</v>
      </c>
      <c r="AX102" s="13" t="s">
        <v>80</v>
      </c>
      <c r="AY102" s="242" t="s">
        <v>202</v>
      </c>
    </row>
    <row r="103" s="2" customFormat="1" ht="16.5" customHeight="1">
      <c r="A103" s="38"/>
      <c r="B103" s="39"/>
      <c r="C103" s="212" t="s">
        <v>230</v>
      </c>
      <c r="D103" s="212" t="s">
        <v>205</v>
      </c>
      <c r="E103" s="213" t="s">
        <v>6182</v>
      </c>
      <c r="F103" s="214" t="s">
        <v>6183</v>
      </c>
      <c r="G103" s="215" t="s">
        <v>2311</v>
      </c>
      <c r="H103" s="216">
        <v>37.5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6184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6185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2" customFormat="1">
      <c r="A105" s="38"/>
      <c r="B105" s="39"/>
      <c r="C105" s="40"/>
      <c r="D105" s="230" t="s">
        <v>214</v>
      </c>
      <c r="E105" s="40"/>
      <c r="F105" s="231" t="s">
        <v>6186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214</v>
      </c>
      <c r="AU105" s="17" t="s">
        <v>82</v>
      </c>
    </row>
    <row r="106" s="13" customFormat="1">
      <c r="A106" s="13"/>
      <c r="B106" s="232"/>
      <c r="C106" s="233"/>
      <c r="D106" s="225" t="s">
        <v>224</v>
      </c>
      <c r="E106" s="234" t="s">
        <v>19</v>
      </c>
      <c r="F106" s="235" t="s">
        <v>6187</v>
      </c>
      <c r="G106" s="233"/>
      <c r="H106" s="236">
        <v>37.5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224</v>
      </c>
      <c r="AU106" s="242" t="s">
        <v>82</v>
      </c>
      <c r="AV106" s="13" t="s">
        <v>82</v>
      </c>
      <c r="AW106" s="13" t="s">
        <v>35</v>
      </c>
      <c r="AX106" s="13" t="s">
        <v>80</v>
      </c>
      <c r="AY106" s="242" t="s">
        <v>202</v>
      </c>
    </row>
    <row r="107" s="2" customFormat="1" ht="16.5" customHeight="1">
      <c r="A107" s="38"/>
      <c r="B107" s="39"/>
      <c r="C107" s="212" t="s">
        <v>210</v>
      </c>
      <c r="D107" s="212" t="s">
        <v>205</v>
      </c>
      <c r="E107" s="213" t="s">
        <v>6188</v>
      </c>
      <c r="F107" s="214" t="s">
        <v>6189</v>
      </c>
      <c r="G107" s="215" t="s">
        <v>2311</v>
      </c>
      <c r="H107" s="216">
        <v>37.5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6190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6191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>
      <c r="A109" s="38"/>
      <c r="B109" s="39"/>
      <c r="C109" s="40"/>
      <c r="D109" s="230" t="s">
        <v>214</v>
      </c>
      <c r="E109" s="40"/>
      <c r="F109" s="231" t="s">
        <v>6192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214</v>
      </c>
      <c r="AU109" s="17" t="s">
        <v>82</v>
      </c>
    </row>
    <row r="110" s="13" customFormat="1">
      <c r="A110" s="13"/>
      <c r="B110" s="232"/>
      <c r="C110" s="233"/>
      <c r="D110" s="225" t="s">
        <v>224</v>
      </c>
      <c r="E110" s="234" t="s">
        <v>19</v>
      </c>
      <c r="F110" s="235" t="s">
        <v>6187</v>
      </c>
      <c r="G110" s="233"/>
      <c r="H110" s="236">
        <v>37.5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224</v>
      </c>
      <c r="AU110" s="242" t="s">
        <v>82</v>
      </c>
      <c r="AV110" s="13" t="s">
        <v>82</v>
      </c>
      <c r="AW110" s="13" t="s">
        <v>35</v>
      </c>
      <c r="AX110" s="13" t="s">
        <v>80</v>
      </c>
      <c r="AY110" s="242" t="s">
        <v>202</v>
      </c>
    </row>
    <row r="111" s="2" customFormat="1" ht="16.5" customHeight="1">
      <c r="A111" s="38"/>
      <c r="B111" s="39"/>
      <c r="C111" s="212" t="s">
        <v>243</v>
      </c>
      <c r="D111" s="212" t="s">
        <v>205</v>
      </c>
      <c r="E111" s="213" t="s">
        <v>2541</v>
      </c>
      <c r="F111" s="214" t="s">
        <v>2542</v>
      </c>
      <c r="G111" s="215" t="s">
        <v>2311</v>
      </c>
      <c r="H111" s="216">
        <v>37.5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6193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2544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>
      <c r="A113" s="38"/>
      <c r="B113" s="39"/>
      <c r="C113" s="40"/>
      <c r="D113" s="230" t="s">
        <v>214</v>
      </c>
      <c r="E113" s="40"/>
      <c r="F113" s="231" t="s">
        <v>2545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214</v>
      </c>
      <c r="AU113" s="17" t="s">
        <v>82</v>
      </c>
    </row>
    <row r="114" s="2" customFormat="1" ht="16.5" customHeight="1">
      <c r="A114" s="38"/>
      <c r="B114" s="39"/>
      <c r="C114" s="212" t="s">
        <v>247</v>
      </c>
      <c r="D114" s="212" t="s">
        <v>205</v>
      </c>
      <c r="E114" s="213" t="s">
        <v>6194</v>
      </c>
      <c r="F114" s="214" t="s">
        <v>6195</v>
      </c>
      <c r="G114" s="215" t="s">
        <v>275</v>
      </c>
      <c r="H114" s="216">
        <v>250</v>
      </c>
      <c r="I114" s="217"/>
      <c r="J114" s="218">
        <f>ROUND(I114*H114,2)</f>
        <v>0</v>
      </c>
      <c r="K114" s="214" t="s">
        <v>209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82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6196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6197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82</v>
      </c>
    </row>
    <row r="116" s="2" customFormat="1">
      <c r="A116" s="38"/>
      <c r="B116" s="39"/>
      <c r="C116" s="40"/>
      <c r="D116" s="230" t="s">
        <v>214</v>
      </c>
      <c r="E116" s="40"/>
      <c r="F116" s="231" t="s">
        <v>6198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214</v>
      </c>
      <c r="AU116" s="17" t="s">
        <v>82</v>
      </c>
    </row>
    <row r="117" s="13" customFormat="1">
      <c r="A117" s="13"/>
      <c r="B117" s="232"/>
      <c r="C117" s="233"/>
      <c r="D117" s="225" t="s">
        <v>224</v>
      </c>
      <c r="E117" s="234" t="s">
        <v>19</v>
      </c>
      <c r="F117" s="235" t="s">
        <v>6175</v>
      </c>
      <c r="G117" s="233"/>
      <c r="H117" s="236">
        <v>250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224</v>
      </c>
      <c r="AU117" s="242" t="s">
        <v>82</v>
      </c>
      <c r="AV117" s="13" t="s">
        <v>82</v>
      </c>
      <c r="AW117" s="13" t="s">
        <v>35</v>
      </c>
      <c r="AX117" s="13" t="s">
        <v>80</v>
      </c>
      <c r="AY117" s="242" t="s">
        <v>202</v>
      </c>
    </row>
    <row r="118" s="2" customFormat="1" ht="16.5" customHeight="1">
      <c r="A118" s="38"/>
      <c r="B118" s="39"/>
      <c r="C118" s="212" t="s">
        <v>253</v>
      </c>
      <c r="D118" s="212" t="s">
        <v>205</v>
      </c>
      <c r="E118" s="213" t="s">
        <v>6199</v>
      </c>
      <c r="F118" s="214" t="s">
        <v>6200</v>
      </c>
      <c r="G118" s="215" t="s">
        <v>275</v>
      </c>
      <c r="H118" s="216">
        <v>250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6201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6202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2" customFormat="1">
      <c r="A120" s="38"/>
      <c r="B120" s="39"/>
      <c r="C120" s="40"/>
      <c r="D120" s="230" t="s">
        <v>214</v>
      </c>
      <c r="E120" s="40"/>
      <c r="F120" s="231" t="s">
        <v>6203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214</v>
      </c>
      <c r="AU120" s="17" t="s">
        <v>82</v>
      </c>
    </row>
    <row r="121" s="13" customFormat="1">
      <c r="A121" s="13"/>
      <c r="B121" s="232"/>
      <c r="C121" s="233"/>
      <c r="D121" s="225" t="s">
        <v>224</v>
      </c>
      <c r="E121" s="234" t="s">
        <v>19</v>
      </c>
      <c r="F121" s="235" t="s">
        <v>6175</v>
      </c>
      <c r="G121" s="233"/>
      <c r="H121" s="236">
        <v>250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224</v>
      </c>
      <c r="AU121" s="242" t="s">
        <v>82</v>
      </c>
      <c r="AV121" s="13" t="s">
        <v>82</v>
      </c>
      <c r="AW121" s="13" t="s">
        <v>35</v>
      </c>
      <c r="AX121" s="13" t="s">
        <v>80</v>
      </c>
      <c r="AY121" s="242" t="s">
        <v>202</v>
      </c>
    </row>
    <row r="122" s="2" customFormat="1" ht="16.5" customHeight="1">
      <c r="A122" s="38"/>
      <c r="B122" s="39"/>
      <c r="C122" s="243" t="s">
        <v>203</v>
      </c>
      <c r="D122" s="243" t="s">
        <v>248</v>
      </c>
      <c r="E122" s="244" t="s">
        <v>2558</v>
      </c>
      <c r="F122" s="245" t="s">
        <v>2559</v>
      </c>
      <c r="G122" s="246" t="s">
        <v>704</v>
      </c>
      <c r="H122" s="247">
        <v>5</v>
      </c>
      <c r="I122" s="248"/>
      <c r="J122" s="249">
        <f>ROUND(I122*H122,2)</f>
        <v>0</v>
      </c>
      <c r="K122" s="245" t="s">
        <v>209</v>
      </c>
      <c r="L122" s="250"/>
      <c r="M122" s="251" t="s">
        <v>19</v>
      </c>
      <c r="N122" s="252" t="s">
        <v>44</v>
      </c>
      <c r="O122" s="84"/>
      <c r="P122" s="221">
        <f>O122*H122</f>
        <v>0</v>
      </c>
      <c r="Q122" s="221">
        <v>0.001</v>
      </c>
      <c r="R122" s="221">
        <f>Q122*H122</f>
        <v>0.0050000000000000001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203</v>
      </c>
      <c r="AT122" s="223" t="s">
        <v>248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6204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2559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13" customFormat="1">
      <c r="A124" s="13"/>
      <c r="B124" s="232"/>
      <c r="C124" s="233"/>
      <c r="D124" s="225" t="s">
        <v>224</v>
      </c>
      <c r="E124" s="233"/>
      <c r="F124" s="235" t="s">
        <v>6205</v>
      </c>
      <c r="G124" s="233"/>
      <c r="H124" s="236">
        <v>5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224</v>
      </c>
      <c r="AU124" s="242" t="s">
        <v>82</v>
      </c>
      <c r="AV124" s="13" t="s">
        <v>82</v>
      </c>
      <c r="AW124" s="13" t="s">
        <v>4</v>
      </c>
      <c r="AX124" s="13" t="s">
        <v>80</v>
      </c>
      <c r="AY124" s="242" t="s">
        <v>202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82</v>
      </c>
      <c r="F125" s="210" t="s">
        <v>2567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SUM(P126:P140)</f>
        <v>0</v>
      </c>
      <c r="Q125" s="204"/>
      <c r="R125" s="205">
        <f>SUM(R126:R140)</f>
        <v>73.939612499999996</v>
      </c>
      <c r="S125" s="204"/>
      <c r="T125" s="206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72</v>
      </c>
      <c r="AU125" s="208" t="s">
        <v>80</v>
      </c>
      <c r="AY125" s="207" t="s">
        <v>202</v>
      </c>
      <c r="BK125" s="209">
        <f>SUM(BK126:BK140)</f>
        <v>0</v>
      </c>
    </row>
    <row r="126" s="2" customFormat="1" ht="16.5" customHeight="1">
      <c r="A126" s="38"/>
      <c r="B126" s="39"/>
      <c r="C126" s="212" t="s">
        <v>261</v>
      </c>
      <c r="D126" s="212" t="s">
        <v>205</v>
      </c>
      <c r="E126" s="213" t="s">
        <v>6206</v>
      </c>
      <c r="F126" s="214" t="s">
        <v>6207</v>
      </c>
      <c r="G126" s="215" t="s">
        <v>275</v>
      </c>
      <c r="H126" s="216">
        <v>250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0.00013999999999999999</v>
      </c>
      <c r="R126" s="221">
        <f>Q126*H126</f>
        <v>0.034999999999999996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6208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6209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>
      <c r="A128" s="38"/>
      <c r="B128" s="39"/>
      <c r="C128" s="40"/>
      <c r="D128" s="230" t="s">
        <v>214</v>
      </c>
      <c r="E128" s="40"/>
      <c r="F128" s="231" t="s">
        <v>6210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214</v>
      </c>
      <c r="AU128" s="17" t="s">
        <v>82</v>
      </c>
    </row>
    <row r="129" s="13" customFormat="1">
      <c r="A129" s="13"/>
      <c r="B129" s="232"/>
      <c r="C129" s="233"/>
      <c r="D129" s="225" t="s">
        <v>224</v>
      </c>
      <c r="E129" s="234" t="s">
        <v>19</v>
      </c>
      <c r="F129" s="235" t="s">
        <v>6175</v>
      </c>
      <c r="G129" s="233"/>
      <c r="H129" s="236">
        <v>250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224</v>
      </c>
      <c r="AU129" s="242" t="s">
        <v>82</v>
      </c>
      <c r="AV129" s="13" t="s">
        <v>82</v>
      </c>
      <c r="AW129" s="13" t="s">
        <v>35</v>
      </c>
      <c r="AX129" s="13" t="s">
        <v>80</v>
      </c>
      <c r="AY129" s="242" t="s">
        <v>202</v>
      </c>
    </row>
    <row r="130" s="2" customFormat="1" ht="16.5" customHeight="1">
      <c r="A130" s="38"/>
      <c r="B130" s="39"/>
      <c r="C130" s="243" t="s">
        <v>265</v>
      </c>
      <c r="D130" s="243" t="s">
        <v>248</v>
      </c>
      <c r="E130" s="244" t="s">
        <v>6211</v>
      </c>
      <c r="F130" s="245" t="s">
        <v>6212</v>
      </c>
      <c r="G130" s="246" t="s">
        <v>275</v>
      </c>
      <c r="H130" s="247">
        <v>296.125</v>
      </c>
      <c r="I130" s="248"/>
      <c r="J130" s="249">
        <f>ROUND(I130*H130,2)</f>
        <v>0</v>
      </c>
      <c r="K130" s="245" t="s">
        <v>209</v>
      </c>
      <c r="L130" s="250"/>
      <c r="M130" s="251" t="s">
        <v>19</v>
      </c>
      <c r="N130" s="252" t="s">
        <v>44</v>
      </c>
      <c r="O130" s="84"/>
      <c r="P130" s="221">
        <f>O130*H130</f>
        <v>0</v>
      </c>
      <c r="Q130" s="221">
        <v>0.00010000000000000001</v>
      </c>
      <c r="R130" s="221">
        <f>Q130*H130</f>
        <v>0.0296125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203</v>
      </c>
      <c r="AT130" s="223" t="s">
        <v>248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6213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6212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13" customFormat="1">
      <c r="A132" s="13"/>
      <c r="B132" s="232"/>
      <c r="C132" s="233"/>
      <c r="D132" s="225" t="s">
        <v>224</v>
      </c>
      <c r="E132" s="233"/>
      <c r="F132" s="235" t="s">
        <v>6214</v>
      </c>
      <c r="G132" s="233"/>
      <c r="H132" s="236">
        <v>296.125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224</v>
      </c>
      <c r="AU132" s="242" t="s">
        <v>82</v>
      </c>
      <c r="AV132" s="13" t="s">
        <v>82</v>
      </c>
      <c r="AW132" s="13" t="s">
        <v>4</v>
      </c>
      <c r="AX132" s="13" t="s">
        <v>80</v>
      </c>
      <c r="AY132" s="242" t="s">
        <v>202</v>
      </c>
    </row>
    <row r="133" s="2" customFormat="1" ht="16.5" customHeight="1">
      <c r="A133" s="38"/>
      <c r="B133" s="39"/>
      <c r="C133" s="212" t="s">
        <v>269</v>
      </c>
      <c r="D133" s="212" t="s">
        <v>205</v>
      </c>
      <c r="E133" s="213" t="s">
        <v>2596</v>
      </c>
      <c r="F133" s="214" t="s">
        <v>2597</v>
      </c>
      <c r="G133" s="215" t="s">
        <v>275</v>
      </c>
      <c r="H133" s="216">
        <v>250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0.108</v>
      </c>
      <c r="R133" s="221">
        <f>Q133*H133</f>
        <v>27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6215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2599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>
      <c r="A135" s="38"/>
      <c r="B135" s="39"/>
      <c r="C135" s="40"/>
      <c r="D135" s="230" t="s">
        <v>214</v>
      </c>
      <c r="E135" s="40"/>
      <c r="F135" s="231" t="s">
        <v>2600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214</v>
      </c>
      <c r="AU135" s="17" t="s">
        <v>82</v>
      </c>
    </row>
    <row r="136" s="13" customFormat="1">
      <c r="A136" s="13"/>
      <c r="B136" s="232"/>
      <c r="C136" s="233"/>
      <c r="D136" s="225" t="s">
        <v>224</v>
      </c>
      <c r="E136" s="234" t="s">
        <v>19</v>
      </c>
      <c r="F136" s="235" t="s">
        <v>6175</v>
      </c>
      <c r="G136" s="233"/>
      <c r="H136" s="236">
        <v>250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224</v>
      </c>
      <c r="AU136" s="242" t="s">
        <v>82</v>
      </c>
      <c r="AV136" s="13" t="s">
        <v>82</v>
      </c>
      <c r="AW136" s="13" t="s">
        <v>35</v>
      </c>
      <c r="AX136" s="13" t="s">
        <v>80</v>
      </c>
      <c r="AY136" s="242" t="s">
        <v>202</v>
      </c>
    </row>
    <row r="137" s="2" customFormat="1" ht="16.5" customHeight="1">
      <c r="A137" s="38"/>
      <c r="B137" s="39"/>
      <c r="C137" s="243" t="s">
        <v>8</v>
      </c>
      <c r="D137" s="243" t="s">
        <v>248</v>
      </c>
      <c r="E137" s="244" t="s">
        <v>6216</v>
      </c>
      <c r="F137" s="245" t="s">
        <v>6217</v>
      </c>
      <c r="G137" s="246" t="s">
        <v>289</v>
      </c>
      <c r="H137" s="247">
        <v>62.5</v>
      </c>
      <c r="I137" s="248"/>
      <c r="J137" s="249">
        <f>ROUND(I137*H137,2)</f>
        <v>0</v>
      </c>
      <c r="K137" s="245" t="s">
        <v>209</v>
      </c>
      <c r="L137" s="250"/>
      <c r="M137" s="251" t="s">
        <v>19</v>
      </c>
      <c r="N137" s="252" t="s">
        <v>44</v>
      </c>
      <c r="O137" s="84"/>
      <c r="P137" s="221">
        <f>O137*H137</f>
        <v>0</v>
      </c>
      <c r="Q137" s="221">
        <v>0.75</v>
      </c>
      <c r="R137" s="221">
        <f>Q137*H137</f>
        <v>46.875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203</v>
      </c>
      <c r="AT137" s="223" t="s">
        <v>248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6218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6217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>
      <c r="A139" s="38"/>
      <c r="B139" s="39"/>
      <c r="C139" s="40"/>
      <c r="D139" s="225" t="s">
        <v>525</v>
      </c>
      <c r="E139" s="40"/>
      <c r="F139" s="253" t="s">
        <v>6219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525</v>
      </c>
      <c r="AU139" s="17" t="s">
        <v>82</v>
      </c>
    </row>
    <row r="140" s="13" customFormat="1">
      <c r="A140" s="13"/>
      <c r="B140" s="232"/>
      <c r="C140" s="233"/>
      <c r="D140" s="225" t="s">
        <v>224</v>
      </c>
      <c r="E140" s="233"/>
      <c r="F140" s="235" t="s">
        <v>6220</v>
      </c>
      <c r="G140" s="233"/>
      <c r="H140" s="236">
        <v>62.5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224</v>
      </c>
      <c r="AU140" s="242" t="s">
        <v>82</v>
      </c>
      <c r="AV140" s="13" t="s">
        <v>82</v>
      </c>
      <c r="AW140" s="13" t="s">
        <v>4</v>
      </c>
      <c r="AX140" s="13" t="s">
        <v>80</v>
      </c>
      <c r="AY140" s="242" t="s">
        <v>202</v>
      </c>
    </row>
    <row r="141" s="12" customFormat="1" ht="22.8" customHeight="1">
      <c r="A141" s="12"/>
      <c r="B141" s="196"/>
      <c r="C141" s="197"/>
      <c r="D141" s="198" t="s">
        <v>72</v>
      </c>
      <c r="E141" s="210" t="s">
        <v>216</v>
      </c>
      <c r="F141" s="210" t="s">
        <v>217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SUM(P142:P148)</f>
        <v>0</v>
      </c>
      <c r="Q141" s="204"/>
      <c r="R141" s="205">
        <f>SUM(R142:R148)</f>
        <v>0</v>
      </c>
      <c r="S141" s="204"/>
      <c r="T141" s="206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80</v>
      </c>
      <c r="AT141" s="208" t="s">
        <v>72</v>
      </c>
      <c r="AU141" s="208" t="s">
        <v>80</v>
      </c>
      <c r="AY141" s="207" t="s">
        <v>202</v>
      </c>
      <c r="BK141" s="209">
        <f>SUM(BK142:BK148)</f>
        <v>0</v>
      </c>
    </row>
    <row r="142" s="2" customFormat="1" ht="16.5" customHeight="1">
      <c r="A142" s="38"/>
      <c r="B142" s="39"/>
      <c r="C142" s="212" t="s">
        <v>280</v>
      </c>
      <c r="D142" s="212" t="s">
        <v>205</v>
      </c>
      <c r="E142" s="213" t="s">
        <v>6221</v>
      </c>
      <c r="F142" s="214" t="s">
        <v>6222</v>
      </c>
      <c r="G142" s="215" t="s">
        <v>220</v>
      </c>
      <c r="H142" s="216">
        <v>112.5</v>
      </c>
      <c r="I142" s="217"/>
      <c r="J142" s="218">
        <f>ROUND(I142*H142,2)</f>
        <v>0</v>
      </c>
      <c r="K142" s="214" t="s">
        <v>209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6223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6224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2" customFormat="1">
      <c r="A144" s="38"/>
      <c r="B144" s="39"/>
      <c r="C144" s="40"/>
      <c r="D144" s="230" t="s">
        <v>214</v>
      </c>
      <c r="E144" s="40"/>
      <c r="F144" s="231" t="s">
        <v>6225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214</v>
      </c>
      <c r="AU144" s="17" t="s">
        <v>82</v>
      </c>
    </row>
    <row r="145" s="2" customFormat="1" ht="16.5" customHeight="1">
      <c r="A145" s="38"/>
      <c r="B145" s="39"/>
      <c r="C145" s="212" t="s">
        <v>286</v>
      </c>
      <c r="D145" s="212" t="s">
        <v>205</v>
      </c>
      <c r="E145" s="213" t="s">
        <v>6226</v>
      </c>
      <c r="F145" s="214" t="s">
        <v>6227</v>
      </c>
      <c r="G145" s="215" t="s">
        <v>220</v>
      </c>
      <c r="H145" s="216">
        <v>1687.5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6228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6229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>
      <c r="A147" s="38"/>
      <c r="B147" s="39"/>
      <c r="C147" s="40"/>
      <c r="D147" s="230" t="s">
        <v>214</v>
      </c>
      <c r="E147" s="40"/>
      <c r="F147" s="231" t="s">
        <v>6230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214</v>
      </c>
      <c r="AU147" s="17" t="s">
        <v>82</v>
      </c>
    </row>
    <row r="148" s="13" customFormat="1">
      <c r="A148" s="13"/>
      <c r="B148" s="232"/>
      <c r="C148" s="233"/>
      <c r="D148" s="225" t="s">
        <v>224</v>
      </c>
      <c r="E148" s="233"/>
      <c r="F148" s="235" t="s">
        <v>6231</v>
      </c>
      <c r="G148" s="233"/>
      <c r="H148" s="236">
        <v>1687.5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224</v>
      </c>
      <c r="AU148" s="242" t="s">
        <v>82</v>
      </c>
      <c r="AV148" s="13" t="s">
        <v>82</v>
      </c>
      <c r="AW148" s="13" t="s">
        <v>4</v>
      </c>
      <c r="AX148" s="13" t="s">
        <v>80</v>
      </c>
      <c r="AY148" s="242" t="s">
        <v>202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3044</v>
      </c>
      <c r="F149" s="210" t="s">
        <v>3045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SUM(P150:P152)</f>
        <v>0</v>
      </c>
      <c r="Q149" s="204"/>
      <c r="R149" s="205">
        <f>SUM(R150:R152)</f>
        <v>0</v>
      </c>
      <c r="S149" s="204"/>
      <c r="T149" s="206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80</v>
      </c>
      <c r="AT149" s="208" t="s">
        <v>72</v>
      </c>
      <c r="AU149" s="208" t="s">
        <v>80</v>
      </c>
      <c r="AY149" s="207" t="s">
        <v>202</v>
      </c>
      <c r="BK149" s="209">
        <f>SUM(BK150:BK152)</f>
        <v>0</v>
      </c>
    </row>
    <row r="150" s="2" customFormat="1" ht="21.75" customHeight="1">
      <c r="A150" s="38"/>
      <c r="B150" s="39"/>
      <c r="C150" s="212" t="s">
        <v>293</v>
      </c>
      <c r="D150" s="212" t="s">
        <v>205</v>
      </c>
      <c r="E150" s="213" t="s">
        <v>3056</v>
      </c>
      <c r="F150" s="214" t="s">
        <v>3057</v>
      </c>
      <c r="G150" s="215" t="s">
        <v>220</v>
      </c>
      <c r="H150" s="216">
        <v>73.944999999999993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6232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3059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>
      <c r="A152" s="38"/>
      <c r="B152" s="39"/>
      <c r="C152" s="40"/>
      <c r="D152" s="230" t="s">
        <v>214</v>
      </c>
      <c r="E152" s="40"/>
      <c r="F152" s="231" t="s">
        <v>3060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214</v>
      </c>
      <c r="AU152" s="17" t="s">
        <v>82</v>
      </c>
    </row>
    <row r="153" s="12" customFormat="1" ht="25.92" customHeight="1">
      <c r="A153" s="12"/>
      <c r="B153" s="196"/>
      <c r="C153" s="197"/>
      <c r="D153" s="198" t="s">
        <v>72</v>
      </c>
      <c r="E153" s="199" t="s">
        <v>248</v>
      </c>
      <c r="F153" s="199" t="s">
        <v>729</v>
      </c>
      <c r="G153" s="197"/>
      <c r="H153" s="197"/>
      <c r="I153" s="200"/>
      <c r="J153" s="201">
        <f>BK153</f>
        <v>0</v>
      </c>
      <c r="K153" s="197"/>
      <c r="L153" s="202"/>
      <c r="M153" s="203"/>
      <c r="N153" s="204"/>
      <c r="O153" s="204"/>
      <c r="P153" s="205">
        <f>P154+P158</f>
        <v>0</v>
      </c>
      <c r="Q153" s="204"/>
      <c r="R153" s="205">
        <f>R154+R158</f>
        <v>0</v>
      </c>
      <c r="S153" s="204"/>
      <c r="T153" s="206">
        <f>T154+T158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230</v>
      </c>
      <c r="AT153" s="208" t="s">
        <v>72</v>
      </c>
      <c r="AU153" s="208" t="s">
        <v>73</v>
      </c>
      <c r="AY153" s="207" t="s">
        <v>202</v>
      </c>
      <c r="BK153" s="209">
        <f>BK154+BK158</f>
        <v>0</v>
      </c>
    </row>
    <row r="154" s="12" customFormat="1" ht="22.8" customHeight="1">
      <c r="A154" s="12"/>
      <c r="B154" s="196"/>
      <c r="C154" s="197"/>
      <c r="D154" s="198" t="s">
        <v>72</v>
      </c>
      <c r="E154" s="210" t="s">
        <v>3121</v>
      </c>
      <c r="F154" s="210" t="s">
        <v>3122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SUM(P155:P157)</f>
        <v>0</v>
      </c>
      <c r="Q154" s="204"/>
      <c r="R154" s="205">
        <f>SUM(R155:R157)</f>
        <v>0</v>
      </c>
      <c r="S154" s="204"/>
      <c r="T154" s="206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230</v>
      </c>
      <c r="AT154" s="208" t="s">
        <v>72</v>
      </c>
      <c r="AU154" s="208" t="s">
        <v>80</v>
      </c>
      <c r="AY154" s="207" t="s">
        <v>202</v>
      </c>
      <c r="BK154" s="209">
        <f>SUM(BK155:BK157)</f>
        <v>0</v>
      </c>
    </row>
    <row r="155" s="2" customFormat="1" ht="21.75" customHeight="1">
      <c r="A155" s="38"/>
      <c r="B155" s="39"/>
      <c r="C155" s="212" t="s">
        <v>239</v>
      </c>
      <c r="D155" s="212" t="s">
        <v>205</v>
      </c>
      <c r="E155" s="213" t="s">
        <v>6233</v>
      </c>
      <c r="F155" s="214" t="s">
        <v>6234</v>
      </c>
      <c r="G155" s="215" t="s">
        <v>289</v>
      </c>
      <c r="H155" s="216">
        <v>2</v>
      </c>
      <c r="I155" s="217"/>
      <c r="J155" s="218">
        <f>ROUND(I155*H155,2)</f>
        <v>0</v>
      </c>
      <c r="K155" s="214" t="s">
        <v>209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80</v>
      </c>
      <c r="AT155" s="223" t="s">
        <v>205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80</v>
      </c>
      <c r="BM155" s="223" t="s">
        <v>6235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6236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82</v>
      </c>
    </row>
    <row r="157" s="2" customFormat="1">
      <c r="A157" s="38"/>
      <c r="B157" s="39"/>
      <c r="C157" s="40"/>
      <c r="D157" s="230" t="s">
        <v>214</v>
      </c>
      <c r="E157" s="40"/>
      <c r="F157" s="231" t="s">
        <v>6237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214</v>
      </c>
      <c r="AU157" s="17" t="s">
        <v>82</v>
      </c>
    </row>
    <row r="158" s="12" customFormat="1" ht="22.8" customHeight="1">
      <c r="A158" s="12"/>
      <c r="B158" s="196"/>
      <c r="C158" s="197"/>
      <c r="D158" s="198" t="s">
        <v>72</v>
      </c>
      <c r="E158" s="210" t="s">
        <v>6238</v>
      </c>
      <c r="F158" s="210" t="s">
        <v>6239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SUM(P159:P161)</f>
        <v>0</v>
      </c>
      <c r="Q158" s="204"/>
      <c r="R158" s="205">
        <f>SUM(R159:R161)</f>
        <v>0</v>
      </c>
      <c r="S158" s="204"/>
      <c r="T158" s="206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230</v>
      </c>
      <c r="AT158" s="208" t="s">
        <v>72</v>
      </c>
      <c r="AU158" s="208" t="s">
        <v>80</v>
      </c>
      <c r="AY158" s="207" t="s">
        <v>202</v>
      </c>
      <c r="BK158" s="209">
        <f>SUM(BK159:BK161)</f>
        <v>0</v>
      </c>
    </row>
    <row r="159" s="2" customFormat="1" ht="21.75" customHeight="1">
      <c r="A159" s="38"/>
      <c r="B159" s="39"/>
      <c r="C159" s="212" t="s">
        <v>300</v>
      </c>
      <c r="D159" s="212" t="s">
        <v>205</v>
      </c>
      <c r="E159" s="213" t="s">
        <v>6240</v>
      </c>
      <c r="F159" s="214" t="s">
        <v>6241</v>
      </c>
      <c r="G159" s="215" t="s">
        <v>289</v>
      </c>
      <c r="H159" s="216">
        <v>2</v>
      </c>
      <c r="I159" s="217"/>
      <c r="J159" s="218">
        <f>ROUND(I159*H159,2)</f>
        <v>0</v>
      </c>
      <c r="K159" s="214" t="s">
        <v>209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80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80</v>
      </c>
      <c r="BM159" s="223" t="s">
        <v>6242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6243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>
      <c r="A161" s="38"/>
      <c r="B161" s="39"/>
      <c r="C161" s="40"/>
      <c r="D161" s="230" t="s">
        <v>214</v>
      </c>
      <c r="E161" s="40"/>
      <c r="F161" s="231" t="s">
        <v>6244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214</v>
      </c>
      <c r="AU161" s="17" t="s">
        <v>82</v>
      </c>
    </row>
    <row r="162" s="12" customFormat="1" ht="25.92" customHeight="1">
      <c r="A162" s="12"/>
      <c r="B162" s="196"/>
      <c r="C162" s="197"/>
      <c r="D162" s="198" t="s">
        <v>72</v>
      </c>
      <c r="E162" s="199" t="s">
        <v>2196</v>
      </c>
      <c r="F162" s="199" t="s">
        <v>2197</v>
      </c>
      <c r="G162" s="197"/>
      <c r="H162" s="197"/>
      <c r="I162" s="200"/>
      <c r="J162" s="201">
        <f>BK162</f>
        <v>0</v>
      </c>
      <c r="K162" s="197"/>
      <c r="L162" s="202"/>
      <c r="M162" s="203"/>
      <c r="N162" s="204"/>
      <c r="O162" s="204"/>
      <c r="P162" s="205">
        <f>SUM(P163:P165)</f>
        <v>0</v>
      </c>
      <c r="Q162" s="204"/>
      <c r="R162" s="205">
        <f>SUM(R163:R165)</f>
        <v>0</v>
      </c>
      <c r="S162" s="204"/>
      <c r="T162" s="206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210</v>
      </c>
      <c r="AT162" s="208" t="s">
        <v>72</v>
      </c>
      <c r="AU162" s="208" t="s">
        <v>73</v>
      </c>
      <c r="AY162" s="207" t="s">
        <v>202</v>
      </c>
      <c r="BK162" s="209">
        <f>SUM(BK163:BK165)</f>
        <v>0</v>
      </c>
    </row>
    <row r="163" s="2" customFormat="1" ht="16.5" customHeight="1">
      <c r="A163" s="38"/>
      <c r="B163" s="39"/>
      <c r="C163" s="212" t="s">
        <v>304</v>
      </c>
      <c r="D163" s="212" t="s">
        <v>205</v>
      </c>
      <c r="E163" s="213" t="s">
        <v>2215</v>
      </c>
      <c r="F163" s="214" t="s">
        <v>2216</v>
      </c>
      <c r="G163" s="215" t="s">
        <v>2201</v>
      </c>
      <c r="H163" s="216">
        <v>4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80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80</v>
      </c>
      <c r="BM163" s="223" t="s">
        <v>6245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2218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80</v>
      </c>
    </row>
    <row r="165" s="2" customFormat="1">
      <c r="A165" s="38"/>
      <c r="B165" s="39"/>
      <c r="C165" s="40"/>
      <c r="D165" s="230" t="s">
        <v>214</v>
      </c>
      <c r="E165" s="40"/>
      <c r="F165" s="231" t="s">
        <v>2219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214</v>
      </c>
      <c r="AU165" s="17" t="s">
        <v>80</v>
      </c>
    </row>
    <row r="166" s="12" customFormat="1" ht="25.92" customHeight="1">
      <c r="A166" s="12"/>
      <c r="B166" s="196"/>
      <c r="C166" s="197"/>
      <c r="D166" s="198" t="s">
        <v>72</v>
      </c>
      <c r="E166" s="199" t="s">
        <v>226</v>
      </c>
      <c r="F166" s="199" t="s">
        <v>227</v>
      </c>
      <c r="G166" s="197"/>
      <c r="H166" s="197"/>
      <c r="I166" s="200"/>
      <c r="J166" s="201">
        <f>BK166</f>
        <v>0</v>
      </c>
      <c r="K166" s="197"/>
      <c r="L166" s="202"/>
      <c r="M166" s="203"/>
      <c r="N166" s="204"/>
      <c r="O166" s="204"/>
      <c r="P166" s="205">
        <f>P167</f>
        <v>0</v>
      </c>
      <c r="Q166" s="204"/>
      <c r="R166" s="205">
        <f>R167</f>
        <v>0.28452</v>
      </c>
      <c r="S166" s="204"/>
      <c r="T166" s="206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210</v>
      </c>
      <c r="AT166" s="208" t="s">
        <v>72</v>
      </c>
      <c r="AU166" s="208" t="s">
        <v>73</v>
      </c>
      <c r="AY166" s="207" t="s">
        <v>202</v>
      </c>
      <c r="BK166" s="209">
        <f>BK167</f>
        <v>0</v>
      </c>
    </row>
    <row r="167" s="12" customFormat="1" ht="22.8" customHeight="1">
      <c r="A167" s="12"/>
      <c r="B167" s="196"/>
      <c r="C167" s="197"/>
      <c r="D167" s="198" t="s">
        <v>72</v>
      </c>
      <c r="E167" s="210" t="s">
        <v>6246</v>
      </c>
      <c r="F167" s="210" t="s">
        <v>6247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SUM(P168:P188)</f>
        <v>0</v>
      </c>
      <c r="Q167" s="204"/>
      <c r="R167" s="205">
        <f>SUM(R168:R188)</f>
        <v>0.28452</v>
      </c>
      <c r="S167" s="204"/>
      <c r="T167" s="206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210</v>
      </c>
      <c r="AT167" s="208" t="s">
        <v>72</v>
      </c>
      <c r="AU167" s="208" t="s">
        <v>80</v>
      </c>
      <c r="AY167" s="207" t="s">
        <v>202</v>
      </c>
      <c r="BK167" s="209">
        <f>SUM(BK168:BK188)</f>
        <v>0</v>
      </c>
    </row>
    <row r="168" s="2" customFormat="1" ht="16.5" customHeight="1">
      <c r="A168" s="38"/>
      <c r="B168" s="39"/>
      <c r="C168" s="212" t="s">
        <v>308</v>
      </c>
      <c r="D168" s="212" t="s">
        <v>205</v>
      </c>
      <c r="E168" s="213" t="s">
        <v>6248</v>
      </c>
      <c r="F168" s="214" t="s">
        <v>6249</v>
      </c>
      <c r="G168" s="215" t="s">
        <v>437</v>
      </c>
      <c r="H168" s="216">
        <v>2</v>
      </c>
      <c r="I168" s="217"/>
      <c r="J168" s="218">
        <f>ROUND(I168*H168,2)</f>
        <v>0</v>
      </c>
      <c r="K168" s="214" t="s">
        <v>209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0.031419999999999997</v>
      </c>
      <c r="R168" s="221">
        <f>Q168*H168</f>
        <v>0.062839999999999993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80</v>
      </c>
      <c r="AT168" s="223" t="s">
        <v>205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80</v>
      </c>
      <c r="BM168" s="223" t="s">
        <v>6250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6251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82</v>
      </c>
    </row>
    <row r="170" s="2" customFormat="1">
      <c r="A170" s="38"/>
      <c r="B170" s="39"/>
      <c r="C170" s="40"/>
      <c r="D170" s="230" t="s">
        <v>214</v>
      </c>
      <c r="E170" s="40"/>
      <c r="F170" s="231" t="s">
        <v>6252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214</v>
      </c>
      <c r="AU170" s="17" t="s">
        <v>82</v>
      </c>
    </row>
    <row r="171" s="2" customFormat="1" ht="16.5" customHeight="1">
      <c r="A171" s="38"/>
      <c r="B171" s="39"/>
      <c r="C171" s="212" t="s">
        <v>312</v>
      </c>
      <c r="D171" s="212" t="s">
        <v>205</v>
      </c>
      <c r="E171" s="213" t="s">
        <v>6253</v>
      </c>
      <c r="F171" s="214" t="s">
        <v>6254</v>
      </c>
      <c r="G171" s="215" t="s">
        <v>437</v>
      </c>
      <c r="H171" s="216">
        <v>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0.031419999999999997</v>
      </c>
      <c r="R171" s="221">
        <f>Q171*H171</f>
        <v>0.062839999999999993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80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80</v>
      </c>
      <c r="BM171" s="223" t="s">
        <v>6255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6256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 ht="16.5" customHeight="1">
      <c r="A173" s="38"/>
      <c r="B173" s="39"/>
      <c r="C173" s="212" t="s">
        <v>7</v>
      </c>
      <c r="D173" s="212" t="s">
        <v>205</v>
      </c>
      <c r="E173" s="213" t="s">
        <v>6257</v>
      </c>
      <c r="F173" s="214" t="s">
        <v>6254</v>
      </c>
      <c r="G173" s="215" t="s">
        <v>437</v>
      </c>
      <c r="H173" s="216">
        <v>2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0.031419999999999997</v>
      </c>
      <c r="R173" s="221">
        <f>Q173*H173</f>
        <v>0.062839999999999993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80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80</v>
      </c>
      <c r="BM173" s="223" t="s">
        <v>6258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6259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16.5" customHeight="1">
      <c r="A175" s="38"/>
      <c r="B175" s="39"/>
      <c r="C175" s="243" t="s">
        <v>319</v>
      </c>
      <c r="D175" s="243" t="s">
        <v>248</v>
      </c>
      <c r="E175" s="244" t="s">
        <v>6260</v>
      </c>
      <c r="F175" s="245" t="s">
        <v>6261</v>
      </c>
      <c r="G175" s="246" t="s">
        <v>289</v>
      </c>
      <c r="H175" s="247">
        <v>1</v>
      </c>
      <c r="I175" s="248"/>
      <c r="J175" s="249">
        <f>ROUND(I175*H175,2)</f>
        <v>0</v>
      </c>
      <c r="K175" s="245" t="s">
        <v>209</v>
      </c>
      <c r="L175" s="250"/>
      <c r="M175" s="251" t="s">
        <v>19</v>
      </c>
      <c r="N175" s="252" t="s">
        <v>44</v>
      </c>
      <c r="O175" s="84"/>
      <c r="P175" s="221">
        <f>O175*H175</f>
        <v>0</v>
      </c>
      <c r="Q175" s="221">
        <v>0.048000000000000001</v>
      </c>
      <c r="R175" s="221">
        <f>Q175*H175</f>
        <v>0.048000000000000001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82</v>
      </c>
      <c r="AT175" s="223" t="s">
        <v>248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80</v>
      </c>
      <c r="BM175" s="223" t="s">
        <v>6262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6261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16.5" customHeight="1">
      <c r="A177" s="38"/>
      <c r="B177" s="39"/>
      <c r="C177" s="243" t="s">
        <v>323</v>
      </c>
      <c r="D177" s="243" t="s">
        <v>248</v>
      </c>
      <c r="E177" s="244" t="s">
        <v>6263</v>
      </c>
      <c r="F177" s="245" t="s">
        <v>6264</v>
      </c>
      <c r="G177" s="246" t="s">
        <v>289</v>
      </c>
      <c r="H177" s="247">
        <v>1</v>
      </c>
      <c r="I177" s="248"/>
      <c r="J177" s="249">
        <f>ROUND(I177*H177,2)</f>
        <v>0</v>
      </c>
      <c r="K177" s="245" t="s">
        <v>209</v>
      </c>
      <c r="L177" s="250"/>
      <c r="M177" s="251" t="s">
        <v>19</v>
      </c>
      <c r="N177" s="252" t="s">
        <v>44</v>
      </c>
      <c r="O177" s="84"/>
      <c r="P177" s="221">
        <f>O177*H177</f>
        <v>0</v>
      </c>
      <c r="Q177" s="221">
        <v>0.048000000000000001</v>
      </c>
      <c r="R177" s="221">
        <f>Q177*H177</f>
        <v>0.048000000000000001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82</v>
      </c>
      <c r="AT177" s="223" t="s">
        <v>248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80</v>
      </c>
      <c r="BM177" s="223" t="s">
        <v>6265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6264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2" customFormat="1" ht="16.5" customHeight="1">
      <c r="A179" s="38"/>
      <c r="B179" s="39"/>
      <c r="C179" s="212" t="s">
        <v>327</v>
      </c>
      <c r="D179" s="212" t="s">
        <v>205</v>
      </c>
      <c r="E179" s="213" t="s">
        <v>6266</v>
      </c>
      <c r="F179" s="214" t="s">
        <v>6267</v>
      </c>
      <c r="G179" s="215" t="s">
        <v>437</v>
      </c>
      <c r="H179" s="216">
        <v>5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80</v>
      </c>
      <c r="AT179" s="223" t="s">
        <v>205</v>
      </c>
      <c r="AU179" s="223" t="s">
        <v>82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80</v>
      </c>
      <c r="BM179" s="223" t="s">
        <v>6268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6269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82</v>
      </c>
    </row>
    <row r="181" s="2" customFormat="1" ht="16.5" customHeight="1">
      <c r="A181" s="38"/>
      <c r="B181" s="39"/>
      <c r="C181" s="212" t="s">
        <v>333</v>
      </c>
      <c r="D181" s="212" t="s">
        <v>205</v>
      </c>
      <c r="E181" s="213" t="s">
        <v>6270</v>
      </c>
      <c r="F181" s="214" t="s">
        <v>6271</v>
      </c>
      <c r="G181" s="215" t="s">
        <v>437</v>
      </c>
      <c r="H181" s="216">
        <v>5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80</v>
      </c>
      <c r="AT181" s="223" t="s">
        <v>205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80</v>
      </c>
      <c r="BM181" s="223" t="s">
        <v>6272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6271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82</v>
      </c>
    </row>
    <row r="183" s="2" customFormat="1" ht="16.5" customHeight="1">
      <c r="A183" s="38"/>
      <c r="B183" s="39"/>
      <c r="C183" s="212" t="s">
        <v>339</v>
      </c>
      <c r="D183" s="212" t="s">
        <v>205</v>
      </c>
      <c r="E183" s="213" t="s">
        <v>6273</v>
      </c>
      <c r="F183" s="214" t="s">
        <v>6274</v>
      </c>
      <c r="G183" s="215" t="s">
        <v>437</v>
      </c>
      <c r="H183" s="216">
        <v>1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80</v>
      </c>
      <c r="AT183" s="223" t="s">
        <v>205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80</v>
      </c>
      <c r="BM183" s="223" t="s">
        <v>6275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6276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82</v>
      </c>
    </row>
    <row r="185" s="2" customFormat="1" ht="16.5" customHeight="1">
      <c r="A185" s="38"/>
      <c r="B185" s="39"/>
      <c r="C185" s="212" t="s">
        <v>347</v>
      </c>
      <c r="D185" s="212" t="s">
        <v>205</v>
      </c>
      <c r="E185" s="213" t="s">
        <v>6277</v>
      </c>
      <c r="F185" s="214" t="s">
        <v>6278</v>
      </c>
      <c r="G185" s="215" t="s">
        <v>437</v>
      </c>
      <c r="H185" s="216">
        <v>4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80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80</v>
      </c>
      <c r="BM185" s="223" t="s">
        <v>6279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6280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82</v>
      </c>
    </row>
    <row r="187" s="2" customFormat="1" ht="16.5" customHeight="1">
      <c r="A187" s="38"/>
      <c r="B187" s="39"/>
      <c r="C187" s="212" t="s">
        <v>353</v>
      </c>
      <c r="D187" s="212" t="s">
        <v>205</v>
      </c>
      <c r="E187" s="213" t="s">
        <v>6281</v>
      </c>
      <c r="F187" s="214" t="s">
        <v>19</v>
      </c>
      <c r="G187" s="215" t="s">
        <v>437</v>
      </c>
      <c r="H187" s="216">
        <v>5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80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80</v>
      </c>
      <c r="BM187" s="223" t="s">
        <v>6282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6283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82</v>
      </c>
    </row>
    <row r="189" s="12" customFormat="1" ht="25.92" customHeight="1">
      <c r="A189" s="12"/>
      <c r="B189" s="196"/>
      <c r="C189" s="197"/>
      <c r="D189" s="198" t="s">
        <v>72</v>
      </c>
      <c r="E189" s="199" t="s">
        <v>159</v>
      </c>
      <c r="F189" s="199" t="s">
        <v>160</v>
      </c>
      <c r="G189" s="197"/>
      <c r="H189" s="197"/>
      <c r="I189" s="200"/>
      <c r="J189" s="201">
        <f>BK189</f>
        <v>0</v>
      </c>
      <c r="K189" s="197"/>
      <c r="L189" s="202"/>
      <c r="M189" s="203"/>
      <c r="N189" s="204"/>
      <c r="O189" s="204"/>
      <c r="P189" s="205">
        <f>P190</f>
        <v>0</v>
      </c>
      <c r="Q189" s="204"/>
      <c r="R189" s="205">
        <f>R190</f>
        <v>0</v>
      </c>
      <c r="S189" s="204"/>
      <c r="T189" s="206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243</v>
      </c>
      <c r="AT189" s="208" t="s">
        <v>72</v>
      </c>
      <c r="AU189" s="208" t="s">
        <v>73</v>
      </c>
      <c r="AY189" s="207" t="s">
        <v>202</v>
      </c>
      <c r="BK189" s="209">
        <f>BK190</f>
        <v>0</v>
      </c>
    </row>
    <row r="190" s="12" customFormat="1" ht="22.8" customHeight="1">
      <c r="A190" s="12"/>
      <c r="B190" s="196"/>
      <c r="C190" s="197"/>
      <c r="D190" s="198" t="s">
        <v>72</v>
      </c>
      <c r="E190" s="210" t="s">
        <v>5327</v>
      </c>
      <c r="F190" s="210" t="s">
        <v>5328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SUM(P191:P193)</f>
        <v>0</v>
      </c>
      <c r="Q190" s="204"/>
      <c r="R190" s="205">
        <f>SUM(R191:R193)</f>
        <v>0</v>
      </c>
      <c r="S190" s="204"/>
      <c r="T190" s="206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243</v>
      </c>
      <c r="AT190" s="208" t="s">
        <v>72</v>
      </c>
      <c r="AU190" s="208" t="s">
        <v>80</v>
      </c>
      <c r="AY190" s="207" t="s">
        <v>202</v>
      </c>
      <c r="BK190" s="209">
        <f>SUM(BK191:BK193)</f>
        <v>0</v>
      </c>
    </row>
    <row r="191" s="2" customFormat="1" ht="16.5" customHeight="1">
      <c r="A191" s="38"/>
      <c r="B191" s="39"/>
      <c r="C191" s="212" t="s">
        <v>359</v>
      </c>
      <c r="D191" s="212" t="s">
        <v>205</v>
      </c>
      <c r="E191" s="213" t="s">
        <v>6284</v>
      </c>
      <c r="F191" s="214" t="s">
        <v>6285</v>
      </c>
      <c r="G191" s="215" t="s">
        <v>437</v>
      </c>
      <c r="H191" s="216">
        <v>5</v>
      </c>
      <c r="I191" s="217"/>
      <c r="J191" s="218">
        <f>ROUND(I191*H191,2)</f>
        <v>0</v>
      </c>
      <c r="K191" s="214" t="s">
        <v>209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80</v>
      </c>
      <c r="AT191" s="223" t="s">
        <v>205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80</v>
      </c>
      <c r="BM191" s="223" t="s">
        <v>6286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6285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82</v>
      </c>
    </row>
    <row r="193" s="2" customFormat="1">
      <c r="A193" s="38"/>
      <c r="B193" s="39"/>
      <c r="C193" s="40"/>
      <c r="D193" s="230" t="s">
        <v>214</v>
      </c>
      <c r="E193" s="40"/>
      <c r="F193" s="231" t="s">
        <v>6287</v>
      </c>
      <c r="G193" s="40"/>
      <c r="H193" s="40"/>
      <c r="I193" s="227"/>
      <c r="J193" s="40"/>
      <c r="K193" s="40"/>
      <c r="L193" s="44"/>
      <c r="M193" s="254"/>
      <c r="N193" s="255"/>
      <c r="O193" s="256"/>
      <c r="P193" s="256"/>
      <c r="Q193" s="256"/>
      <c r="R193" s="256"/>
      <c r="S193" s="256"/>
      <c r="T193" s="257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214</v>
      </c>
      <c r="AU193" s="17" t="s">
        <v>82</v>
      </c>
    </row>
    <row r="194" s="2" customFormat="1" ht="6.96" customHeight="1">
      <c r="A194" s="38"/>
      <c r="B194" s="59"/>
      <c r="C194" s="60"/>
      <c r="D194" s="60"/>
      <c r="E194" s="60"/>
      <c r="F194" s="60"/>
      <c r="G194" s="60"/>
      <c r="H194" s="60"/>
      <c r="I194" s="60"/>
      <c r="J194" s="60"/>
      <c r="K194" s="60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F3cNyWM//sr4ROC737AgCKAvVjQyv3numTc1vRgVi6lR1raQOhIUgYB7rfhQN7apgwgSGb36STd0Houh6o2P/g==" hashValue="e2O710jKHtMqi3BKWY+wog7ra9yOpfo6Y5jOGk47303wRHG86Z48jFB0jfiDguFi+LwG4KF88UqDfyT3GXNkNQ==" algorithmName="SHA-512" password="CC35"/>
  <autoFilter ref="C91:K19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1/113151111"/>
    <hyperlink ref="F101" r:id="rId2" display="https://podminky.urs.cz/item/CS_URS_2024_01/113152112"/>
    <hyperlink ref="F105" r:id="rId3" display="https://podminky.urs.cz/item/CS_URS_2024_01/121103111"/>
    <hyperlink ref="F109" r:id="rId4" display="https://podminky.urs.cz/item/CS_URS_2024_01/167111101"/>
    <hyperlink ref="F113" r:id="rId5" display="https://podminky.urs.cz/item/CS_URS_2024_01/171251201"/>
    <hyperlink ref="F116" r:id="rId6" display="https://podminky.urs.cz/item/CS_URS_2024_01/181311103"/>
    <hyperlink ref="F120" r:id="rId7" display="https://podminky.urs.cz/item/CS_URS_2024_01/181411131"/>
    <hyperlink ref="F128" r:id="rId8" display="https://podminky.urs.cz/item/CS_URS_2024_01/213141112"/>
    <hyperlink ref="F135" r:id="rId9" display="https://podminky.urs.cz/item/CS_URS_2024_01/291211111"/>
    <hyperlink ref="F144" r:id="rId10" display="https://podminky.urs.cz/item/CS_URS_2024_01/997221571"/>
    <hyperlink ref="F147" r:id="rId11" display="https://podminky.urs.cz/item/CS_URS_2024_01/997221579"/>
    <hyperlink ref="F152" r:id="rId12" display="https://podminky.urs.cz/item/CS_URS_2024_01/998225111"/>
    <hyperlink ref="F157" r:id="rId13" display="https://podminky.urs.cz/item/CS_URS_2024_01/210280001"/>
    <hyperlink ref="F161" r:id="rId14" display="https://podminky.urs.cz/item/CS_URS_2024_01/580104015"/>
    <hyperlink ref="F165" r:id="rId15" display="https://podminky.urs.cz/item/CS_URS_2024_01/HZS4212"/>
    <hyperlink ref="F170" r:id="rId16" display="https://podminky.urs.cz/item/CS_URS_2024_01/731259617"/>
    <hyperlink ref="F193" r:id="rId17" display="https://podminky.urs.cz/item/CS_URS_2024_01/044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6288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5939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5940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5939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5940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ROUND((SUM(BE82:BE311)),  2)</f>
        <v>0</v>
      </c>
      <c r="G33" s="38"/>
      <c r="H33" s="38"/>
      <c r="I33" s="157">
        <v>0.20999999999999999</v>
      </c>
      <c r="J33" s="156">
        <f>ROUND(((SUM(BE82:BE311))*I33),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ROUND((SUM(BF82:BF311)),  2)</f>
        <v>0</v>
      </c>
      <c r="G34" s="38"/>
      <c r="H34" s="38"/>
      <c r="I34" s="157">
        <v>0.12</v>
      </c>
      <c r="J34" s="156">
        <f>ROUND(((SUM(BF82:BF311))*I34),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ROUND((SUM(BG82:BG311)),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ROUND((SUM(BH82:BH311)),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ROUND((SUM(BI82:BI311)),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D8.4 - Datová síť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TERMS CZ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TERMS CZ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6289</v>
      </c>
      <c r="E60" s="177"/>
      <c r="F60" s="177"/>
      <c r="G60" s="177"/>
      <c r="H60" s="177"/>
      <c r="I60" s="177"/>
      <c r="J60" s="178">
        <f>J83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4"/>
      <c r="C61" s="175"/>
      <c r="D61" s="176" t="s">
        <v>6290</v>
      </c>
      <c r="E61" s="177"/>
      <c r="F61" s="177"/>
      <c r="G61" s="177"/>
      <c r="H61" s="177"/>
      <c r="I61" s="177"/>
      <c r="J61" s="178">
        <f>J184</f>
        <v>0</v>
      </c>
      <c r="K61" s="175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4"/>
      <c r="C62" s="175"/>
      <c r="D62" s="176" t="s">
        <v>6291</v>
      </c>
      <c r="E62" s="177"/>
      <c r="F62" s="177"/>
      <c r="G62" s="177"/>
      <c r="H62" s="177"/>
      <c r="I62" s="177"/>
      <c r="J62" s="178">
        <f>J287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187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Revitalizace CZT Liberec - GreenNet III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164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D8.4 - Datová síť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Liberec</v>
      </c>
      <c r="G76" s="40"/>
      <c r="H76" s="40"/>
      <c r="I76" s="32" t="s">
        <v>23</v>
      </c>
      <c r="J76" s="72" t="str">
        <f>IF(J12="","",J12)</f>
        <v>13. 6. 2024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Teplárna Liberec, a.s.</v>
      </c>
      <c r="G78" s="40"/>
      <c r="H78" s="40"/>
      <c r="I78" s="32" t="s">
        <v>32</v>
      </c>
      <c r="J78" s="36" t="str">
        <f>E21</f>
        <v>TERMS CZ s.r.o.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TERMS CZ s.r.o.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5"/>
      <c r="B81" s="186"/>
      <c r="C81" s="187" t="s">
        <v>188</v>
      </c>
      <c r="D81" s="188" t="s">
        <v>58</v>
      </c>
      <c r="E81" s="188" t="s">
        <v>54</v>
      </c>
      <c r="F81" s="188" t="s">
        <v>55</v>
      </c>
      <c r="G81" s="188" t="s">
        <v>189</v>
      </c>
      <c r="H81" s="188" t="s">
        <v>190</v>
      </c>
      <c r="I81" s="188" t="s">
        <v>191</v>
      </c>
      <c r="J81" s="188" t="s">
        <v>170</v>
      </c>
      <c r="K81" s="189" t="s">
        <v>192</v>
      </c>
      <c r="L81" s="190"/>
      <c r="M81" s="92" t="s">
        <v>19</v>
      </c>
      <c r="N81" s="93" t="s">
        <v>43</v>
      </c>
      <c r="O81" s="93" t="s">
        <v>193</v>
      </c>
      <c r="P81" s="93" t="s">
        <v>194</v>
      </c>
      <c r="Q81" s="93" t="s">
        <v>195</v>
      </c>
      <c r="R81" s="93" t="s">
        <v>196</v>
      </c>
      <c r="S81" s="93" t="s">
        <v>197</v>
      </c>
      <c r="T81" s="94" t="s">
        <v>198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38"/>
      <c r="B82" s="39"/>
      <c r="C82" s="99" t="s">
        <v>199</v>
      </c>
      <c r="D82" s="40"/>
      <c r="E82" s="40"/>
      <c r="F82" s="40"/>
      <c r="G82" s="40"/>
      <c r="H82" s="40"/>
      <c r="I82" s="40"/>
      <c r="J82" s="191">
        <f>BK82</f>
        <v>0</v>
      </c>
      <c r="K82" s="40"/>
      <c r="L82" s="44"/>
      <c r="M82" s="95"/>
      <c r="N82" s="192"/>
      <c r="O82" s="96"/>
      <c r="P82" s="193">
        <f>P83+P184+P287</f>
        <v>0</v>
      </c>
      <c r="Q82" s="96"/>
      <c r="R82" s="193">
        <f>R83+R184+R287</f>
        <v>0</v>
      </c>
      <c r="S82" s="96"/>
      <c r="T82" s="194">
        <f>T83+T184+T287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171</v>
      </c>
      <c r="BK82" s="195">
        <f>BK83+BK184+BK287</f>
        <v>0</v>
      </c>
    </row>
    <row r="83" s="12" customFormat="1" ht="25.92" customHeight="1">
      <c r="A83" s="12"/>
      <c r="B83" s="196"/>
      <c r="C83" s="197"/>
      <c r="D83" s="198" t="s">
        <v>72</v>
      </c>
      <c r="E83" s="199" t="s">
        <v>6292</v>
      </c>
      <c r="F83" s="199" t="s">
        <v>6293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SUM(P84:P183)</f>
        <v>0</v>
      </c>
      <c r="Q83" s="204"/>
      <c r="R83" s="205">
        <f>SUM(R84:R183)</f>
        <v>0</v>
      </c>
      <c r="S83" s="204"/>
      <c r="T83" s="206">
        <f>SUM(T84:T183)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80</v>
      </c>
      <c r="AT83" s="208" t="s">
        <v>72</v>
      </c>
      <c r="AU83" s="208" t="s">
        <v>73</v>
      </c>
      <c r="AY83" s="207" t="s">
        <v>202</v>
      </c>
      <c r="BK83" s="209">
        <f>SUM(BK84:BK183)</f>
        <v>0</v>
      </c>
    </row>
    <row r="84" s="2" customFormat="1" ht="16.5" customHeight="1">
      <c r="A84" s="38"/>
      <c r="B84" s="39"/>
      <c r="C84" s="212" t="s">
        <v>80</v>
      </c>
      <c r="D84" s="212" t="s">
        <v>205</v>
      </c>
      <c r="E84" s="213" t="s">
        <v>6294</v>
      </c>
      <c r="F84" s="214" t="s">
        <v>6295</v>
      </c>
      <c r="G84" s="215" t="s">
        <v>208</v>
      </c>
      <c r="H84" s="216">
        <v>935</v>
      </c>
      <c r="I84" s="217"/>
      <c r="J84" s="218">
        <f>ROUND(I84*H84,2)</f>
        <v>0</v>
      </c>
      <c r="K84" s="214" t="s">
        <v>19</v>
      </c>
      <c r="L84" s="44"/>
      <c r="M84" s="219" t="s">
        <v>19</v>
      </c>
      <c r="N84" s="220" t="s">
        <v>44</v>
      </c>
      <c r="O84" s="84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210</v>
      </c>
      <c r="AT84" s="223" t="s">
        <v>205</v>
      </c>
      <c r="AU84" s="223" t="s">
        <v>80</v>
      </c>
      <c r="AY84" s="17" t="s">
        <v>202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80</v>
      </c>
      <c r="BK84" s="224">
        <f>ROUND(I84*H84,2)</f>
        <v>0</v>
      </c>
      <c r="BL84" s="17" t="s">
        <v>210</v>
      </c>
      <c r="BM84" s="223" t="s">
        <v>82</v>
      </c>
    </row>
    <row r="85" s="2" customFormat="1">
      <c r="A85" s="38"/>
      <c r="B85" s="39"/>
      <c r="C85" s="40"/>
      <c r="D85" s="225" t="s">
        <v>212</v>
      </c>
      <c r="E85" s="40"/>
      <c r="F85" s="226" t="s">
        <v>6295</v>
      </c>
      <c r="G85" s="40"/>
      <c r="H85" s="40"/>
      <c r="I85" s="227"/>
      <c r="J85" s="40"/>
      <c r="K85" s="40"/>
      <c r="L85" s="44"/>
      <c r="M85" s="228"/>
      <c r="N85" s="229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212</v>
      </c>
      <c r="AU85" s="17" t="s">
        <v>80</v>
      </c>
    </row>
    <row r="86" s="2" customFormat="1" ht="16.5" customHeight="1">
      <c r="A86" s="38"/>
      <c r="B86" s="39"/>
      <c r="C86" s="212" t="s">
        <v>82</v>
      </c>
      <c r="D86" s="212" t="s">
        <v>205</v>
      </c>
      <c r="E86" s="213" t="s">
        <v>6296</v>
      </c>
      <c r="F86" s="214" t="s">
        <v>6297</v>
      </c>
      <c r="G86" s="215" t="s">
        <v>208</v>
      </c>
      <c r="H86" s="216">
        <v>130</v>
      </c>
      <c r="I86" s="217"/>
      <c r="J86" s="218">
        <f>ROUND(I86*H86,2)</f>
        <v>0</v>
      </c>
      <c r="K86" s="214" t="s">
        <v>19</v>
      </c>
      <c r="L86" s="44"/>
      <c r="M86" s="219" t="s">
        <v>19</v>
      </c>
      <c r="N86" s="220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210</v>
      </c>
      <c r="AT86" s="223" t="s">
        <v>205</v>
      </c>
      <c r="AU86" s="223" t="s">
        <v>80</v>
      </c>
      <c r="AY86" s="17" t="s">
        <v>202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210</v>
      </c>
      <c r="BM86" s="223" t="s">
        <v>210</v>
      </c>
    </row>
    <row r="87" s="2" customFormat="1">
      <c r="A87" s="38"/>
      <c r="B87" s="39"/>
      <c r="C87" s="40"/>
      <c r="D87" s="225" t="s">
        <v>212</v>
      </c>
      <c r="E87" s="40"/>
      <c r="F87" s="226" t="s">
        <v>6297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212</v>
      </c>
      <c r="AU87" s="17" t="s">
        <v>80</v>
      </c>
    </row>
    <row r="88" s="2" customFormat="1" ht="16.5" customHeight="1">
      <c r="A88" s="38"/>
      <c r="B88" s="39"/>
      <c r="C88" s="212" t="s">
        <v>230</v>
      </c>
      <c r="D88" s="212" t="s">
        <v>205</v>
      </c>
      <c r="E88" s="213" t="s">
        <v>6298</v>
      </c>
      <c r="F88" s="214" t="s">
        <v>6299</v>
      </c>
      <c r="G88" s="215" t="s">
        <v>676</v>
      </c>
      <c r="H88" s="216">
        <v>46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210</v>
      </c>
      <c r="AT88" s="223" t="s">
        <v>205</v>
      </c>
      <c r="AU88" s="223" t="s">
        <v>80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210</v>
      </c>
      <c r="BM88" s="223" t="s">
        <v>247</v>
      </c>
    </row>
    <row r="89" s="2" customFormat="1">
      <c r="A89" s="38"/>
      <c r="B89" s="39"/>
      <c r="C89" s="40"/>
      <c r="D89" s="225" t="s">
        <v>212</v>
      </c>
      <c r="E89" s="40"/>
      <c r="F89" s="226" t="s">
        <v>6299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212</v>
      </c>
      <c r="AU89" s="17" t="s">
        <v>80</v>
      </c>
    </row>
    <row r="90" s="2" customFormat="1" ht="16.5" customHeight="1">
      <c r="A90" s="38"/>
      <c r="B90" s="39"/>
      <c r="C90" s="212" t="s">
        <v>210</v>
      </c>
      <c r="D90" s="212" t="s">
        <v>205</v>
      </c>
      <c r="E90" s="213" t="s">
        <v>6300</v>
      </c>
      <c r="F90" s="214" t="s">
        <v>6301</v>
      </c>
      <c r="G90" s="215" t="s">
        <v>676</v>
      </c>
      <c r="H90" s="216">
        <v>7781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210</v>
      </c>
      <c r="AT90" s="223" t="s">
        <v>205</v>
      </c>
      <c r="AU90" s="223" t="s">
        <v>80</v>
      </c>
      <c r="AY90" s="17" t="s">
        <v>202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210</v>
      </c>
      <c r="BM90" s="223" t="s">
        <v>203</v>
      </c>
    </row>
    <row r="91" s="2" customFormat="1">
      <c r="A91" s="38"/>
      <c r="B91" s="39"/>
      <c r="C91" s="40"/>
      <c r="D91" s="225" t="s">
        <v>212</v>
      </c>
      <c r="E91" s="40"/>
      <c r="F91" s="226" t="s">
        <v>6301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212</v>
      </c>
      <c r="AU91" s="17" t="s">
        <v>80</v>
      </c>
    </row>
    <row r="92" s="2" customFormat="1" ht="16.5" customHeight="1">
      <c r="A92" s="38"/>
      <c r="B92" s="39"/>
      <c r="C92" s="212" t="s">
        <v>243</v>
      </c>
      <c r="D92" s="212" t="s">
        <v>205</v>
      </c>
      <c r="E92" s="213" t="s">
        <v>6302</v>
      </c>
      <c r="F92" s="214" t="s">
        <v>6303</v>
      </c>
      <c r="G92" s="215" t="s">
        <v>208</v>
      </c>
      <c r="H92" s="216">
        <v>1090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265</v>
      </c>
    </row>
    <row r="93" s="2" customFormat="1">
      <c r="A93" s="38"/>
      <c r="B93" s="39"/>
      <c r="C93" s="40"/>
      <c r="D93" s="225" t="s">
        <v>212</v>
      </c>
      <c r="E93" s="40"/>
      <c r="F93" s="226" t="s">
        <v>6303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80</v>
      </c>
    </row>
    <row r="94" s="2" customFormat="1" ht="16.5" customHeight="1">
      <c r="A94" s="38"/>
      <c r="B94" s="39"/>
      <c r="C94" s="212" t="s">
        <v>247</v>
      </c>
      <c r="D94" s="212" t="s">
        <v>205</v>
      </c>
      <c r="E94" s="213" t="s">
        <v>6304</v>
      </c>
      <c r="F94" s="214" t="s">
        <v>6305</v>
      </c>
      <c r="G94" s="215" t="s">
        <v>208</v>
      </c>
      <c r="H94" s="216">
        <v>1270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8</v>
      </c>
    </row>
    <row r="95" s="2" customFormat="1">
      <c r="A95" s="38"/>
      <c r="B95" s="39"/>
      <c r="C95" s="40"/>
      <c r="D95" s="225" t="s">
        <v>212</v>
      </c>
      <c r="E95" s="40"/>
      <c r="F95" s="226" t="s">
        <v>6305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212</v>
      </c>
      <c r="AU95" s="17" t="s">
        <v>80</v>
      </c>
    </row>
    <row r="96" s="2" customFormat="1" ht="16.5" customHeight="1">
      <c r="A96" s="38"/>
      <c r="B96" s="39"/>
      <c r="C96" s="212" t="s">
        <v>253</v>
      </c>
      <c r="D96" s="212" t="s">
        <v>205</v>
      </c>
      <c r="E96" s="213" t="s">
        <v>6306</v>
      </c>
      <c r="F96" s="214" t="s">
        <v>6307</v>
      </c>
      <c r="G96" s="215" t="s">
        <v>208</v>
      </c>
      <c r="H96" s="216">
        <v>4630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210</v>
      </c>
      <c r="AT96" s="223" t="s">
        <v>205</v>
      </c>
      <c r="AU96" s="223" t="s">
        <v>80</v>
      </c>
      <c r="AY96" s="17" t="s">
        <v>202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210</v>
      </c>
      <c r="BM96" s="223" t="s">
        <v>286</v>
      </c>
    </row>
    <row r="97" s="2" customFormat="1">
      <c r="A97" s="38"/>
      <c r="B97" s="39"/>
      <c r="C97" s="40"/>
      <c r="D97" s="225" t="s">
        <v>212</v>
      </c>
      <c r="E97" s="40"/>
      <c r="F97" s="226" t="s">
        <v>6307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212</v>
      </c>
      <c r="AU97" s="17" t="s">
        <v>80</v>
      </c>
    </row>
    <row r="98" s="2" customFormat="1" ht="16.5" customHeight="1">
      <c r="A98" s="38"/>
      <c r="B98" s="39"/>
      <c r="C98" s="212" t="s">
        <v>203</v>
      </c>
      <c r="D98" s="212" t="s">
        <v>205</v>
      </c>
      <c r="E98" s="213" t="s">
        <v>6308</v>
      </c>
      <c r="F98" s="214" t="s">
        <v>6309</v>
      </c>
      <c r="G98" s="215" t="s">
        <v>208</v>
      </c>
      <c r="H98" s="216">
        <v>7120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239</v>
      </c>
    </row>
    <row r="99" s="2" customFormat="1">
      <c r="A99" s="38"/>
      <c r="B99" s="39"/>
      <c r="C99" s="40"/>
      <c r="D99" s="225" t="s">
        <v>212</v>
      </c>
      <c r="E99" s="40"/>
      <c r="F99" s="226" t="s">
        <v>6310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212</v>
      </c>
      <c r="AU99" s="17" t="s">
        <v>80</v>
      </c>
    </row>
    <row r="100" s="2" customFormat="1" ht="16.5" customHeight="1">
      <c r="A100" s="38"/>
      <c r="B100" s="39"/>
      <c r="C100" s="212" t="s">
        <v>261</v>
      </c>
      <c r="D100" s="212" t="s">
        <v>205</v>
      </c>
      <c r="E100" s="213" t="s">
        <v>6311</v>
      </c>
      <c r="F100" s="214" t="s">
        <v>6312</v>
      </c>
      <c r="G100" s="215" t="s">
        <v>6313</v>
      </c>
      <c r="H100" s="216">
        <v>18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304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6314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80</v>
      </c>
    </row>
    <row r="102" s="2" customFormat="1" ht="16.5" customHeight="1">
      <c r="A102" s="38"/>
      <c r="B102" s="39"/>
      <c r="C102" s="212" t="s">
        <v>265</v>
      </c>
      <c r="D102" s="212" t="s">
        <v>205</v>
      </c>
      <c r="E102" s="213" t="s">
        <v>6315</v>
      </c>
      <c r="F102" s="214" t="s">
        <v>6316</v>
      </c>
      <c r="G102" s="215" t="s">
        <v>676</v>
      </c>
      <c r="H102" s="216">
        <v>139.80000000000001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312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6317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80</v>
      </c>
    </row>
    <row r="104" s="2" customFormat="1" ht="16.5" customHeight="1">
      <c r="A104" s="38"/>
      <c r="B104" s="39"/>
      <c r="C104" s="212" t="s">
        <v>269</v>
      </c>
      <c r="D104" s="212" t="s">
        <v>205</v>
      </c>
      <c r="E104" s="213" t="s">
        <v>6318</v>
      </c>
      <c r="F104" s="214" t="s">
        <v>6319</v>
      </c>
      <c r="G104" s="215" t="s">
        <v>208</v>
      </c>
      <c r="H104" s="216">
        <v>7120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319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6319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80</v>
      </c>
    </row>
    <row r="106" s="2" customFormat="1" ht="16.5" customHeight="1">
      <c r="A106" s="38"/>
      <c r="B106" s="39"/>
      <c r="C106" s="212" t="s">
        <v>8</v>
      </c>
      <c r="D106" s="212" t="s">
        <v>205</v>
      </c>
      <c r="E106" s="213" t="s">
        <v>6320</v>
      </c>
      <c r="F106" s="214" t="s">
        <v>6321</v>
      </c>
      <c r="G106" s="215" t="s">
        <v>208</v>
      </c>
      <c r="H106" s="216">
        <v>360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327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6321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80</v>
      </c>
    </row>
    <row r="108" s="2" customFormat="1" ht="16.5" customHeight="1">
      <c r="A108" s="38"/>
      <c r="B108" s="39"/>
      <c r="C108" s="212" t="s">
        <v>280</v>
      </c>
      <c r="D108" s="212" t="s">
        <v>205</v>
      </c>
      <c r="E108" s="213" t="s">
        <v>6322</v>
      </c>
      <c r="F108" s="214" t="s">
        <v>6323</v>
      </c>
      <c r="G108" s="215" t="s">
        <v>208</v>
      </c>
      <c r="H108" s="216">
        <v>14600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339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6323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80</v>
      </c>
    </row>
    <row r="110" s="2" customFormat="1" ht="16.5" customHeight="1">
      <c r="A110" s="38"/>
      <c r="B110" s="39"/>
      <c r="C110" s="212" t="s">
        <v>286</v>
      </c>
      <c r="D110" s="212" t="s">
        <v>205</v>
      </c>
      <c r="E110" s="213" t="s">
        <v>6324</v>
      </c>
      <c r="F110" s="214" t="s">
        <v>6325</v>
      </c>
      <c r="G110" s="215" t="s">
        <v>676</v>
      </c>
      <c r="H110" s="216">
        <v>75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353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6325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80</v>
      </c>
    </row>
    <row r="112" s="2" customFormat="1" ht="16.5" customHeight="1">
      <c r="A112" s="38"/>
      <c r="B112" s="39"/>
      <c r="C112" s="212" t="s">
        <v>293</v>
      </c>
      <c r="D112" s="212" t="s">
        <v>205</v>
      </c>
      <c r="E112" s="213" t="s">
        <v>6326</v>
      </c>
      <c r="F112" s="214" t="s">
        <v>6327</v>
      </c>
      <c r="G112" s="215" t="s">
        <v>676</v>
      </c>
      <c r="H112" s="216">
        <v>45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366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6327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80</v>
      </c>
    </row>
    <row r="114" s="2" customFormat="1" ht="16.5" customHeight="1">
      <c r="A114" s="38"/>
      <c r="B114" s="39"/>
      <c r="C114" s="212" t="s">
        <v>239</v>
      </c>
      <c r="D114" s="212" t="s">
        <v>205</v>
      </c>
      <c r="E114" s="213" t="s">
        <v>6328</v>
      </c>
      <c r="F114" s="214" t="s">
        <v>6329</v>
      </c>
      <c r="G114" s="215" t="s">
        <v>676</v>
      </c>
      <c r="H114" s="216">
        <v>36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251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6329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80</v>
      </c>
    </row>
    <row r="116" s="2" customFormat="1" ht="16.5" customHeight="1">
      <c r="A116" s="38"/>
      <c r="B116" s="39"/>
      <c r="C116" s="212" t="s">
        <v>300</v>
      </c>
      <c r="D116" s="212" t="s">
        <v>205</v>
      </c>
      <c r="E116" s="213" t="s">
        <v>6330</v>
      </c>
      <c r="F116" s="214" t="s">
        <v>6331</v>
      </c>
      <c r="G116" s="215" t="s">
        <v>676</v>
      </c>
      <c r="H116" s="216">
        <v>36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391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6331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80</v>
      </c>
    </row>
    <row r="118" s="2" customFormat="1" ht="16.5" customHeight="1">
      <c r="A118" s="38"/>
      <c r="B118" s="39"/>
      <c r="C118" s="212" t="s">
        <v>304</v>
      </c>
      <c r="D118" s="212" t="s">
        <v>205</v>
      </c>
      <c r="E118" s="213" t="s">
        <v>6332</v>
      </c>
      <c r="F118" s="214" t="s">
        <v>6333</v>
      </c>
      <c r="G118" s="215" t="s">
        <v>676</v>
      </c>
      <c r="H118" s="216">
        <v>14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403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6333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80</v>
      </c>
    </row>
    <row r="120" s="2" customFormat="1" ht="16.5" customHeight="1">
      <c r="A120" s="38"/>
      <c r="B120" s="39"/>
      <c r="C120" s="212" t="s">
        <v>308</v>
      </c>
      <c r="D120" s="212" t="s">
        <v>205</v>
      </c>
      <c r="E120" s="213" t="s">
        <v>6334</v>
      </c>
      <c r="F120" s="214" t="s">
        <v>6335</v>
      </c>
      <c r="G120" s="215" t="s">
        <v>676</v>
      </c>
      <c r="H120" s="216">
        <v>30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415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6335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80</v>
      </c>
    </row>
    <row r="122" s="2" customFormat="1" ht="16.5" customHeight="1">
      <c r="A122" s="38"/>
      <c r="B122" s="39"/>
      <c r="C122" s="212" t="s">
        <v>312</v>
      </c>
      <c r="D122" s="212" t="s">
        <v>205</v>
      </c>
      <c r="E122" s="213" t="s">
        <v>6336</v>
      </c>
      <c r="F122" s="214" t="s">
        <v>6337</v>
      </c>
      <c r="G122" s="215" t="s">
        <v>208</v>
      </c>
      <c r="H122" s="216">
        <v>9030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426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6337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80</v>
      </c>
    </row>
    <row r="124" s="2" customFormat="1" ht="16.5" customHeight="1">
      <c r="A124" s="38"/>
      <c r="B124" s="39"/>
      <c r="C124" s="212" t="s">
        <v>7</v>
      </c>
      <c r="D124" s="212" t="s">
        <v>205</v>
      </c>
      <c r="E124" s="213" t="s">
        <v>6338</v>
      </c>
      <c r="F124" s="214" t="s">
        <v>6339</v>
      </c>
      <c r="G124" s="215" t="s">
        <v>676</v>
      </c>
      <c r="H124" s="216">
        <v>6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441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6339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80</v>
      </c>
    </row>
    <row r="126" s="2" customFormat="1" ht="24.15" customHeight="1">
      <c r="A126" s="38"/>
      <c r="B126" s="39"/>
      <c r="C126" s="212" t="s">
        <v>319</v>
      </c>
      <c r="D126" s="212" t="s">
        <v>205</v>
      </c>
      <c r="E126" s="213" t="s">
        <v>6340</v>
      </c>
      <c r="F126" s="214" t="s">
        <v>6341</v>
      </c>
      <c r="G126" s="215" t="s">
        <v>676</v>
      </c>
      <c r="H126" s="216">
        <v>7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451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6341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80</v>
      </c>
    </row>
    <row r="128" s="2" customFormat="1" ht="16.5" customHeight="1">
      <c r="A128" s="38"/>
      <c r="B128" s="39"/>
      <c r="C128" s="212" t="s">
        <v>323</v>
      </c>
      <c r="D128" s="212" t="s">
        <v>205</v>
      </c>
      <c r="E128" s="213" t="s">
        <v>6342</v>
      </c>
      <c r="F128" s="214" t="s">
        <v>6343</v>
      </c>
      <c r="G128" s="215" t="s">
        <v>208</v>
      </c>
      <c r="H128" s="216">
        <v>300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461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6343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80</v>
      </c>
    </row>
    <row r="130" s="2" customFormat="1" ht="16.5" customHeight="1">
      <c r="A130" s="38"/>
      <c r="B130" s="39"/>
      <c r="C130" s="212" t="s">
        <v>327</v>
      </c>
      <c r="D130" s="212" t="s">
        <v>205</v>
      </c>
      <c r="E130" s="213" t="s">
        <v>6344</v>
      </c>
      <c r="F130" s="214" t="s">
        <v>6345</v>
      </c>
      <c r="G130" s="215" t="s">
        <v>676</v>
      </c>
      <c r="H130" s="216">
        <v>12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473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6345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80</v>
      </c>
    </row>
    <row r="132" s="2" customFormat="1" ht="16.5" customHeight="1">
      <c r="A132" s="38"/>
      <c r="B132" s="39"/>
      <c r="C132" s="212" t="s">
        <v>333</v>
      </c>
      <c r="D132" s="212" t="s">
        <v>205</v>
      </c>
      <c r="E132" s="213" t="s">
        <v>6346</v>
      </c>
      <c r="F132" s="214" t="s">
        <v>6347</v>
      </c>
      <c r="G132" s="215" t="s">
        <v>208</v>
      </c>
      <c r="H132" s="216">
        <v>500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481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6347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80</v>
      </c>
    </row>
    <row r="134" s="2" customFormat="1" ht="16.5" customHeight="1">
      <c r="A134" s="38"/>
      <c r="B134" s="39"/>
      <c r="C134" s="212" t="s">
        <v>339</v>
      </c>
      <c r="D134" s="212" t="s">
        <v>205</v>
      </c>
      <c r="E134" s="213" t="s">
        <v>6348</v>
      </c>
      <c r="F134" s="214" t="s">
        <v>6349</v>
      </c>
      <c r="G134" s="215" t="s">
        <v>208</v>
      </c>
      <c r="H134" s="216">
        <v>935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491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6349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80</v>
      </c>
    </row>
    <row r="136" s="2" customFormat="1" ht="16.5" customHeight="1">
      <c r="A136" s="38"/>
      <c r="B136" s="39"/>
      <c r="C136" s="212" t="s">
        <v>347</v>
      </c>
      <c r="D136" s="212" t="s">
        <v>205</v>
      </c>
      <c r="E136" s="213" t="s">
        <v>6350</v>
      </c>
      <c r="F136" s="214" t="s">
        <v>6351</v>
      </c>
      <c r="G136" s="215" t="s">
        <v>676</v>
      </c>
      <c r="H136" s="216">
        <v>935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501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6351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80</v>
      </c>
    </row>
    <row r="138" s="2" customFormat="1" ht="16.5" customHeight="1">
      <c r="A138" s="38"/>
      <c r="B138" s="39"/>
      <c r="C138" s="212" t="s">
        <v>353</v>
      </c>
      <c r="D138" s="212" t="s">
        <v>205</v>
      </c>
      <c r="E138" s="213" t="s">
        <v>6352</v>
      </c>
      <c r="F138" s="214" t="s">
        <v>6353</v>
      </c>
      <c r="G138" s="215" t="s">
        <v>676</v>
      </c>
      <c r="H138" s="216">
        <v>16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511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6353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80</v>
      </c>
    </row>
    <row r="140" s="2" customFormat="1" ht="16.5" customHeight="1">
      <c r="A140" s="38"/>
      <c r="B140" s="39"/>
      <c r="C140" s="212" t="s">
        <v>359</v>
      </c>
      <c r="D140" s="212" t="s">
        <v>205</v>
      </c>
      <c r="E140" s="213" t="s">
        <v>6354</v>
      </c>
      <c r="F140" s="214" t="s">
        <v>6355</v>
      </c>
      <c r="G140" s="215" t="s">
        <v>676</v>
      </c>
      <c r="H140" s="216">
        <v>14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521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6355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80</v>
      </c>
    </row>
    <row r="142" s="2" customFormat="1" ht="16.5" customHeight="1">
      <c r="A142" s="38"/>
      <c r="B142" s="39"/>
      <c r="C142" s="212" t="s">
        <v>366</v>
      </c>
      <c r="D142" s="212" t="s">
        <v>205</v>
      </c>
      <c r="E142" s="213" t="s">
        <v>6356</v>
      </c>
      <c r="F142" s="214" t="s">
        <v>6357</v>
      </c>
      <c r="G142" s="215" t="s">
        <v>208</v>
      </c>
      <c r="H142" s="216">
        <v>1070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533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6357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80</v>
      </c>
    </row>
    <row r="144" s="2" customFormat="1" ht="16.5" customHeight="1">
      <c r="A144" s="38"/>
      <c r="B144" s="39"/>
      <c r="C144" s="212" t="s">
        <v>373</v>
      </c>
      <c r="D144" s="212" t="s">
        <v>205</v>
      </c>
      <c r="E144" s="213" t="s">
        <v>6358</v>
      </c>
      <c r="F144" s="214" t="s">
        <v>6359</v>
      </c>
      <c r="G144" s="215" t="s">
        <v>676</v>
      </c>
      <c r="H144" s="216">
        <v>6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543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6359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80</v>
      </c>
    </row>
    <row r="146" s="2" customFormat="1" ht="16.5" customHeight="1">
      <c r="A146" s="38"/>
      <c r="B146" s="39"/>
      <c r="C146" s="212" t="s">
        <v>251</v>
      </c>
      <c r="D146" s="212" t="s">
        <v>205</v>
      </c>
      <c r="E146" s="213" t="s">
        <v>6360</v>
      </c>
      <c r="F146" s="214" t="s">
        <v>6361</v>
      </c>
      <c r="G146" s="215" t="s">
        <v>676</v>
      </c>
      <c r="H146" s="216">
        <v>14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233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6361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80</v>
      </c>
    </row>
    <row r="148" s="2" customFormat="1" ht="16.5" customHeight="1">
      <c r="A148" s="38"/>
      <c r="B148" s="39"/>
      <c r="C148" s="212" t="s">
        <v>385</v>
      </c>
      <c r="D148" s="212" t="s">
        <v>205</v>
      </c>
      <c r="E148" s="213" t="s">
        <v>6362</v>
      </c>
      <c r="F148" s="214" t="s">
        <v>6363</v>
      </c>
      <c r="G148" s="215" t="s">
        <v>676</v>
      </c>
      <c r="H148" s="216">
        <v>2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566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6363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80</v>
      </c>
    </row>
    <row r="150" s="2" customFormat="1" ht="16.5" customHeight="1">
      <c r="A150" s="38"/>
      <c r="B150" s="39"/>
      <c r="C150" s="212" t="s">
        <v>391</v>
      </c>
      <c r="D150" s="212" t="s">
        <v>205</v>
      </c>
      <c r="E150" s="213" t="s">
        <v>6364</v>
      </c>
      <c r="F150" s="214" t="s">
        <v>6365</v>
      </c>
      <c r="G150" s="215" t="s">
        <v>676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578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6365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80</v>
      </c>
    </row>
    <row r="152" s="2" customFormat="1" ht="16.5" customHeight="1">
      <c r="A152" s="38"/>
      <c r="B152" s="39"/>
      <c r="C152" s="212" t="s">
        <v>397</v>
      </c>
      <c r="D152" s="212" t="s">
        <v>205</v>
      </c>
      <c r="E152" s="213" t="s">
        <v>6366</v>
      </c>
      <c r="F152" s="214" t="s">
        <v>6367</v>
      </c>
      <c r="G152" s="215" t="s">
        <v>676</v>
      </c>
      <c r="H152" s="216">
        <v>220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588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6367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80</v>
      </c>
    </row>
    <row r="154" s="2" customFormat="1" ht="16.5" customHeight="1">
      <c r="A154" s="38"/>
      <c r="B154" s="39"/>
      <c r="C154" s="212" t="s">
        <v>403</v>
      </c>
      <c r="D154" s="212" t="s">
        <v>205</v>
      </c>
      <c r="E154" s="213" t="s">
        <v>6368</v>
      </c>
      <c r="F154" s="214" t="s">
        <v>6369</v>
      </c>
      <c r="G154" s="215" t="s">
        <v>676</v>
      </c>
      <c r="H154" s="216">
        <v>220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600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6369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80</v>
      </c>
    </row>
    <row r="156" s="2" customFormat="1" ht="16.5" customHeight="1">
      <c r="A156" s="38"/>
      <c r="B156" s="39"/>
      <c r="C156" s="212" t="s">
        <v>409</v>
      </c>
      <c r="D156" s="212" t="s">
        <v>205</v>
      </c>
      <c r="E156" s="213" t="s">
        <v>6370</v>
      </c>
      <c r="F156" s="214" t="s">
        <v>6371</v>
      </c>
      <c r="G156" s="215" t="s">
        <v>676</v>
      </c>
      <c r="H156" s="216">
        <v>412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612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6371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80</v>
      </c>
    </row>
    <row r="158" s="2" customFormat="1" ht="16.5" customHeight="1">
      <c r="A158" s="38"/>
      <c r="B158" s="39"/>
      <c r="C158" s="212" t="s">
        <v>415</v>
      </c>
      <c r="D158" s="212" t="s">
        <v>205</v>
      </c>
      <c r="E158" s="213" t="s">
        <v>6372</v>
      </c>
      <c r="F158" s="214" t="s">
        <v>6373</v>
      </c>
      <c r="G158" s="215" t="s">
        <v>6374</v>
      </c>
      <c r="H158" s="216">
        <v>92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624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6373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80</v>
      </c>
    </row>
    <row r="160" s="2" customFormat="1" ht="16.5" customHeight="1">
      <c r="A160" s="38"/>
      <c r="B160" s="39"/>
      <c r="C160" s="212" t="s">
        <v>421</v>
      </c>
      <c r="D160" s="212" t="s">
        <v>205</v>
      </c>
      <c r="E160" s="213" t="s">
        <v>6375</v>
      </c>
      <c r="F160" s="214" t="s">
        <v>6376</v>
      </c>
      <c r="G160" s="215" t="s">
        <v>6374</v>
      </c>
      <c r="H160" s="216">
        <v>52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636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6376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80</v>
      </c>
    </row>
    <row r="162" s="2" customFormat="1" ht="16.5" customHeight="1">
      <c r="A162" s="38"/>
      <c r="B162" s="39"/>
      <c r="C162" s="212" t="s">
        <v>426</v>
      </c>
      <c r="D162" s="212" t="s">
        <v>205</v>
      </c>
      <c r="E162" s="213" t="s">
        <v>6377</v>
      </c>
      <c r="F162" s="214" t="s">
        <v>6378</v>
      </c>
      <c r="G162" s="215" t="s">
        <v>676</v>
      </c>
      <c r="H162" s="216">
        <v>18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646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6378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80</v>
      </c>
    </row>
    <row r="164" s="2" customFormat="1" ht="16.5" customHeight="1">
      <c r="A164" s="38"/>
      <c r="B164" s="39"/>
      <c r="C164" s="212" t="s">
        <v>434</v>
      </c>
      <c r="D164" s="212" t="s">
        <v>205</v>
      </c>
      <c r="E164" s="213" t="s">
        <v>6379</v>
      </c>
      <c r="F164" s="214" t="s">
        <v>6380</v>
      </c>
      <c r="G164" s="215" t="s">
        <v>676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658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6380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80</v>
      </c>
    </row>
    <row r="166" s="2" customFormat="1" ht="16.5" customHeight="1">
      <c r="A166" s="38"/>
      <c r="B166" s="39"/>
      <c r="C166" s="212" t="s">
        <v>441</v>
      </c>
      <c r="D166" s="212" t="s">
        <v>205</v>
      </c>
      <c r="E166" s="213" t="s">
        <v>6036</v>
      </c>
      <c r="F166" s="214" t="s">
        <v>6381</v>
      </c>
      <c r="G166" s="215" t="s">
        <v>676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669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6381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80</v>
      </c>
    </row>
    <row r="168" s="2" customFormat="1" ht="16.5" customHeight="1">
      <c r="A168" s="38"/>
      <c r="B168" s="39"/>
      <c r="C168" s="212" t="s">
        <v>445</v>
      </c>
      <c r="D168" s="212" t="s">
        <v>205</v>
      </c>
      <c r="E168" s="213" t="s">
        <v>6382</v>
      </c>
      <c r="F168" s="214" t="s">
        <v>6383</v>
      </c>
      <c r="G168" s="215" t="s">
        <v>676</v>
      </c>
      <c r="H168" s="216">
        <v>28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678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6383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80</v>
      </c>
    </row>
    <row r="170" s="2" customFormat="1" ht="16.5" customHeight="1">
      <c r="A170" s="38"/>
      <c r="B170" s="39"/>
      <c r="C170" s="212" t="s">
        <v>451</v>
      </c>
      <c r="D170" s="212" t="s">
        <v>205</v>
      </c>
      <c r="E170" s="213" t="s">
        <v>6384</v>
      </c>
      <c r="F170" s="214" t="s">
        <v>6385</v>
      </c>
      <c r="G170" s="215" t="s">
        <v>676</v>
      </c>
      <c r="H170" s="216">
        <v>7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691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6385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80</v>
      </c>
    </row>
    <row r="172" s="2" customFormat="1" ht="16.5" customHeight="1">
      <c r="A172" s="38"/>
      <c r="B172" s="39"/>
      <c r="C172" s="212" t="s">
        <v>455</v>
      </c>
      <c r="D172" s="212" t="s">
        <v>205</v>
      </c>
      <c r="E172" s="213" t="s">
        <v>6386</v>
      </c>
      <c r="F172" s="214" t="s">
        <v>6387</v>
      </c>
      <c r="G172" s="215" t="s">
        <v>676</v>
      </c>
      <c r="H172" s="216">
        <v>7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701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6387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80</v>
      </c>
    </row>
    <row r="174" s="2" customFormat="1" ht="16.5" customHeight="1">
      <c r="A174" s="38"/>
      <c r="B174" s="39"/>
      <c r="C174" s="212" t="s">
        <v>461</v>
      </c>
      <c r="D174" s="212" t="s">
        <v>205</v>
      </c>
      <c r="E174" s="213" t="s">
        <v>6388</v>
      </c>
      <c r="F174" s="214" t="s">
        <v>6389</v>
      </c>
      <c r="G174" s="215" t="s">
        <v>676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718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6389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80</v>
      </c>
    </row>
    <row r="176" s="2" customFormat="1" ht="16.5" customHeight="1">
      <c r="A176" s="38"/>
      <c r="B176" s="39"/>
      <c r="C176" s="212" t="s">
        <v>467</v>
      </c>
      <c r="D176" s="212" t="s">
        <v>205</v>
      </c>
      <c r="E176" s="213" t="s">
        <v>6390</v>
      </c>
      <c r="F176" s="214" t="s">
        <v>6391</v>
      </c>
      <c r="G176" s="215" t="s">
        <v>6392</v>
      </c>
      <c r="H176" s="216">
        <v>2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732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6391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80</v>
      </c>
    </row>
    <row r="178" s="2" customFormat="1" ht="16.5" customHeight="1">
      <c r="A178" s="38"/>
      <c r="B178" s="39"/>
      <c r="C178" s="212" t="s">
        <v>473</v>
      </c>
      <c r="D178" s="212" t="s">
        <v>205</v>
      </c>
      <c r="E178" s="213" t="s">
        <v>6393</v>
      </c>
      <c r="F178" s="214" t="s">
        <v>6394</v>
      </c>
      <c r="G178" s="215" t="s">
        <v>676</v>
      </c>
      <c r="H178" s="216">
        <v>26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745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6394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80</v>
      </c>
    </row>
    <row r="180" s="2" customFormat="1" ht="16.5" customHeight="1">
      <c r="A180" s="38"/>
      <c r="B180" s="39"/>
      <c r="C180" s="212" t="s">
        <v>477</v>
      </c>
      <c r="D180" s="212" t="s">
        <v>205</v>
      </c>
      <c r="E180" s="213" t="s">
        <v>6395</v>
      </c>
      <c r="F180" s="214" t="s">
        <v>6396</v>
      </c>
      <c r="G180" s="215" t="s">
        <v>676</v>
      </c>
      <c r="H180" s="216">
        <v>13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755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6396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80</v>
      </c>
    </row>
    <row r="182" s="2" customFormat="1" ht="16.5" customHeight="1">
      <c r="A182" s="38"/>
      <c r="B182" s="39"/>
      <c r="C182" s="212" t="s">
        <v>481</v>
      </c>
      <c r="D182" s="212" t="s">
        <v>205</v>
      </c>
      <c r="E182" s="213" t="s">
        <v>6397</v>
      </c>
      <c r="F182" s="214" t="s">
        <v>6398</v>
      </c>
      <c r="G182" s="215" t="s">
        <v>676</v>
      </c>
      <c r="H182" s="216">
        <v>26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765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6398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80</v>
      </c>
    </row>
    <row r="184" s="12" customFormat="1" ht="25.92" customHeight="1">
      <c r="A184" s="12"/>
      <c r="B184" s="196"/>
      <c r="C184" s="197"/>
      <c r="D184" s="198" t="s">
        <v>72</v>
      </c>
      <c r="E184" s="199" t="s">
        <v>6399</v>
      </c>
      <c r="F184" s="199" t="s">
        <v>6400</v>
      </c>
      <c r="G184" s="197"/>
      <c r="H184" s="197"/>
      <c r="I184" s="200"/>
      <c r="J184" s="201">
        <f>BK184</f>
        <v>0</v>
      </c>
      <c r="K184" s="197"/>
      <c r="L184" s="202"/>
      <c r="M184" s="203"/>
      <c r="N184" s="204"/>
      <c r="O184" s="204"/>
      <c r="P184" s="205">
        <f>SUM(P185:P286)</f>
        <v>0</v>
      </c>
      <c r="Q184" s="204"/>
      <c r="R184" s="205">
        <f>SUM(R185:R286)</f>
        <v>0</v>
      </c>
      <c r="S184" s="204"/>
      <c r="T184" s="206">
        <f>SUM(T185:T286)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80</v>
      </c>
      <c r="AT184" s="208" t="s">
        <v>72</v>
      </c>
      <c r="AU184" s="208" t="s">
        <v>73</v>
      </c>
      <c r="AY184" s="207" t="s">
        <v>202</v>
      </c>
      <c r="BK184" s="209">
        <f>SUM(BK185:BK286)</f>
        <v>0</v>
      </c>
    </row>
    <row r="185" s="2" customFormat="1" ht="16.5" customHeight="1">
      <c r="A185" s="38"/>
      <c r="B185" s="39"/>
      <c r="C185" s="212" t="s">
        <v>485</v>
      </c>
      <c r="D185" s="212" t="s">
        <v>205</v>
      </c>
      <c r="E185" s="213" t="s">
        <v>6401</v>
      </c>
      <c r="F185" s="214" t="s">
        <v>6402</v>
      </c>
      <c r="G185" s="215" t="s">
        <v>208</v>
      </c>
      <c r="H185" s="216">
        <v>130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80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777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6402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80</v>
      </c>
    </row>
    <row r="187" s="2" customFormat="1" ht="16.5" customHeight="1">
      <c r="A187" s="38"/>
      <c r="B187" s="39"/>
      <c r="C187" s="212" t="s">
        <v>491</v>
      </c>
      <c r="D187" s="212" t="s">
        <v>205</v>
      </c>
      <c r="E187" s="213" t="s">
        <v>6403</v>
      </c>
      <c r="F187" s="214" t="s">
        <v>6404</v>
      </c>
      <c r="G187" s="215" t="s">
        <v>676</v>
      </c>
      <c r="H187" s="216">
        <v>46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80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790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6404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80</v>
      </c>
    </row>
    <row r="189" s="2" customFormat="1" ht="16.5" customHeight="1">
      <c r="A189" s="38"/>
      <c r="B189" s="39"/>
      <c r="C189" s="212" t="s">
        <v>495</v>
      </c>
      <c r="D189" s="212" t="s">
        <v>205</v>
      </c>
      <c r="E189" s="213" t="s">
        <v>6405</v>
      </c>
      <c r="F189" s="214" t="s">
        <v>6406</v>
      </c>
      <c r="G189" s="215" t="s">
        <v>676</v>
      </c>
      <c r="H189" s="216">
        <v>92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210</v>
      </c>
      <c r="AT189" s="223" t="s">
        <v>205</v>
      </c>
      <c r="AU189" s="223" t="s">
        <v>80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210</v>
      </c>
      <c r="BM189" s="223" t="s">
        <v>804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6406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80</v>
      </c>
    </row>
    <row r="191" s="2" customFormat="1" ht="16.5" customHeight="1">
      <c r="A191" s="38"/>
      <c r="B191" s="39"/>
      <c r="C191" s="212" t="s">
        <v>501</v>
      </c>
      <c r="D191" s="212" t="s">
        <v>205</v>
      </c>
      <c r="E191" s="213" t="s">
        <v>6407</v>
      </c>
      <c r="F191" s="214" t="s">
        <v>6408</v>
      </c>
      <c r="G191" s="215" t="s">
        <v>676</v>
      </c>
      <c r="H191" s="216">
        <v>7689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210</v>
      </c>
      <c r="AT191" s="223" t="s">
        <v>205</v>
      </c>
      <c r="AU191" s="223" t="s">
        <v>80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210</v>
      </c>
      <c r="BM191" s="223" t="s">
        <v>818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6408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80</v>
      </c>
    </row>
    <row r="193" s="2" customFormat="1" ht="16.5" customHeight="1">
      <c r="A193" s="38"/>
      <c r="B193" s="39"/>
      <c r="C193" s="212" t="s">
        <v>505</v>
      </c>
      <c r="D193" s="212" t="s">
        <v>205</v>
      </c>
      <c r="E193" s="213" t="s">
        <v>6409</v>
      </c>
      <c r="F193" s="214" t="s">
        <v>6410</v>
      </c>
      <c r="G193" s="215" t="s">
        <v>676</v>
      </c>
      <c r="H193" s="216">
        <v>15562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210</v>
      </c>
      <c r="AT193" s="223" t="s">
        <v>205</v>
      </c>
      <c r="AU193" s="223" t="s">
        <v>80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210</v>
      </c>
      <c r="BM193" s="223" t="s">
        <v>830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6410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80</v>
      </c>
    </row>
    <row r="195" s="2" customFormat="1" ht="16.5" customHeight="1">
      <c r="A195" s="38"/>
      <c r="B195" s="39"/>
      <c r="C195" s="212" t="s">
        <v>511</v>
      </c>
      <c r="D195" s="212" t="s">
        <v>205</v>
      </c>
      <c r="E195" s="213" t="s">
        <v>6411</v>
      </c>
      <c r="F195" s="214" t="s">
        <v>6412</v>
      </c>
      <c r="G195" s="215" t="s">
        <v>208</v>
      </c>
      <c r="H195" s="216">
        <v>2360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210</v>
      </c>
      <c r="AT195" s="223" t="s">
        <v>205</v>
      </c>
      <c r="AU195" s="223" t="s">
        <v>80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210</v>
      </c>
      <c r="BM195" s="223" t="s">
        <v>842</v>
      </c>
    </row>
    <row r="196" s="2" customFormat="1">
      <c r="A196" s="38"/>
      <c r="B196" s="39"/>
      <c r="C196" s="40"/>
      <c r="D196" s="225" t="s">
        <v>212</v>
      </c>
      <c r="E196" s="40"/>
      <c r="F196" s="226" t="s">
        <v>6412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212</v>
      </c>
      <c r="AU196" s="17" t="s">
        <v>80</v>
      </c>
    </row>
    <row r="197" s="2" customFormat="1" ht="16.5" customHeight="1">
      <c r="A197" s="38"/>
      <c r="B197" s="39"/>
      <c r="C197" s="212" t="s">
        <v>515</v>
      </c>
      <c r="D197" s="212" t="s">
        <v>205</v>
      </c>
      <c r="E197" s="213" t="s">
        <v>6413</v>
      </c>
      <c r="F197" s="214" t="s">
        <v>6414</v>
      </c>
      <c r="G197" s="215" t="s">
        <v>208</v>
      </c>
      <c r="H197" s="216">
        <v>4630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210</v>
      </c>
      <c r="AT197" s="223" t="s">
        <v>205</v>
      </c>
      <c r="AU197" s="223" t="s">
        <v>80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210</v>
      </c>
      <c r="BM197" s="223" t="s">
        <v>855</v>
      </c>
    </row>
    <row r="198" s="2" customFormat="1">
      <c r="A198" s="38"/>
      <c r="B198" s="39"/>
      <c r="C198" s="40"/>
      <c r="D198" s="225" t="s">
        <v>212</v>
      </c>
      <c r="E198" s="40"/>
      <c r="F198" s="226" t="s">
        <v>6414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212</v>
      </c>
      <c r="AU198" s="17" t="s">
        <v>80</v>
      </c>
    </row>
    <row r="199" s="2" customFormat="1" ht="16.5" customHeight="1">
      <c r="A199" s="38"/>
      <c r="B199" s="39"/>
      <c r="C199" s="212" t="s">
        <v>521</v>
      </c>
      <c r="D199" s="212" t="s">
        <v>205</v>
      </c>
      <c r="E199" s="213" t="s">
        <v>6415</v>
      </c>
      <c r="F199" s="214" t="s">
        <v>6416</v>
      </c>
      <c r="G199" s="215" t="s">
        <v>676</v>
      </c>
      <c r="H199" s="216">
        <v>139.80000000000001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210</v>
      </c>
      <c r="AT199" s="223" t="s">
        <v>205</v>
      </c>
      <c r="AU199" s="223" t="s">
        <v>80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210</v>
      </c>
      <c r="BM199" s="223" t="s">
        <v>867</v>
      </c>
    </row>
    <row r="200" s="2" customFormat="1">
      <c r="A200" s="38"/>
      <c r="B200" s="39"/>
      <c r="C200" s="40"/>
      <c r="D200" s="225" t="s">
        <v>212</v>
      </c>
      <c r="E200" s="40"/>
      <c r="F200" s="226" t="s">
        <v>6416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212</v>
      </c>
      <c r="AU200" s="17" t="s">
        <v>80</v>
      </c>
    </row>
    <row r="201" s="2" customFormat="1" ht="16.5" customHeight="1">
      <c r="A201" s="38"/>
      <c r="B201" s="39"/>
      <c r="C201" s="212" t="s">
        <v>527</v>
      </c>
      <c r="D201" s="212" t="s">
        <v>205</v>
      </c>
      <c r="E201" s="213" t="s">
        <v>6417</v>
      </c>
      <c r="F201" s="214" t="s">
        <v>6418</v>
      </c>
      <c r="G201" s="215" t="s">
        <v>208</v>
      </c>
      <c r="H201" s="216">
        <v>14240</v>
      </c>
      <c r="I201" s="217"/>
      <c r="J201" s="218">
        <f>ROUND(I201*H201,2)</f>
        <v>0</v>
      </c>
      <c r="K201" s="214" t="s">
        <v>19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210</v>
      </c>
      <c r="AT201" s="223" t="s">
        <v>205</v>
      </c>
      <c r="AU201" s="223" t="s">
        <v>80</v>
      </c>
      <c r="AY201" s="17" t="s">
        <v>202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210</v>
      </c>
      <c r="BM201" s="223" t="s">
        <v>877</v>
      </c>
    </row>
    <row r="202" s="2" customFormat="1">
      <c r="A202" s="38"/>
      <c r="B202" s="39"/>
      <c r="C202" s="40"/>
      <c r="D202" s="225" t="s">
        <v>212</v>
      </c>
      <c r="E202" s="40"/>
      <c r="F202" s="226" t="s">
        <v>6418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212</v>
      </c>
      <c r="AU202" s="17" t="s">
        <v>80</v>
      </c>
    </row>
    <row r="203" s="2" customFormat="1" ht="16.5" customHeight="1">
      <c r="A203" s="38"/>
      <c r="B203" s="39"/>
      <c r="C203" s="212" t="s">
        <v>533</v>
      </c>
      <c r="D203" s="212" t="s">
        <v>205</v>
      </c>
      <c r="E203" s="213" t="s">
        <v>6419</v>
      </c>
      <c r="F203" s="214" t="s">
        <v>6420</v>
      </c>
      <c r="G203" s="215" t="s">
        <v>208</v>
      </c>
      <c r="H203" s="216">
        <v>360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210</v>
      </c>
      <c r="AT203" s="223" t="s">
        <v>205</v>
      </c>
      <c r="AU203" s="223" t="s">
        <v>80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210</v>
      </c>
      <c r="BM203" s="223" t="s">
        <v>887</v>
      </c>
    </row>
    <row r="204" s="2" customFormat="1">
      <c r="A204" s="38"/>
      <c r="B204" s="39"/>
      <c r="C204" s="40"/>
      <c r="D204" s="225" t="s">
        <v>212</v>
      </c>
      <c r="E204" s="40"/>
      <c r="F204" s="226" t="s">
        <v>6420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212</v>
      </c>
      <c r="AU204" s="17" t="s">
        <v>80</v>
      </c>
    </row>
    <row r="205" s="2" customFormat="1" ht="16.5" customHeight="1">
      <c r="A205" s="38"/>
      <c r="B205" s="39"/>
      <c r="C205" s="212" t="s">
        <v>537</v>
      </c>
      <c r="D205" s="212" t="s">
        <v>205</v>
      </c>
      <c r="E205" s="213" t="s">
        <v>6421</v>
      </c>
      <c r="F205" s="214" t="s">
        <v>6422</v>
      </c>
      <c r="G205" s="215" t="s">
        <v>676</v>
      </c>
      <c r="H205" s="216">
        <v>75</v>
      </c>
      <c r="I205" s="217"/>
      <c r="J205" s="218">
        <f>ROUND(I205*H205,2)</f>
        <v>0</v>
      </c>
      <c r="K205" s="214" t="s">
        <v>19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80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899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6422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80</v>
      </c>
    </row>
    <row r="207" s="2" customFormat="1" ht="16.5" customHeight="1">
      <c r="A207" s="38"/>
      <c r="B207" s="39"/>
      <c r="C207" s="212" t="s">
        <v>543</v>
      </c>
      <c r="D207" s="212" t="s">
        <v>205</v>
      </c>
      <c r="E207" s="213" t="s">
        <v>6423</v>
      </c>
      <c r="F207" s="214" t="s">
        <v>6424</v>
      </c>
      <c r="G207" s="215" t="s">
        <v>676</v>
      </c>
      <c r="H207" s="216">
        <v>45</v>
      </c>
      <c r="I207" s="217"/>
      <c r="J207" s="218">
        <f>ROUND(I207*H207,2)</f>
        <v>0</v>
      </c>
      <c r="K207" s="214" t="s">
        <v>19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210</v>
      </c>
      <c r="AT207" s="223" t="s">
        <v>205</v>
      </c>
      <c r="AU207" s="223" t="s">
        <v>80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210</v>
      </c>
      <c r="BM207" s="223" t="s">
        <v>909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6424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80</v>
      </c>
    </row>
    <row r="209" s="2" customFormat="1" ht="16.5" customHeight="1">
      <c r="A209" s="38"/>
      <c r="B209" s="39"/>
      <c r="C209" s="212" t="s">
        <v>549</v>
      </c>
      <c r="D209" s="212" t="s">
        <v>205</v>
      </c>
      <c r="E209" s="213" t="s">
        <v>6425</v>
      </c>
      <c r="F209" s="214" t="s">
        <v>6426</v>
      </c>
      <c r="G209" s="215" t="s">
        <v>676</v>
      </c>
      <c r="H209" s="216">
        <v>36</v>
      </c>
      <c r="I209" s="217"/>
      <c r="J209" s="218">
        <f>ROUND(I209*H209,2)</f>
        <v>0</v>
      </c>
      <c r="K209" s="214" t="s">
        <v>19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210</v>
      </c>
      <c r="AT209" s="223" t="s">
        <v>205</v>
      </c>
      <c r="AU209" s="223" t="s">
        <v>80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210</v>
      </c>
      <c r="BM209" s="223" t="s">
        <v>919</v>
      </c>
    </row>
    <row r="210" s="2" customFormat="1">
      <c r="A210" s="38"/>
      <c r="B210" s="39"/>
      <c r="C210" s="40"/>
      <c r="D210" s="225" t="s">
        <v>212</v>
      </c>
      <c r="E210" s="40"/>
      <c r="F210" s="226" t="s">
        <v>6426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212</v>
      </c>
      <c r="AU210" s="17" t="s">
        <v>80</v>
      </c>
    </row>
    <row r="211" s="2" customFormat="1" ht="16.5" customHeight="1">
      <c r="A211" s="38"/>
      <c r="B211" s="39"/>
      <c r="C211" s="212" t="s">
        <v>233</v>
      </c>
      <c r="D211" s="212" t="s">
        <v>205</v>
      </c>
      <c r="E211" s="213" t="s">
        <v>6427</v>
      </c>
      <c r="F211" s="214" t="s">
        <v>6428</v>
      </c>
      <c r="G211" s="215" t="s">
        <v>676</v>
      </c>
      <c r="H211" s="216">
        <v>36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210</v>
      </c>
      <c r="AT211" s="223" t="s">
        <v>205</v>
      </c>
      <c r="AU211" s="223" t="s">
        <v>80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210</v>
      </c>
      <c r="BM211" s="223" t="s">
        <v>741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6428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80</v>
      </c>
    </row>
    <row r="213" s="2" customFormat="1" ht="16.5" customHeight="1">
      <c r="A213" s="38"/>
      <c r="B213" s="39"/>
      <c r="C213" s="212" t="s">
        <v>560</v>
      </c>
      <c r="D213" s="212" t="s">
        <v>205</v>
      </c>
      <c r="E213" s="213" t="s">
        <v>6429</v>
      </c>
      <c r="F213" s="214" t="s">
        <v>6430</v>
      </c>
      <c r="G213" s="215" t="s">
        <v>676</v>
      </c>
      <c r="H213" s="216">
        <v>4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210</v>
      </c>
      <c r="AT213" s="223" t="s">
        <v>205</v>
      </c>
      <c r="AU213" s="223" t="s">
        <v>80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210</v>
      </c>
      <c r="BM213" s="223" t="s">
        <v>939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6430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80</v>
      </c>
    </row>
    <row r="215" s="2" customFormat="1" ht="16.5" customHeight="1">
      <c r="A215" s="38"/>
      <c r="B215" s="39"/>
      <c r="C215" s="212" t="s">
        <v>566</v>
      </c>
      <c r="D215" s="212" t="s">
        <v>205</v>
      </c>
      <c r="E215" s="213" t="s">
        <v>6431</v>
      </c>
      <c r="F215" s="214" t="s">
        <v>6432</v>
      </c>
      <c r="G215" s="215" t="s">
        <v>676</v>
      </c>
      <c r="H215" s="216">
        <v>10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210</v>
      </c>
      <c r="AT215" s="223" t="s">
        <v>205</v>
      </c>
      <c r="AU215" s="223" t="s">
        <v>80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210</v>
      </c>
      <c r="BM215" s="223" t="s">
        <v>951</v>
      </c>
    </row>
    <row r="216" s="2" customFormat="1">
      <c r="A216" s="38"/>
      <c r="B216" s="39"/>
      <c r="C216" s="40"/>
      <c r="D216" s="225" t="s">
        <v>212</v>
      </c>
      <c r="E216" s="40"/>
      <c r="F216" s="226" t="s">
        <v>6432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212</v>
      </c>
      <c r="AU216" s="17" t="s">
        <v>80</v>
      </c>
    </row>
    <row r="217" s="2" customFormat="1" ht="16.5" customHeight="1">
      <c r="A217" s="38"/>
      <c r="B217" s="39"/>
      <c r="C217" s="212" t="s">
        <v>572</v>
      </c>
      <c r="D217" s="212" t="s">
        <v>205</v>
      </c>
      <c r="E217" s="213" t="s">
        <v>6433</v>
      </c>
      <c r="F217" s="214" t="s">
        <v>6434</v>
      </c>
      <c r="G217" s="215" t="s">
        <v>676</v>
      </c>
      <c r="H217" s="216">
        <v>30</v>
      </c>
      <c r="I217" s="217"/>
      <c r="J217" s="218">
        <f>ROUND(I217*H217,2)</f>
        <v>0</v>
      </c>
      <c r="K217" s="214" t="s">
        <v>19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210</v>
      </c>
      <c r="AT217" s="223" t="s">
        <v>205</v>
      </c>
      <c r="AU217" s="223" t="s">
        <v>80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210</v>
      </c>
      <c r="BM217" s="223" t="s">
        <v>961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6434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80</v>
      </c>
    </row>
    <row r="219" s="2" customFormat="1" ht="16.5" customHeight="1">
      <c r="A219" s="38"/>
      <c r="B219" s="39"/>
      <c r="C219" s="212" t="s">
        <v>578</v>
      </c>
      <c r="D219" s="212" t="s">
        <v>205</v>
      </c>
      <c r="E219" s="213" t="s">
        <v>6435</v>
      </c>
      <c r="F219" s="214" t="s">
        <v>6436</v>
      </c>
      <c r="G219" s="215" t="s">
        <v>208</v>
      </c>
      <c r="H219" s="216">
        <v>2770</v>
      </c>
      <c r="I219" s="217"/>
      <c r="J219" s="218">
        <f>ROUND(I219*H219,2)</f>
        <v>0</v>
      </c>
      <c r="K219" s="214" t="s">
        <v>19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210</v>
      </c>
      <c r="AT219" s="223" t="s">
        <v>205</v>
      </c>
      <c r="AU219" s="223" t="s">
        <v>80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210</v>
      </c>
      <c r="BM219" s="223" t="s">
        <v>971</v>
      </c>
    </row>
    <row r="220" s="2" customFormat="1">
      <c r="A220" s="38"/>
      <c r="B220" s="39"/>
      <c r="C220" s="40"/>
      <c r="D220" s="225" t="s">
        <v>212</v>
      </c>
      <c r="E220" s="40"/>
      <c r="F220" s="226" t="s">
        <v>6436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212</v>
      </c>
      <c r="AU220" s="17" t="s">
        <v>80</v>
      </c>
    </row>
    <row r="221" s="2" customFormat="1" ht="16.5" customHeight="1">
      <c r="A221" s="38"/>
      <c r="B221" s="39"/>
      <c r="C221" s="212" t="s">
        <v>582</v>
      </c>
      <c r="D221" s="212" t="s">
        <v>205</v>
      </c>
      <c r="E221" s="213" t="s">
        <v>6437</v>
      </c>
      <c r="F221" s="214" t="s">
        <v>6438</v>
      </c>
      <c r="G221" s="215" t="s">
        <v>208</v>
      </c>
      <c r="H221" s="216">
        <v>790</v>
      </c>
      <c r="I221" s="217"/>
      <c r="J221" s="218">
        <f>ROUND(I221*H221,2)</f>
        <v>0</v>
      </c>
      <c r="K221" s="214" t="s">
        <v>19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210</v>
      </c>
      <c r="AT221" s="223" t="s">
        <v>205</v>
      </c>
      <c r="AU221" s="223" t="s">
        <v>80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210</v>
      </c>
      <c r="BM221" s="223" t="s">
        <v>982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6438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80</v>
      </c>
    </row>
    <row r="223" s="2" customFormat="1" ht="16.5" customHeight="1">
      <c r="A223" s="38"/>
      <c r="B223" s="39"/>
      <c r="C223" s="212" t="s">
        <v>588</v>
      </c>
      <c r="D223" s="212" t="s">
        <v>205</v>
      </c>
      <c r="E223" s="213" t="s">
        <v>6439</v>
      </c>
      <c r="F223" s="214" t="s">
        <v>6440</v>
      </c>
      <c r="G223" s="215" t="s">
        <v>208</v>
      </c>
      <c r="H223" s="216">
        <v>2650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210</v>
      </c>
      <c r="AT223" s="223" t="s">
        <v>205</v>
      </c>
      <c r="AU223" s="223" t="s">
        <v>80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210</v>
      </c>
      <c r="BM223" s="223" t="s">
        <v>993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6440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80</v>
      </c>
    </row>
    <row r="225" s="2" customFormat="1" ht="16.5" customHeight="1">
      <c r="A225" s="38"/>
      <c r="B225" s="39"/>
      <c r="C225" s="212" t="s">
        <v>594</v>
      </c>
      <c r="D225" s="212" t="s">
        <v>205</v>
      </c>
      <c r="E225" s="213" t="s">
        <v>6441</v>
      </c>
      <c r="F225" s="214" t="s">
        <v>6442</v>
      </c>
      <c r="G225" s="215" t="s">
        <v>208</v>
      </c>
      <c r="H225" s="216">
        <v>2820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210</v>
      </c>
      <c r="AT225" s="223" t="s">
        <v>205</v>
      </c>
      <c r="AU225" s="223" t="s">
        <v>80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210</v>
      </c>
      <c r="BM225" s="223" t="s">
        <v>1006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6442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80</v>
      </c>
    </row>
    <row r="227" s="2" customFormat="1" ht="16.5" customHeight="1">
      <c r="A227" s="38"/>
      <c r="B227" s="39"/>
      <c r="C227" s="212" t="s">
        <v>600</v>
      </c>
      <c r="D227" s="212" t="s">
        <v>205</v>
      </c>
      <c r="E227" s="213" t="s">
        <v>6443</v>
      </c>
      <c r="F227" s="214" t="s">
        <v>6444</v>
      </c>
      <c r="G227" s="215" t="s">
        <v>208</v>
      </c>
      <c r="H227" s="216">
        <v>210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210</v>
      </c>
      <c r="AT227" s="223" t="s">
        <v>205</v>
      </c>
      <c r="AU227" s="223" t="s">
        <v>80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210</v>
      </c>
      <c r="BM227" s="223" t="s">
        <v>1014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6444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80</v>
      </c>
    </row>
    <row r="229" s="2" customFormat="1" ht="16.5" customHeight="1">
      <c r="A229" s="38"/>
      <c r="B229" s="39"/>
      <c r="C229" s="212" t="s">
        <v>606</v>
      </c>
      <c r="D229" s="212" t="s">
        <v>205</v>
      </c>
      <c r="E229" s="213" t="s">
        <v>6445</v>
      </c>
      <c r="F229" s="214" t="s">
        <v>6446</v>
      </c>
      <c r="G229" s="215" t="s">
        <v>208</v>
      </c>
      <c r="H229" s="216">
        <v>300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210</v>
      </c>
      <c r="AT229" s="223" t="s">
        <v>205</v>
      </c>
      <c r="AU229" s="223" t="s">
        <v>80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210</v>
      </c>
      <c r="BM229" s="223" t="s">
        <v>1024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6446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80</v>
      </c>
    </row>
    <row r="231" s="2" customFormat="1" ht="16.5" customHeight="1">
      <c r="A231" s="38"/>
      <c r="B231" s="39"/>
      <c r="C231" s="212" t="s">
        <v>612</v>
      </c>
      <c r="D231" s="212" t="s">
        <v>205</v>
      </c>
      <c r="E231" s="213" t="s">
        <v>6447</v>
      </c>
      <c r="F231" s="214" t="s">
        <v>6448</v>
      </c>
      <c r="G231" s="215" t="s">
        <v>676</v>
      </c>
      <c r="H231" s="216">
        <v>12</v>
      </c>
      <c r="I231" s="217"/>
      <c r="J231" s="218">
        <f>ROUND(I231*H231,2)</f>
        <v>0</v>
      </c>
      <c r="K231" s="214" t="s">
        <v>19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210</v>
      </c>
      <c r="AT231" s="223" t="s">
        <v>205</v>
      </c>
      <c r="AU231" s="223" t="s">
        <v>80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210</v>
      </c>
      <c r="BM231" s="223" t="s">
        <v>1034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6448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80</v>
      </c>
    </row>
    <row r="233" s="2" customFormat="1" ht="16.5" customHeight="1">
      <c r="A233" s="38"/>
      <c r="B233" s="39"/>
      <c r="C233" s="212" t="s">
        <v>618</v>
      </c>
      <c r="D233" s="212" t="s">
        <v>205</v>
      </c>
      <c r="E233" s="213" t="s">
        <v>6449</v>
      </c>
      <c r="F233" s="214" t="s">
        <v>6450</v>
      </c>
      <c r="G233" s="215" t="s">
        <v>208</v>
      </c>
      <c r="H233" s="216">
        <v>140</v>
      </c>
      <c r="I233" s="217"/>
      <c r="J233" s="218">
        <f>ROUND(I233*H233,2)</f>
        <v>0</v>
      </c>
      <c r="K233" s="214" t="s">
        <v>19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210</v>
      </c>
      <c r="AT233" s="223" t="s">
        <v>205</v>
      </c>
      <c r="AU233" s="223" t="s">
        <v>80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210</v>
      </c>
      <c r="BM233" s="223" t="s">
        <v>1044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6450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80</v>
      </c>
    </row>
    <row r="235" s="2" customFormat="1" ht="16.5" customHeight="1">
      <c r="A235" s="38"/>
      <c r="B235" s="39"/>
      <c r="C235" s="212" t="s">
        <v>624</v>
      </c>
      <c r="D235" s="212" t="s">
        <v>205</v>
      </c>
      <c r="E235" s="213" t="s">
        <v>6451</v>
      </c>
      <c r="F235" s="214" t="s">
        <v>6452</v>
      </c>
      <c r="G235" s="215" t="s">
        <v>208</v>
      </c>
      <c r="H235" s="216">
        <v>360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210</v>
      </c>
      <c r="AT235" s="223" t="s">
        <v>205</v>
      </c>
      <c r="AU235" s="223" t="s">
        <v>80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210</v>
      </c>
      <c r="BM235" s="223" t="s">
        <v>1053</v>
      </c>
    </row>
    <row r="236" s="2" customFormat="1">
      <c r="A236" s="38"/>
      <c r="B236" s="39"/>
      <c r="C236" s="40"/>
      <c r="D236" s="225" t="s">
        <v>212</v>
      </c>
      <c r="E236" s="40"/>
      <c r="F236" s="226" t="s">
        <v>6452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212</v>
      </c>
      <c r="AU236" s="17" t="s">
        <v>80</v>
      </c>
    </row>
    <row r="237" s="2" customFormat="1" ht="16.5" customHeight="1">
      <c r="A237" s="38"/>
      <c r="B237" s="39"/>
      <c r="C237" s="212" t="s">
        <v>630</v>
      </c>
      <c r="D237" s="212" t="s">
        <v>205</v>
      </c>
      <c r="E237" s="213" t="s">
        <v>6453</v>
      </c>
      <c r="F237" s="214" t="s">
        <v>6454</v>
      </c>
      <c r="G237" s="215" t="s">
        <v>676</v>
      </c>
      <c r="H237" s="216">
        <v>7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210</v>
      </c>
      <c r="AT237" s="223" t="s">
        <v>205</v>
      </c>
      <c r="AU237" s="223" t="s">
        <v>80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210</v>
      </c>
      <c r="BM237" s="223" t="s">
        <v>1061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6454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80</v>
      </c>
    </row>
    <row r="239" s="2" customFormat="1" ht="16.5" customHeight="1">
      <c r="A239" s="38"/>
      <c r="B239" s="39"/>
      <c r="C239" s="212" t="s">
        <v>636</v>
      </c>
      <c r="D239" s="212" t="s">
        <v>205</v>
      </c>
      <c r="E239" s="213" t="s">
        <v>6455</v>
      </c>
      <c r="F239" s="214" t="s">
        <v>6456</v>
      </c>
      <c r="G239" s="215" t="s">
        <v>208</v>
      </c>
      <c r="H239" s="216">
        <v>935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210</v>
      </c>
      <c r="AT239" s="223" t="s">
        <v>205</v>
      </c>
      <c r="AU239" s="223" t="s">
        <v>80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210</v>
      </c>
      <c r="BM239" s="223" t="s">
        <v>1069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6456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80</v>
      </c>
    </row>
    <row r="241" s="2" customFormat="1" ht="16.5" customHeight="1">
      <c r="A241" s="38"/>
      <c r="B241" s="39"/>
      <c r="C241" s="212" t="s">
        <v>642</v>
      </c>
      <c r="D241" s="212" t="s">
        <v>205</v>
      </c>
      <c r="E241" s="213" t="s">
        <v>6457</v>
      </c>
      <c r="F241" s="214" t="s">
        <v>6458</v>
      </c>
      <c r="G241" s="215" t="s">
        <v>676</v>
      </c>
      <c r="H241" s="216">
        <v>935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210</v>
      </c>
      <c r="AT241" s="223" t="s">
        <v>205</v>
      </c>
      <c r="AU241" s="223" t="s">
        <v>80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210</v>
      </c>
      <c r="BM241" s="223" t="s">
        <v>1079</v>
      </c>
    </row>
    <row r="242" s="2" customFormat="1">
      <c r="A242" s="38"/>
      <c r="B242" s="39"/>
      <c r="C242" s="40"/>
      <c r="D242" s="225" t="s">
        <v>212</v>
      </c>
      <c r="E242" s="40"/>
      <c r="F242" s="226" t="s">
        <v>6458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212</v>
      </c>
      <c r="AU242" s="17" t="s">
        <v>80</v>
      </c>
    </row>
    <row r="243" s="2" customFormat="1" ht="16.5" customHeight="1">
      <c r="A243" s="38"/>
      <c r="B243" s="39"/>
      <c r="C243" s="212" t="s">
        <v>646</v>
      </c>
      <c r="D243" s="212" t="s">
        <v>205</v>
      </c>
      <c r="E243" s="213" t="s">
        <v>6459</v>
      </c>
      <c r="F243" s="214" t="s">
        <v>6460</v>
      </c>
      <c r="G243" s="215" t="s">
        <v>676</v>
      </c>
      <c r="H243" s="216">
        <v>16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210</v>
      </c>
      <c r="AT243" s="223" t="s">
        <v>205</v>
      </c>
      <c r="AU243" s="223" t="s">
        <v>80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210</v>
      </c>
      <c r="BM243" s="223" t="s">
        <v>1087</v>
      </c>
    </row>
    <row r="244" s="2" customFormat="1">
      <c r="A244" s="38"/>
      <c r="B244" s="39"/>
      <c r="C244" s="40"/>
      <c r="D244" s="225" t="s">
        <v>212</v>
      </c>
      <c r="E244" s="40"/>
      <c r="F244" s="226" t="s">
        <v>6460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212</v>
      </c>
      <c r="AU244" s="17" t="s">
        <v>80</v>
      </c>
    </row>
    <row r="245" s="2" customFormat="1" ht="16.5" customHeight="1">
      <c r="A245" s="38"/>
      <c r="B245" s="39"/>
      <c r="C245" s="212" t="s">
        <v>651</v>
      </c>
      <c r="D245" s="212" t="s">
        <v>205</v>
      </c>
      <c r="E245" s="213" t="s">
        <v>6461</v>
      </c>
      <c r="F245" s="214" t="s">
        <v>6462</v>
      </c>
      <c r="G245" s="215" t="s">
        <v>676</v>
      </c>
      <c r="H245" s="216">
        <v>14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210</v>
      </c>
      <c r="AT245" s="223" t="s">
        <v>205</v>
      </c>
      <c r="AU245" s="223" t="s">
        <v>80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210</v>
      </c>
      <c r="BM245" s="223" t="s">
        <v>1095</v>
      </c>
    </row>
    <row r="246" s="2" customFormat="1">
      <c r="A246" s="38"/>
      <c r="B246" s="39"/>
      <c r="C246" s="40"/>
      <c r="D246" s="225" t="s">
        <v>212</v>
      </c>
      <c r="E246" s="40"/>
      <c r="F246" s="226" t="s">
        <v>6462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212</v>
      </c>
      <c r="AU246" s="17" t="s">
        <v>80</v>
      </c>
    </row>
    <row r="247" s="2" customFormat="1" ht="16.5" customHeight="1">
      <c r="A247" s="38"/>
      <c r="B247" s="39"/>
      <c r="C247" s="212" t="s">
        <v>658</v>
      </c>
      <c r="D247" s="212" t="s">
        <v>205</v>
      </c>
      <c r="E247" s="213" t="s">
        <v>6463</v>
      </c>
      <c r="F247" s="214" t="s">
        <v>6464</v>
      </c>
      <c r="G247" s="215" t="s">
        <v>676</v>
      </c>
      <c r="H247" s="216">
        <v>12</v>
      </c>
      <c r="I247" s="217"/>
      <c r="J247" s="218">
        <f>ROUND(I247*H247,2)</f>
        <v>0</v>
      </c>
      <c r="K247" s="214" t="s">
        <v>19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210</v>
      </c>
      <c r="AT247" s="223" t="s">
        <v>205</v>
      </c>
      <c r="AU247" s="223" t="s">
        <v>80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210</v>
      </c>
      <c r="BM247" s="223" t="s">
        <v>1103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6464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80</v>
      </c>
    </row>
    <row r="249" s="2" customFormat="1" ht="16.5" customHeight="1">
      <c r="A249" s="38"/>
      <c r="B249" s="39"/>
      <c r="C249" s="212" t="s">
        <v>665</v>
      </c>
      <c r="D249" s="212" t="s">
        <v>205</v>
      </c>
      <c r="E249" s="213" t="s">
        <v>6465</v>
      </c>
      <c r="F249" s="214" t="s">
        <v>6466</v>
      </c>
      <c r="G249" s="215" t="s">
        <v>676</v>
      </c>
      <c r="H249" s="216">
        <v>1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210</v>
      </c>
      <c r="AT249" s="223" t="s">
        <v>205</v>
      </c>
      <c r="AU249" s="223" t="s">
        <v>80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210</v>
      </c>
      <c r="BM249" s="223" t="s">
        <v>1111</v>
      </c>
    </row>
    <row r="250" s="2" customFormat="1">
      <c r="A250" s="38"/>
      <c r="B250" s="39"/>
      <c r="C250" s="40"/>
      <c r="D250" s="225" t="s">
        <v>212</v>
      </c>
      <c r="E250" s="40"/>
      <c r="F250" s="226" t="s">
        <v>6466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212</v>
      </c>
      <c r="AU250" s="17" t="s">
        <v>80</v>
      </c>
    </row>
    <row r="251" s="2" customFormat="1" ht="16.5" customHeight="1">
      <c r="A251" s="38"/>
      <c r="B251" s="39"/>
      <c r="C251" s="212" t="s">
        <v>669</v>
      </c>
      <c r="D251" s="212" t="s">
        <v>205</v>
      </c>
      <c r="E251" s="213" t="s">
        <v>6467</v>
      </c>
      <c r="F251" s="214" t="s">
        <v>6468</v>
      </c>
      <c r="G251" s="215" t="s">
        <v>676</v>
      </c>
      <c r="H251" s="216">
        <v>1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210</v>
      </c>
      <c r="AT251" s="223" t="s">
        <v>205</v>
      </c>
      <c r="AU251" s="223" t="s">
        <v>80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210</v>
      </c>
      <c r="BM251" s="223" t="s">
        <v>1121</v>
      </c>
    </row>
    <row r="252" s="2" customFormat="1">
      <c r="A252" s="38"/>
      <c r="B252" s="39"/>
      <c r="C252" s="40"/>
      <c r="D252" s="225" t="s">
        <v>212</v>
      </c>
      <c r="E252" s="40"/>
      <c r="F252" s="226" t="s">
        <v>6468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212</v>
      </c>
      <c r="AU252" s="17" t="s">
        <v>80</v>
      </c>
    </row>
    <row r="253" s="2" customFormat="1" ht="16.5" customHeight="1">
      <c r="A253" s="38"/>
      <c r="B253" s="39"/>
      <c r="C253" s="212" t="s">
        <v>673</v>
      </c>
      <c r="D253" s="212" t="s">
        <v>205</v>
      </c>
      <c r="E253" s="213" t="s">
        <v>6469</v>
      </c>
      <c r="F253" s="214" t="s">
        <v>6470</v>
      </c>
      <c r="G253" s="215" t="s">
        <v>676</v>
      </c>
      <c r="H253" s="216">
        <v>16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210</v>
      </c>
      <c r="AT253" s="223" t="s">
        <v>205</v>
      </c>
      <c r="AU253" s="223" t="s">
        <v>80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210</v>
      </c>
      <c r="BM253" s="223" t="s">
        <v>1131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6470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80</v>
      </c>
    </row>
    <row r="255" s="2" customFormat="1" ht="16.5" customHeight="1">
      <c r="A255" s="38"/>
      <c r="B255" s="39"/>
      <c r="C255" s="212" t="s">
        <v>678</v>
      </c>
      <c r="D255" s="212" t="s">
        <v>205</v>
      </c>
      <c r="E255" s="213" t="s">
        <v>6471</v>
      </c>
      <c r="F255" s="214" t="s">
        <v>6472</v>
      </c>
      <c r="G255" s="215" t="s">
        <v>676</v>
      </c>
      <c r="H255" s="216">
        <v>32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210</v>
      </c>
      <c r="AT255" s="223" t="s">
        <v>205</v>
      </c>
      <c r="AU255" s="223" t="s">
        <v>80</v>
      </c>
      <c r="AY255" s="17" t="s">
        <v>202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210</v>
      </c>
      <c r="BM255" s="223" t="s">
        <v>1139</v>
      </c>
    </row>
    <row r="256" s="2" customFormat="1">
      <c r="A256" s="38"/>
      <c r="B256" s="39"/>
      <c r="C256" s="40"/>
      <c r="D256" s="225" t="s">
        <v>212</v>
      </c>
      <c r="E256" s="40"/>
      <c r="F256" s="226" t="s">
        <v>6472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212</v>
      </c>
      <c r="AU256" s="17" t="s">
        <v>80</v>
      </c>
    </row>
    <row r="257" s="2" customFormat="1" ht="16.5" customHeight="1">
      <c r="A257" s="38"/>
      <c r="B257" s="39"/>
      <c r="C257" s="212" t="s">
        <v>683</v>
      </c>
      <c r="D257" s="212" t="s">
        <v>205</v>
      </c>
      <c r="E257" s="213" t="s">
        <v>6473</v>
      </c>
      <c r="F257" s="214" t="s">
        <v>6474</v>
      </c>
      <c r="G257" s="215" t="s">
        <v>676</v>
      </c>
      <c r="H257" s="216">
        <v>2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210</v>
      </c>
      <c r="AT257" s="223" t="s">
        <v>205</v>
      </c>
      <c r="AU257" s="223" t="s">
        <v>80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210</v>
      </c>
      <c r="BM257" s="223" t="s">
        <v>1149</v>
      </c>
    </row>
    <row r="258" s="2" customFormat="1">
      <c r="A258" s="38"/>
      <c r="B258" s="39"/>
      <c r="C258" s="40"/>
      <c r="D258" s="225" t="s">
        <v>212</v>
      </c>
      <c r="E258" s="40"/>
      <c r="F258" s="226" t="s">
        <v>6474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212</v>
      </c>
      <c r="AU258" s="17" t="s">
        <v>80</v>
      </c>
    </row>
    <row r="259" s="2" customFormat="1" ht="16.5" customHeight="1">
      <c r="A259" s="38"/>
      <c r="B259" s="39"/>
      <c r="C259" s="212" t="s">
        <v>691</v>
      </c>
      <c r="D259" s="212" t="s">
        <v>205</v>
      </c>
      <c r="E259" s="213" t="s">
        <v>6475</v>
      </c>
      <c r="F259" s="214" t="s">
        <v>6476</v>
      </c>
      <c r="G259" s="215" t="s">
        <v>676</v>
      </c>
      <c r="H259" s="216">
        <v>1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210</v>
      </c>
      <c r="AT259" s="223" t="s">
        <v>205</v>
      </c>
      <c r="AU259" s="223" t="s">
        <v>80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210</v>
      </c>
      <c r="BM259" s="223" t="s">
        <v>1157</v>
      </c>
    </row>
    <row r="260" s="2" customFormat="1">
      <c r="A260" s="38"/>
      <c r="B260" s="39"/>
      <c r="C260" s="40"/>
      <c r="D260" s="225" t="s">
        <v>212</v>
      </c>
      <c r="E260" s="40"/>
      <c r="F260" s="226" t="s">
        <v>6476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212</v>
      </c>
      <c r="AU260" s="17" t="s">
        <v>80</v>
      </c>
    </row>
    <row r="261" s="2" customFormat="1" ht="16.5" customHeight="1">
      <c r="A261" s="38"/>
      <c r="B261" s="39"/>
      <c r="C261" s="212" t="s">
        <v>696</v>
      </c>
      <c r="D261" s="212" t="s">
        <v>205</v>
      </c>
      <c r="E261" s="213" t="s">
        <v>6477</v>
      </c>
      <c r="F261" s="214" t="s">
        <v>6478</v>
      </c>
      <c r="G261" s="215" t="s">
        <v>676</v>
      </c>
      <c r="H261" s="216">
        <v>412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210</v>
      </c>
      <c r="AT261" s="223" t="s">
        <v>205</v>
      </c>
      <c r="AU261" s="223" t="s">
        <v>80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210</v>
      </c>
      <c r="BM261" s="223" t="s">
        <v>1167</v>
      </c>
    </row>
    <row r="262" s="2" customFormat="1">
      <c r="A262" s="38"/>
      <c r="B262" s="39"/>
      <c r="C262" s="40"/>
      <c r="D262" s="225" t="s">
        <v>212</v>
      </c>
      <c r="E262" s="40"/>
      <c r="F262" s="226" t="s">
        <v>6478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212</v>
      </c>
      <c r="AU262" s="17" t="s">
        <v>80</v>
      </c>
    </row>
    <row r="263" s="2" customFormat="1" ht="16.5" customHeight="1">
      <c r="A263" s="38"/>
      <c r="B263" s="39"/>
      <c r="C263" s="212" t="s">
        <v>701</v>
      </c>
      <c r="D263" s="212" t="s">
        <v>205</v>
      </c>
      <c r="E263" s="213" t="s">
        <v>6479</v>
      </c>
      <c r="F263" s="214" t="s">
        <v>6480</v>
      </c>
      <c r="G263" s="215" t="s">
        <v>676</v>
      </c>
      <c r="H263" s="216">
        <v>220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210</v>
      </c>
      <c r="AT263" s="223" t="s">
        <v>205</v>
      </c>
      <c r="AU263" s="223" t="s">
        <v>80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210</v>
      </c>
      <c r="BM263" s="223" t="s">
        <v>1175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6480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80</v>
      </c>
    </row>
    <row r="265" s="2" customFormat="1" ht="16.5" customHeight="1">
      <c r="A265" s="38"/>
      <c r="B265" s="39"/>
      <c r="C265" s="212" t="s">
        <v>709</v>
      </c>
      <c r="D265" s="212" t="s">
        <v>205</v>
      </c>
      <c r="E265" s="213" t="s">
        <v>6481</v>
      </c>
      <c r="F265" s="214" t="s">
        <v>6482</v>
      </c>
      <c r="G265" s="215" t="s">
        <v>676</v>
      </c>
      <c r="H265" s="216">
        <v>220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210</v>
      </c>
      <c r="AT265" s="223" t="s">
        <v>205</v>
      </c>
      <c r="AU265" s="223" t="s">
        <v>80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210</v>
      </c>
      <c r="BM265" s="223" t="s">
        <v>1183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6482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80</v>
      </c>
    </row>
    <row r="267" s="2" customFormat="1" ht="16.5" customHeight="1">
      <c r="A267" s="38"/>
      <c r="B267" s="39"/>
      <c r="C267" s="212" t="s">
        <v>718</v>
      </c>
      <c r="D267" s="212" t="s">
        <v>205</v>
      </c>
      <c r="E267" s="213" t="s">
        <v>6483</v>
      </c>
      <c r="F267" s="214" t="s">
        <v>6484</v>
      </c>
      <c r="G267" s="215" t="s">
        <v>676</v>
      </c>
      <c r="H267" s="216">
        <v>18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210</v>
      </c>
      <c r="AT267" s="223" t="s">
        <v>205</v>
      </c>
      <c r="AU267" s="223" t="s">
        <v>80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210</v>
      </c>
      <c r="BM267" s="223" t="s">
        <v>1192</v>
      </c>
    </row>
    <row r="268" s="2" customFormat="1">
      <c r="A268" s="38"/>
      <c r="B268" s="39"/>
      <c r="C268" s="40"/>
      <c r="D268" s="225" t="s">
        <v>212</v>
      </c>
      <c r="E268" s="40"/>
      <c r="F268" s="226" t="s">
        <v>6484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212</v>
      </c>
      <c r="AU268" s="17" t="s">
        <v>80</v>
      </c>
    </row>
    <row r="269" s="2" customFormat="1" ht="16.5" customHeight="1">
      <c r="A269" s="38"/>
      <c r="B269" s="39"/>
      <c r="C269" s="212" t="s">
        <v>724</v>
      </c>
      <c r="D269" s="212" t="s">
        <v>205</v>
      </c>
      <c r="E269" s="213" t="s">
        <v>6485</v>
      </c>
      <c r="F269" s="214" t="s">
        <v>6486</v>
      </c>
      <c r="G269" s="215" t="s">
        <v>676</v>
      </c>
      <c r="H269" s="216">
        <v>1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210</v>
      </c>
      <c r="AT269" s="223" t="s">
        <v>205</v>
      </c>
      <c r="AU269" s="223" t="s">
        <v>80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210</v>
      </c>
      <c r="BM269" s="223" t="s">
        <v>1200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6486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80</v>
      </c>
    </row>
    <row r="271" s="2" customFormat="1" ht="16.5" customHeight="1">
      <c r="A271" s="38"/>
      <c r="B271" s="39"/>
      <c r="C271" s="212" t="s">
        <v>732</v>
      </c>
      <c r="D271" s="212" t="s">
        <v>205</v>
      </c>
      <c r="E271" s="213" t="s">
        <v>6487</v>
      </c>
      <c r="F271" s="214" t="s">
        <v>6488</v>
      </c>
      <c r="G271" s="215" t="s">
        <v>676</v>
      </c>
      <c r="H271" s="216">
        <v>28</v>
      </c>
      <c r="I271" s="217"/>
      <c r="J271" s="218">
        <f>ROUND(I271*H271,2)</f>
        <v>0</v>
      </c>
      <c r="K271" s="214" t="s">
        <v>19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210</v>
      </c>
      <c r="AT271" s="223" t="s">
        <v>205</v>
      </c>
      <c r="AU271" s="223" t="s">
        <v>80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210</v>
      </c>
      <c r="BM271" s="223" t="s">
        <v>1210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6488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80</v>
      </c>
    </row>
    <row r="273" s="2" customFormat="1" ht="16.5" customHeight="1">
      <c r="A273" s="38"/>
      <c r="B273" s="39"/>
      <c r="C273" s="212" t="s">
        <v>738</v>
      </c>
      <c r="D273" s="212" t="s">
        <v>205</v>
      </c>
      <c r="E273" s="213" t="s">
        <v>6489</v>
      </c>
      <c r="F273" s="214" t="s">
        <v>6490</v>
      </c>
      <c r="G273" s="215" t="s">
        <v>676</v>
      </c>
      <c r="H273" s="216">
        <v>7</v>
      </c>
      <c r="I273" s="217"/>
      <c r="J273" s="218">
        <f>ROUND(I273*H273,2)</f>
        <v>0</v>
      </c>
      <c r="K273" s="214" t="s">
        <v>19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210</v>
      </c>
      <c r="AT273" s="223" t="s">
        <v>205</v>
      </c>
      <c r="AU273" s="223" t="s">
        <v>80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210</v>
      </c>
      <c r="BM273" s="223" t="s">
        <v>1218</v>
      </c>
    </row>
    <row r="274" s="2" customFormat="1">
      <c r="A274" s="38"/>
      <c r="B274" s="39"/>
      <c r="C274" s="40"/>
      <c r="D274" s="225" t="s">
        <v>212</v>
      </c>
      <c r="E274" s="40"/>
      <c r="F274" s="226" t="s">
        <v>6490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212</v>
      </c>
      <c r="AU274" s="17" t="s">
        <v>80</v>
      </c>
    </row>
    <row r="275" s="2" customFormat="1" ht="16.5" customHeight="1">
      <c r="A275" s="38"/>
      <c r="B275" s="39"/>
      <c r="C275" s="212" t="s">
        <v>745</v>
      </c>
      <c r="D275" s="212" t="s">
        <v>205</v>
      </c>
      <c r="E275" s="213" t="s">
        <v>6491</v>
      </c>
      <c r="F275" s="214" t="s">
        <v>6492</v>
      </c>
      <c r="G275" s="215" t="s">
        <v>676</v>
      </c>
      <c r="H275" s="216">
        <v>7</v>
      </c>
      <c r="I275" s="217"/>
      <c r="J275" s="218">
        <f>ROUND(I275*H275,2)</f>
        <v>0</v>
      </c>
      <c r="K275" s="214" t="s">
        <v>19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210</v>
      </c>
      <c r="AT275" s="223" t="s">
        <v>205</v>
      </c>
      <c r="AU275" s="223" t="s">
        <v>80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210</v>
      </c>
      <c r="BM275" s="223" t="s">
        <v>1228</v>
      </c>
    </row>
    <row r="276" s="2" customFormat="1">
      <c r="A276" s="38"/>
      <c r="B276" s="39"/>
      <c r="C276" s="40"/>
      <c r="D276" s="225" t="s">
        <v>212</v>
      </c>
      <c r="E276" s="40"/>
      <c r="F276" s="226" t="s">
        <v>6492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212</v>
      </c>
      <c r="AU276" s="17" t="s">
        <v>80</v>
      </c>
    </row>
    <row r="277" s="2" customFormat="1" ht="16.5" customHeight="1">
      <c r="A277" s="38"/>
      <c r="B277" s="39"/>
      <c r="C277" s="212" t="s">
        <v>751</v>
      </c>
      <c r="D277" s="212" t="s">
        <v>205</v>
      </c>
      <c r="E277" s="213" t="s">
        <v>6493</v>
      </c>
      <c r="F277" s="214" t="s">
        <v>6494</v>
      </c>
      <c r="G277" s="215" t="s">
        <v>6392</v>
      </c>
      <c r="H277" s="216">
        <v>2</v>
      </c>
      <c r="I277" s="217"/>
      <c r="J277" s="218">
        <f>ROUND(I277*H277,2)</f>
        <v>0</v>
      </c>
      <c r="K277" s="214" t="s">
        <v>19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210</v>
      </c>
      <c r="AT277" s="223" t="s">
        <v>205</v>
      </c>
      <c r="AU277" s="223" t="s">
        <v>80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210</v>
      </c>
      <c r="BM277" s="223" t="s">
        <v>1236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6494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80</v>
      </c>
    </row>
    <row r="279" s="2" customFormat="1" ht="16.5" customHeight="1">
      <c r="A279" s="38"/>
      <c r="B279" s="39"/>
      <c r="C279" s="212" t="s">
        <v>755</v>
      </c>
      <c r="D279" s="212" t="s">
        <v>205</v>
      </c>
      <c r="E279" s="213" t="s">
        <v>6495</v>
      </c>
      <c r="F279" s="214" t="s">
        <v>6496</v>
      </c>
      <c r="G279" s="215" t="s">
        <v>676</v>
      </c>
      <c r="H279" s="216">
        <v>26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210</v>
      </c>
      <c r="AT279" s="223" t="s">
        <v>205</v>
      </c>
      <c r="AU279" s="223" t="s">
        <v>80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210</v>
      </c>
      <c r="BM279" s="223" t="s">
        <v>1246</v>
      </c>
    </row>
    <row r="280" s="2" customFormat="1">
      <c r="A280" s="38"/>
      <c r="B280" s="39"/>
      <c r="C280" s="40"/>
      <c r="D280" s="225" t="s">
        <v>212</v>
      </c>
      <c r="E280" s="40"/>
      <c r="F280" s="226" t="s">
        <v>6496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212</v>
      </c>
      <c r="AU280" s="17" t="s">
        <v>80</v>
      </c>
    </row>
    <row r="281" s="2" customFormat="1" ht="16.5" customHeight="1">
      <c r="A281" s="38"/>
      <c r="B281" s="39"/>
      <c r="C281" s="212" t="s">
        <v>759</v>
      </c>
      <c r="D281" s="212" t="s">
        <v>205</v>
      </c>
      <c r="E281" s="213" t="s">
        <v>6497</v>
      </c>
      <c r="F281" s="214" t="s">
        <v>6498</v>
      </c>
      <c r="G281" s="215" t="s">
        <v>676</v>
      </c>
      <c r="H281" s="216">
        <v>13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210</v>
      </c>
      <c r="AT281" s="223" t="s">
        <v>205</v>
      </c>
      <c r="AU281" s="223" t="s">
        <v>80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210</v>
      </c>
      <c r="BM281" s="223" t="s">
        <v>1254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6498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80</v>
      </c>
    </row>
    <row r="283" s="2" customFormat="1" ht="16.5" customHeight="1">
      <c r="A283" s="38"/>
      <c r="B283" s="39"/>
      <c r="C283" s="212" t="s">
        <v>765</v>
      </c>
      <c r="D283" s="212" t="s">
        <v>205</v>
      </c>
      <c r="E283" s="213" t="s">
        <v>6499</v>
      </c>
      <c r="F283" s="214" t="s">
        <v>6500</v>
      </c>
      <c r="G283" s="215" t="s">
        <v>676</v>
      </c>
      <c r="H283" s="216">
        <v>13</v>
      </c>
      <c r="I283" s="217"/>
      <c r="J283" s="218">
        <f>ROUND(I283*H283,2)</f>
        <v>0</v>
      </c>
      <c r="K283" s="214" t="s">
        <v>19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210</v>
      </c>
      <c r="AT283" s="223" t="s">
        <v>205</v>
      </c>
      <c r="AU283" s="223" t="s">
        <v>80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210</v>
      </c>
      <c r="BM283" s="223" t="s">
        <v>1262</v>
      </c>
    </row>
    <row r="284" s="2" customFormat="1">
      <c r="A284" s="38"/>
      <c r="B284" s="39"/>
      <c r="C284" s="40"/>
      <c r="D284" s="225" t="s">
        <v>212</v>
      </c>
      <c r="E284" s="40"/>
      <c r="F284" s="226" t="s">
        <v>6500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212</v>
      </c>
      <c r="AU284" s="17" t="s">
        <v>80</v>
      </c>
    </row>
    <row r="285" s="2" customFormat="1" ht="16.5" customHeight="1">
      <c r="A285" s="38"/>
      <c r="B285" s="39"/>
      <c r="C285" s="212" t="s">
        <v>771</v>
      </c>
      <c r="D285" s="212" t="s">
        <v>205</v>
      </c>
      <c r="E285" s="213" t="s">
        <v>6501</v>
      </c>
      <c r="F285" s="214" t="s">
        <v>6502</v>
      </c>
      <c r="G285" s="215" t="s">
        <v>676</v>
      </c>
      <c r="H285" s="216">
        <v>13</v>
      </c>
      <c r="I285" s="217"/>
      <c r="J285" s="218">
        <f>ROUND(I285*H285,2)</f>
        <v>0</v>
      </c>
      <c r="K285" s="214" t="s">
        <v>19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210</v>
      </c>
      <c r="AT285" s="223" t="s">
        <v>205</v>
      </c>
      <c r="AU285" s="223" t="s">
        <v>80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210</v>
      </c>
      <c r="BM285" s="223" t="s">
        <v>1270</v>
      </c>
    </row>
    <row r="286" s="2" customFormat="1">
      <c r="A286" s="38"/>
      <c r="B286" s="39"/>
      <c r="C286" s="40"/>
      <c r="D286" s="225" t="s">
        <v>212</v>
      </c>
      <c r="E286" s="40"/>
      <c r="F286" s="226" t="s">
        <v>6502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212</v>
      </c>
      <c r="AU286" s="17" t="s">
        <v>80</v>
      </c>
    </row>
    <row r="287" s="12" customFormat="1" ht="25.92" customHeight="1">
      <c r="A287" s="12"/>
      <c r="B287" s="196"/>
      <c r="C287" s="197"/>
      <c r="D287" s="198" t="s">
        <v>72</v>
      </c>
      <c r="E287" s="199" t="s">
        <v>6503</v>
      </c>
      <c r="F287" s="199" t="s">
        <v>6504</v>
      </c>
      <c r="G287" s="197"/>
      <c r="H287" s="197"/>
      <c r="I287" s="200"/>
      <c r="J287" s="201">
        <f>BK287</f>
        <v>0</v>
      </c>
      <c r="K287" s="197"/>
      <c r="L287" s="202"/>
      <c r="M287" s="203"/>
      <c r="N287" s="204"/>
      <c r="O287" s="204"/>
      <c r="P287" s="205">
        <f>SUM(P288:P311)</f>
        <v>0</v>
      </c>
      <c r="Q287" s="204"/>
      <c r="R287" s="205">
        <f>SUM(R288:R311)</f>
        <v>0</v>
      </c>
      <c r="S287" s="204"/>
      <c r="T287" s="206">
        <f>SUM(T288:T311)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7" t="s">
        <v>80</v>
      </c>
      <c r="AT287" s="208" t="s">
        <v>72</v>
      </c>
      <c r="AU287" s="208" t="s">
        <v>73</v>
      </c>
      <c r="AY287" s="207" t="s">
        <v>202</v>
      </c>
      <c r="BK287" s="209">
        <f>SUM(BK288:BK311)</f>
        <v>0</v>
      </c>
    </row>
    <row r="288" s="2" customFormat="1" ht="16.5" customHeight="1">
      <c r="A288" s="38"/>
      <c r="B288" s="39"/>
      <c r="C288" s="212" t="s">
        <v>777</v>
      </c>
      <c r="D288" s="212" t="s">
        <v>205</v>
      </c>
      <c r="E288" s="213" t="s">
        <v>6505</v>
      </c>
      <c r="F288" s="214" t="s">
        <v>6506</v>
      </c>
      <c r="G288" s="215" t="s">
        <v>4446</v>
      </c>
      <c r="H288" s="216">
        <v>1</v>
      </c>
      <c r="I288" s="217"/>
      <c r="J288" s="218">
        <f>ROUND(I288*H288,2)</f>
        <v>0</v>
      </c>
      <c r="K288" s="214" t="s">
        <v>19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210</v>
      </c>
      <c r="AT288" s="223" t="s">
        <v>205</v>
      </c>
      <c r="AU288" s="223" t="s">
        <v>80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210</v>
      </c>
      <c r="BM288" s="223" t="s">
        <v>1278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6506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80</v>
      </c>
    </row>
    <row r="290" s="2" customFormat="1" ht="16.5" customHeight="1">
      <c r="A290" s="38"/>
      <c r="B290" s="39"/>
      <c r="C290" s="212" t="s">
        <v>783</v>
      </c>
      <c r="D290" s="212" t="s">
        <v>205</v>
      </c>
      <c r="E290" s="213" t="s">
        <v>6507</v>
      </c>
      <c r="F290" s="214" t="s">
        <v>6057</v>
      </c>
      <c r="G290" s="215" t="s">
        <v>4446</v>
      </c>
      <c r="H290" s="216">
        <v>1</v>
      </c>
      <c r="I290" s="217"/>
      <c r="J290" s="218">
        <f>ROUND(I290*H290,2)</f>
        <v>0</v>
      </c>
      <c r="K290" s="214" t="s">
        <v>19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210</v>
      </c>
      <c r="AT290" s="223" t="s">
        <v>205</v>
      </c>
      <c r="AU290" s="223" t="s">
        <v>80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210</v>
      </c>
      <c r="BM290" s="223" t="s">
        <v>1286</v>
      </c>
    </row>
    <row r="291" s="2" customFormat="1">
      <c r="A291" s="38"/>
      <c r="B291" s="39"/>
      <c r="C291" s="40"/>
      <c r="D291" s="225" t="s">
        <v>212</v>
      </c>
      <c r="E291" s="40"/>
      <c r="F291" s="226" t="s">
        <v>6057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212</v>
      </c>
      <c r="AU291" s="17" t="s">
        <v>80</v>
      </c>
    </row>
    <row r="292" s="2" customFormat="1" ht="16.5" customHeight="1">
      <c r="A292" s="38"/>
      <c r="B292" s="39"/>
      <c r="C292" s="212" t="s">
        <v>790</v>
      </c>
      <c r="D292" s="212" t="s">
        <v>205</v>
      </c>
      <c r="E292" s="213" t="s">
        <v>6508</v>
      </c>
      <c r="F292" s="214" t="s">
        <v>6509</v>
      </c>
      <c r="G292" s="215" t="s">
        <v>4446</v>
      </c>
      <c r="H292" s="216">
        <v>1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210</v>
      </c>
      <c r="AT292" s="223" t="s">
        <v>205</v>
      </c>
      <c r="AU292" s="223" t="s">
        <v>80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210</v>
      </c>
      <c r="BM292" s="223" t="s">
        <v>1294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6509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80</v>
      </c>
    </row>
    <row r="294" s="2" customFormat="1" ht="16.5" customHeight="1">
      <c r="A294" s="38"/>
      <c r="B294" s="39"/>
      <c r="C294" s="212" t="s">
        <v>797</v>
      </c>
      <c r="D294" s="212" t="s">
        <v>205</v>
      </c>
      <c r="E294" s="213" t="s">
        <v>6510</v>
      </c>
      <c r="F294" s="214" t="s">
        <v>6059</v>
      </c>
      <c r="G294" s="215" t="s">
        <v>4446</v>
      </c>
      <c r="H294" s="216">
        <v>1</v>
      </c>
      <c r="I294" s="217"/>
      <c r="J294" s="218">
        <f>ROUND(I294*H294,2)</f>
        <v>0</v>
      </c>
      <c r="K294" s="214" t="s">
        <v>19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210</v>
      </c>
      <c r="AT294" s="223" t="s">
        <v>205</v>
      </c>
      <c r="AU294" s="223" t="s">
        <v>80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210</v>
      </c>
      <c r="BM294" s="223" t="s">
        <v>1302</v>
      </c>
    </row>
    <row r="295" s="2" customFormat="1">
      <c r="A295" s="38"/>
      <c r="B295" s="39"/>
      <c r="C295" s="40"/>
      <c r="D295" s="225" t="s">
        <v>212</v>
      </c>
      <c r="E295" s="40"/>
      <c r="F295" s="226" t="s">
        <v>6059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212</v>
      </c>
      <c r="AU295" s="17" t="s">
        <v>80</v>
      </c>
    </row>
    <row r="296" s="2" customFormat="1" ht="16.5" customHeight="1">
      <c r="A296" s="38"/>
      <c r="B296" s="39"/>
      <c r="C296" s="212" t="s">
        <v>804</v>
      </c>
      <c r="D296" s="212" t="s">
        <v>205</v>
      </c>
      <c r="E296" s="213" t="s">
        <v>6511</v>
      </c>
      <c r="F296" s="214" t="s">
        <v>6063</v>
      </c>
      <c r="G296" s="215" t="s">
        <v>4446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210</v>
      </c>
      <c r="AT296" s="223" t="s">
        <v>205</v>
      </c>
      <c r="AU296" s="223" t="s">
        <v>80</v>
      </c>
      <c r="AY296" s="17" t="s">
        <v>202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210</v>
      </c>
      <c r="BM296" s="223" t="s">
        <v>1310</v>
      </c>
    </row>
    <row r="297" s="2" customFormat="1">
      <c r="A297" s="38"/>
      <c r="B297" s="39"/>
      <c r="C297" s="40"/>
      <c r="D297" s="225" t="s">
        <v>212</v>
      </c>
      <c r="E297" s="40"/>
      <c r="F297" s="226" t="s">
        <v>6063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212</v>
      </c>
      <c r="AU297" s="17" t="s">
        <v>80</v>
      </c>
    </row>
    <row r="298" s="2" customFormat="1" ht="16.5" customHeight="1">
      <c r="A298" s="38"/>
      <c r="B298" s="39"/>
      <c r="C298" s="212" t="s">
        <v>811</v>
      </c>
      <c r="D298" s="212" t="s">
        <v>205</v>
      </c>
      <c r="E298" s="213" t="s">
        <v>6512</v>
      </c>
      <c r="F298" s="214" t="s">
        <v>6061</v>
      </c>
      <c r="G298" s="215" t="s">
        <v>4446</v>
      </c>
      <c r="H298" s="216">
        <v>1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210</v>
      </c>
      <c r="AT298" s="223" t="s">
        <v>205</v>
      </c>
      <c r="AU298" s="223" t="s">
        <v>80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210</v>
      </c>
      <c r="BM298" s="223" t="s">
        <v>1319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6061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80</v>
      </c>
    </row>
    <row r="300" s="2" customFormat="1" ht="16.5" customHeight="1">
      <c r="A300" s="38"/>
      <c r="B300" s="39"/>
      <c r="C300" s="212" t="s">
        <v>818</v>
      </c>
      <c r="D300" s="212" t="s">
        <v>205</v>
      </c>
      <c r="E300" s="213" t="s">
        <v>6513</v>
      </c>
      <c r="F300" s="214" t="s">
        <v>6018</v>
      </c>
      <c r="G300" s="215" t="s">
        <v>4446</v>
      </c>
      <c r="H300" s="216">
        <v>1</v>
      </c>
      <c r="I300" s="217"/>
      <c r="J300" s="218">
        <f>ROUND(I300*H300,2)</f>
        <v>0</v>
      </c>
      <c r="K300" s="214" t="s">
        <v>19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210</v>
      </c>
      <c r="AT300" s="223" t="s">
        <v>205</v>
      </c>
      <c r="AU300" s="223" t="s">
        <v>80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210</v>
      </c>
      <c r="BM300" s="223" t="s">
        <v>1327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6018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80</v>
      </c>
    </row>
    <row r="302" s="2" customFormat="1" ht="16.5" customHeight="1">
      <c r="A302" s="38"/>
      <c r="B302" s="39"/>
      <c r="C302" s="212" t="s">
        <v>824</v>
      </c>
      <c r="D302" s="212" t="s">
        <v>205</v>
      </c>
      <c r="E302" s="213" t="s">
        <v>6514</v>
      </c>
      <c r="F302" s="214" t="s">
        <v>6515</v>
      </c>
      <c r="G302" s="215" t="s">
        <v>4446</v>
      </c>
      <c r="H302" s="216">
        <v>1</v>
      </c>
      <c r="I302" s="217"/>
      <c r="J302" s="218">
        <f>ROUND(I302*H302,2)</f>
        <v>0</v>
      </c>
      <c r="K302" s="214" t="s">
        <v>19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</v>
      </c>
      <c r="R302" s="221">
        <f>Q302*H302</f>
        <v>0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210</v>
      </c>
      <c r="AT302" s="223" t="s">
        <v>205</v>
      </c>
      <c r="AU302" s="223" t="s">
        <v>80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210</v>
      </c>
      <c r="BM302" s="223" t="s">
        <v>1336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6515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80</v>
      </c>
    </row>
    <row r="304" s="2" customFormat="1" ht="16.5" customHeight="1">
      <c r="A304" s="38"/>
      <c r="B304" s="39"/>
      <c r="C304" s="212" t="s">
        <v>830</v>
      </c>
      <c r="D304" s="212" t="s">
        <v>205</v>
      </c>
      <c r="E304" s="213" t="s">
        <v>6516</v>
      </c>
      <c r="F304" s="214" t="s">
        <v>6517</v>
      </c>
      <c r="G304" s="215" t="s">
        <v>4446</v>
      </c>
      <c r="H304" s="216">
        <v>1</v>
      </c>
      <c r="I304" s="217"/>
      <c r="J304" s="218">
        <f>ROUND(I304*H304,2)</f>
        <v>0</v>
      </c>
      <c r="K304" s="214" t="s">
        <v>19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210</v>
      </c>
      <c r="AT304" s="223" t="s">
        <v>205</v>
      </c>
      <c r="AU304" s="223" t="s">
        <v>80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210</v>
      </c>
      <c r="BM304" s="223" t="s">
        <v>1346</v>
      </c>
    </row>
    <row r="305" s="2" customFormat="1">
      <c r="A305" s="38"/>
      <c r="B305" s="39"/>
      <c r="C305" s="40"/>
      <c r="D305" s="225" t="s">
        <v>212</v>
      </c>
      <c r="E305" s="40"/>
      <c r="F305" s="226" t="s">
        <v>6517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212</v>
      </c>
      <c r="AU305" s="17" t="s">
        <v>80</v>
      </c>
    </row>
    <row r="306" s="2" customFormat="1" ht="16.5" customHeight="1">
      <c r="A306" s="38"/>
      <c r="B306" s="39"/>
      <c r="C306" s="212" t="s">
        <v>836</v>
      </c>
      <c r="D306" s="212" t="s">
        <v>205</v>
      </c>
      <c r="E306" s="213" t="s">
        <v>6518</v>
      </c>
      <c r="F306" s="214" t="s">
        <v>6047</v>
      </c>
      <c r="G306" s="215" t="s">
        <v>4446</v>
      </c>
      <c r="H306" s="216">
        <v>1</v>
      </c>
      <c r="I306" s="217"/>
      <c r="J306" s="218">
        <f>ROUND(I306*H306,2)</f>
        <v>0</v>
      </c>
      <c r="K306" s="214" t="s">
        <v>19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210</v>
      </c>
      <c r="AT306" s="223" t="s">
        <v>205</v>
      </c>
      <c r="AU306" s="223" t="s">
        <v>80</v>
      </c>
      <c r="AY306" s="17" t="s">
        <v>202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210</v>
      </c>
      <c r="BM306" s="223" t="s">
        <v>1354</v>
      </c>
    </row>
    <row r="307" s="2" customFormat="1">
      <c r="A307" s="38"/>
      <c r="B307" s="39"/>
      <c r="C307" s="40"/>
      <c r="D307" s="225" t="s">
        <v>212</v>
      </c>
      <c r="E307" s="40"/>
      <c r="F307" s="226" t="s">
        <v>6047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212</v>
      </c>
      <c r="AU307" s="17" t="s">
        <v>80</v>
      </c>
    </row>
    <row r="308" s="2" customFormat="1" ht="16.5" customHeight="1">
      <c r="A308" s="38"/>
      <c r="B308" s="39"/>
      <c r="C308" s="212" t="s">
        <v>842</v>
      </c>
      <c r="D308" s="212" t="s">
        <v>205</v>
      </c>
      <c r="E308" s="213" t="s">
        <v>6519</v>
      </c>
      <c r="F308" s="214" t="s">
        <v>6041</v>
      </c>
      <c r="G308" s="215" t="s">
        <v>4446</v>
      </c>
      <c r="H308" s="216">
        <v>1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210</v>
      </c>
      <c r="AT308" s="223" t="s">
        <v>205</v>
      </c>
      <c r="AU308" s="223" t="s">
        <v>80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210</v>
      </c>
      <c r="BM308" s="223" t="s">
        <v>1362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6041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80</v>
      </c>
    </row>
    <row r="310" s="2" customFormat="1" ht="16.5" customHeight="1">
      <c r="A310" s="38"/>
      <c r="B310" s="39"/>
      <c r="C310" s="212" t="s">
        <v>848</v>
      </c>
      <c r="D310" s="212" t="s">
        <v>205</v>
      </c>
      <c r="E310" s="213" t="s">
        <v>6520</v>
      </c>
      <c r="F310" s="214" t="s">
        <v>6381</v>
      </c>
      <c r="G310" s="215" t="s">
        <v>4446</v>
      </c>
      <c r="H310" s="216">
        <v>1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210</v>
      </c>
      <c r="AT310" s="223" t="s">
        <v>205</v>
      </c>
      <c r="AU310" s="223" t="s">
        <v>80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210</v>
      </c>
      <c r="BM310" s="223" t="s">
        <v>1372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6381</v>
      </c>
      <c r="G311" s="40"/>
      <c r="H311" s="40"/>
      <c r="I311" s="227"/>
      <c r="J311" s="40"/>
      <c r="K311" s="40"/>
      <c r="L311" s="44"/>
      <c r="M311" s="254"/>
      <c r="N311" s="255"/>
      <c r="O311" s="256"/>
      <c r="P311" s="256"/>
      <c r="Q311" s="256"/>
      <c r="R311" s="256"/>
      <c r="S311" s="256"/>
      <c r="T311" s="257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80</v>
      </c>
    </row>
    <row r="312" s="2" customFormat="1" ht="6.96" customHeight="1">
      <c r="A312" s="38"/>
      <c r="B312" s="59"/>
      <c r="C312" s="60"/>
      <c r="D312" s="60"/>
      <c r="E312" s="60"/>
      <c r="F312" s="60"/>
      <c r="G312" s="60"/>
      <c r="H312" s="60"/>
      <c r="I312" s="60"/>
      <c r="J312" s="60"/>
      <c r="K312" s="60"/>
      <c r="L312" s="44"/>
      <c r="M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</sheetData>
  <sheetProtection sheet="1" autoFilter="0" formatColumns="0" formatRows="0" objects="1" scenarios="1" spinCount="100000" saltValue="WCBKNkHyVvoP36FGGvbYp2xJzHc1VMwxYC9D0epUTziCVknv6J9JqkTK89X3XUXmZ2/8WkLomhcNNEuL4T9J6g==" hashValue="E4X9Wfw8Jgea8KasGqiysLjCzZ4ia+B4Ibbq5n9m1s96SDuTQzOEpLSd6Zj+/yaMpJv7pWkEALMv8Tun7x2/Pw==" algorithmName="SHA-512" password="CC35"/>
  <autoFilter ref="C81:K31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6521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6522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ROUND((SUM(BE99:BE525)),  2)</f>
        <v>0</v>
      </c>
      <c r="G35" s="38"/>
      <c r="H35" s="38"/>
      <c r="I35" s="157">
        <v>0.20999999999999999</v>
      </c>
      <c r="J35" s="156">
        <f>ROUND(((SUM(BE99:BE525))*I35),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ROUND((SUM(BF99:BF525)),  2)</f>
        <v>0</v>
      </c>
      <c r="G36" s="38"/>
      <c r="H36" s="38"/>
      <c r="I36" s="157">
        <v>0.12</v>
      </c>
      <c r="J36" s="156">
        <f>ROUND(((SUM(BF99:BF525))*I36),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ROUND((SUM(BG99:BG525)),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ROUND((SUM(BH99:BH525)),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ROUND((SUM(BI99:BI525)),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6521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D9a - InO 301.4 - Parovod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173</v>
      </c>
      <c r="E65" s="182"/>
      <c r="F65" s="182"/>
      <c r="G65" s="182"/>
      <c r="H65" s="182"/>
      <c r="I65" s="182"/>
      <c r="J65" s="183">
        <f>J101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2227</v>
      </c>
      <c r="E66" s="182"/>
      <c r="F66" s="182"/>
      <c r="G66" s="182"/>
      <c r="H66" s="182"/>
      <c r="I66" s="182"/>
      <c r="J66" s="183">
        <f>J105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174</v>
      </c>
      <c r="E67" s="182"/>
      <c r="F67" s="182"/>
      <c r="G67" s="182"/>
      <c r="H67" s="182"/>
      <c r="I67" s="182"/>
      <c r="J67" s="183">
        <f>J116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175</v>
      </c>
      <c r="E68" s="177"/>
      <c r="F68" s="177"/>
      <c r="G68" s="177"/>
      <c r="H68" s="177"/>
      <c r="I68" s="177"/>
      <c r="J68" s="178">
        <f>J124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176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3147</v>
      </c>
      <c r="E70" s="182"/>
      <c r="F70" s="182"/>
      <c r="G70" s="182"/>
      <c r="H70" s="182"/>
      <c r="I70" s="182"/>
      <c r="J70" s="183">
        <f>J164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178</v>
      </c>
      <c r="E71" s="182"/>
      <c r="F71" s="182"/>
      <c r="G71" s="182"/>
      <c r="H71" s="182"/>
      <c r="I71" s="182"/>
      <c r="J71" s="183">
        <f>J168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179</v>
      </c>
      <c r="E72" s="182"/>
      <c r="F72" s="182"/>
      <c r="G72" s="182"/>
      <c r="H72" s="182"/>
      <c r="I72" s="182"/>
      <c r="J72" s="183">
        <f>J179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180</v>
      </c>
      <c r="E73" s="182"/>
      <c r="F73" s="182"/>
      <c r="G73" s="182"/>
      <c r="H73" s="182"/>
      <c r="I73" s="182"/>
      <c r="J73" s="183">
        <f>J277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183</v>
      </c>
      <c r="E74" s="177"/>
      <c r="F74" s="177"/>
      <c r="G74" s="177"/>
      <c r="H74" s="177"/>
      <c r="I74" s="177"/>
      <c r="J74" s="178">
        <f>J289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184</v>
      </c>
      <c r="E75" s="182"/>
      <c r="F75" s="182"/>
      <c r="G75" s="182"/>
      <c r="H75" s="182"/>
      <c r="I75" s="182"/>
      <c r="J75" s="183">
        <f>J290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4"/>
      <c r="C76" s="175"/>
      <c r="D76" s="176" t="s">
        <v>3151</v>
      </c>
      <c r="E76" s="177"/>
      <c r="F76" s="177"/>
      <c r="G76" s="177"/>
      <c r="H76" s="177"/>
      <c r="I76" s="177"/>
      <c r="J76" s="178">
        <f>J512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0"/>
      <c r="C77" s="125"/>
      <c r="D77" s="181" t="s">
        <v>3152</v>
      </c>
      <c r="E77" s="182"/>
      <c r="F77" s="182"/>
      <c r="G77" s="182"/>
      <c r="H77" s="182"/>
      <c r="I77" s="182"/>
      <c r="J77" s="183">
        <f>J513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187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169" t="str">
        <f>E7</f>
        <v>Revitalizace CZT Liberec - GreenNet III</v>
      </c>
      <c r="F87" s="32"/>
      <c r="G87" s="32"/>
      <c r="H87" s="32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" customFormat="1" ht="12" customHeight="1">
      <c r="B88" s="21"/>
      <c r="C88" s="32" t="s">
        <v>164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169" t="s">
        <v>6521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166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69" t="str">
        <f>E11</f>
        <v>D9a - InO 301.4 - Parovod - strojní část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F14</f>
        <v>Liberec</v>
      </c>
      <c r="G93" s="40"/>
      <c r="H93" s="40"/>
      <c r="I93" s="32" t="s">
        <v>23</v>
      </c>
      <c r="J93" s="72" t="str">
        <f>IF(J14="","",J14)</f>
        <v>13. 6. 2024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25</v>
      </c>
      <c r="D95" s="40"/>
      <c r="E95" s="40"/>
      <c r="F95" s="27" t="str">
        <f>E17</f>
        <v>Teplárna Liberec, a.s.</v>
      </c>
      <c r="G95" s="40"/>
      <c r="H95" s="40"/>
      <c r="I95" s="32" t="s">
        <v>32</v>
      </c>
      <c r="J95" s="36" t="str">
        <f>E23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IF(E20="","",E20)</f>
        <v>Vyplň údaj</v>
      </c>
      <c r="G96" s="40"/>
      <c r="H96" s="40"/>
      <c r="I96" s="32" t="s">
        <v>36</v>
      </c>
      <c r="J96" s="36" t="str">
        <f>E26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85"/>
      <c r="B98" s="186"/>
      <c r="C98" s="187" t="s">
        <v>188</v>
      </c>
      <c r="D98" s="188" t="s">
        <v>58</v>
      </c>
      <c r="E98" s="188" t="s">
        <v>54</v>
      </c>
      <c r="F98" s="188" t="s">
        <v>55</v>
      </c>
      <c r="G98" s="188" t="s">
        <v>189</v>
      </c>
      <c r="H98" s="188" t="s">
        <v>190</v>
      </c>
      <c r="I98" s="188" t="s">
        <v>191</v>
      </c>
      <c r="J98" s="188" t="s">
        <v>170</v>
      </c>
      <c r="K98" s="189" t="s">
        <v>192</v>
      </c>
      <c r="L98" s="190"/>
      <c r="M98" s="92" t="s">
        <v>19</v>
      </c>
      <c r="N98" s="93" t="s">
        <v>43</v>
      </c>
      <c r="O98" s="93" t="s">
        <v>193</v>
      </c>
      <c r="P98" s="93" t="s">
        <v>194</v>
      </c>
      <c r="Q98" s="93" t="s">
        <v>195</v>
      </c>
      <c r="R98" s="93" t="s">
        <v>196</v>
      </c>
      <c r="S98" s="93" t="s">
        <v>197</v>
      </c>
      <c r="T98" s="94" t="s">
        <v>198</v>
      </c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</row>
    <row r="99" s="2" customFormat="1" ht="22.8" customHeight="1">
      <c r="A99" s="38"/>
      <c r="B99" s="39"/>
      <c r="C99" s="99" t="s">
        <v>199</v>
      </c>
      <c r="D99" s="40"/>
      <c r="E99" s="40"/>
      <c r="F99" s="40"/>
      <c r="G99" s="40"/>
      <c r="H99" s="40"/>
      <c r="I99" s="40"/>
      <c r="J99" s="191">
        <f>BK99</f>
        <v>0</v>
      </c>
      <c r="K99" s="40"/>
      <c r="L99" s="44"/>
      <c r="M99" s="95"/>
      <c r="N99" s="192"/>
      <c r="O99" s="96"/>
      <c r="P99" s="193">
        <f>P100+P124+P289+P512</f>
        <v>0</v>
      </c>
      <c r="Q99" s="96"/>
      <c r="R99" s="193">
        <f>R100+R124+R289+R512</f>
        <v>186.612548</v>
      </c>
      <c r="S99" s="96"/>
      <c r="T99" s="194">
        <f>T100+T124+T289+T512</f>
        <v>25.515000000000001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72</v>
      </c>
      <c r="AU99" s="17" t="s">
        <v>171</v>
      </c>
      <c r="BK99" s="195">
        <f>BK100+BK124+BK289+BK512</f>
        <v>0</v>
      </c>
    </row>
    <row r="100" s="12" customFormat="1" ht="25.92" customHeight="1">
      <c r="A100" s="12"/>
      <c r="B100" s="196"/>
      <c r="C100" s="197"/>
      <c r="D100" s="198" t="s">
        <v>72</v>
      </c>
      <c r="E100" s="199" t="s">
        <v>200</v>
      </c>
      <c r="F100" s="199" t="s">
        <v>201</v>
      </c>
      <c r="G100" s="197"/>
      <c r="H100" s="197"/>
      <c r="I100" s="200"/>
      <c r="J100" s="201">
        <f>BK100</f>
        <v>0</v>
      </c>
      <c r="K100" s="197"/>
      <c r="L100" s="202"/>
      <c r="M100" s="203"/>
      <c r="N100" s="204"/>
      <c r="O100" s="204"/>
      <c r="P100" s="205">
        <f>P101+P105+P116</f>
        <v>0</v>
      </c>
      <c r="Q100" s="204"/>
      <c r="R100" s="205">
        <f>R101+R105+R116</f>
        <v>0.078</v>
      </c>
      <c r="S100" s="204"/>
      <c r="T100" s="206">
        <f>T101+T105+T116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72</v>
      </c>
      <c r="AU100" s="208" t="s">
        <v>73</v>
      </c>
      <c r="AY100" s="207" t="s">
        <v>202</v>
      </c>
      <c r="BK100" s="209">
        <f>BK101+BK105+BK116</f>
        <v>0</v>
      </c>
    </row>
    <row r="101" s="12" customFormat="1" ht="22.8" customHeight="1">
      <c r="A101" s="12"/>
      <c r="B101" s="196"/>
      <c r="C101" s="197"/>
      <c r="D101" s="198" t="s">
        <v>72</v>
      </c>
      <c r="E101" s="210" t="s">
        <v>203</v>
      </c>
      <c r="F101" s="210" t="s">
        <v>204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SUM(P102:P104)</f>
        <v>0</v>
      </c>
      <c r="Q101" s="204"/>
      <c r="R101" s="205">
        <f>SUM(R102:R104)</f>
        <v>0.078</v>
      </c>
      <c r="S101" s="204"/>
      <c r="T101" s="206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80</v>
      </c>
      <c r="AY101" s="207" t="s">
        <v>202</v>
      </c>
      <c r="BK101" s="209">
        <f>SUM(BK102:BK104)</f>
        <v>0</v>
      </c>
    </row>
    <row r="102" s="2" customFormat="1" ht="16.5" customHeight="1">
      <c r="A102" s="38"/>
      <c r="B102" s="39"/>
      <c r="C102" s="212" t="s">
        <v>80</v>
      </c>
      <c r="D102" s="212" t="s">
        <v>205</v>
      </c>
      <c r="E102" s="213" t="s">
        <v>206</v>
      </c>
      <c r="F102" s="214" t="s">
        <v>207</v>
      </c>
      <c r="G102" s="215" t="s">
        <v>208</v>
      </c>
      <c r="H102" s="216">
        <v>600</v>
      </c>
      <c r="I102" s="217"/>
      <c r="J102" s="218">
        <f>ROUND(I102*H102,2)</f>
        <v>0</v>
      </c>
      <c r="K102" s="214" t="s">
        <v>209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0.00012999999999999999</v>
      </c>
      <c r="R102" s="221">
        <f>Q102*H102</f>
        <v>0.078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82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6523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213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82</v>
      </c>
    </row>
    <row r="104" s="2" customFormat="1">
      <c r="A104" s="38"/>
      <c r="B104" s="39"/>
      <c r="C104" s="40"/>
      <c r="D104" s="230" t="s">
        <v>214</v>
      </c>
      <c r="E104" s="40"/>
      <c r="F104" s="231" t="s">
        <v>215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214</v>
      </c>
      <c r="AU104" s="17" t="s">
        <v>82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261</v>
      </c>
      <c r="F105" s="210" t="s">
        <v>2805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SUM(P106:P115)</f>
        <v>0</v>
      </c>
      <c r="Q105" s="204"/>
      <c r="R105" s="205">
        <f>SUM(R106:R115)</f>
        <v>0</v>
      </c>
      <c r="S105" s="204"/>
      <c r="T105" s="206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80</v>
      </c>
      <c r="AY105" s="207" t="s">
        <v>202</v>
      </c>
      <c r="BK105" s="209">
        <f>SUM(BK106:BK115)</f>
        <v>0</v>
      </c>
    </row>
    <row r="106" s="2" customFormat="1" ht="21.75" customHeight="1">
      <c r="A106" s="38"/>
      <c r="B106" s="39"/>
      <c r="C106" s="212" t="s">
        <v>82</v>
      </c>
      <c r="D106" s="212" t="s">
        <v>205</v>
      </c>
      <c r="E106" s="213" t="s">
        <v>6524</v>
      </c>
      <c r="F106" s="214" t="s">
        <v>6525</v>
      </c>
      <c r="G106" s="215" t="s">
        <v>275</v>
      </c>
      <c r="H106" s="216">
        <v>560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6526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6527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2" customFormat="1">
      <c r="A108" s="38"/>
      <c r="B108" s="39"/>
      <c r="C108" s="40"/>
      <c r="D108" s="230" t="s">
        <v>214</v>
      </c>
      <c r="E108" s="40"/>
      <c r="F108" s="231" t="s">
        <v>6528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214</v>
      </c>
      <c r="AU108" s="17" t="s">
        <v>82</v>
      </c>
    </row>
    <row r="109" s="2" customFormat="1" ht="24.15" customHeight="1">
      <c r="A109" s="38"/>
      <c r="B109" s="39"/>
      <c r="C109" s="212" t="s">
        <v>230</v>
      </c>
      <c r="D109" s="212" t="s">
        <v>205</v>
      </c>
      <c r="E109" s="213" t="s">
        <v>6529</v>
      </c>
      <c r="F109" s="214" t="s">
        <v>6530</v>
      </c>
      <c r="G109" s="215" t="s">
        <v>275</v>
      </c>
      <c r="H109" s="216">
        <v>16800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6531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6532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2" customFormat="1">
      <c r="A111" s="38"/>
      <c r="B111" s="39"/>
      <c r="C111" s="40"/>
      <c r="D111" s="230" t="s">
        <v>214</v>
      </c>
      <c r="E111" s="40"/>
      <c r="F111" s="231" t="s">
        <v>6533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214</v>
      </c>
      <c r="AU111" s="17" t="s">
        <v>82</v>
      </c>
    </row>
    <row r="112" s="13" customFormat="1">
      <c r="A112" s="13"/>
      <c r="B112" s="232"/>
      <c r="C112" s="233"/>
      <c r="D112" s="225" t="s">
        <v>224</v>
      </c>
      <c r="E112" s="233"/>
      <c r="F112" s="235" t="s">
        <v>6534</v>
      </c>
      <c r="G112" s="233"/>
      <c r="H112" s="236">
        <v>16800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224</v>
      </c>
      <c r="AU112" s="242" t="s">
        <v>82</v>
      </c>
      <c r="AV112" s="13" t="s">
        <v>82</v>
      </c>
      <c r="AW112" s="13" t="s">
        <v>4</v>
      </c>
      <c r="AX112" s="13" t="s">
        <v>80</v>
      </c>
      <c r="AY112" s="242" t="s">
        <v>202</v>
      </c>
    </row>
    <row r="113" s="2" customFormat="1" ht="24.15" customHeight="1">
      <c r="A113" s="38"/>
      <c r="B113" s="39"/>
      <c r="C113" s="212" t="s">
        <v>210</v>
      </c>
      <c r="D113" s="212" t="s">
        <v>205</v>
      </c>
      <c r="E113" s="213" t="s">
        <v>6535</v>
      </c>
      <c r="F113" s="214" t="s">
        <v>6536</v>
      </c>
      <c r="G113" s="215" t="s">
        <v>275</v>
      </c>
      <c r="H113" s="216">
        <v>560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6537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6538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>
      <c r="A115" s="38"/>
      <c r="B115" s="39"/>
      <c r="C115" s="40"/>
      <c r="D115" s="230" t="s">
        <v>214</v>
      </c>
      <c r="E115" s="40"/>
      <c r="F115" s="231" t="s">
        <v>6539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214</v>
      </c>
      <c r="AU115" s="17" t="s">
        <v>82</v>
      </c>
    </row>
    <row r="116" s="12" customFormat="1" ht="22.8" customHeight="1">
      <c r="A116" s="12"/>
      <c r="B116" s="196"/>
      <c r="C116" s="197"/>
      <c r="D116" s="198" t="s">
        <v>72</v>
      </c>
      <c r="E116" s="210" t="s">
        <v>216</v>
      </c>
      <c r="F116" s="210" t="s">
        <v>217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SUM(P117:P123)</f>
        <v>0</v>
      </c>
      <c r="Q116" s="204"/>
      <c r="R116" s="205">
        <f>SUM(R117:R123)</f>
        <v>0</v>
      </c>
      <c r="S116" s="204"/>
      <c r="T116" s="206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72</v>
      </c>
      <c r="AU116" s="208" t="s">
        <v>80</v>
      </c>
      <c r="AY116" s="207" t="s">
        <v>202</v>
      </c>
      <c r="BK116" s="209">
        <f>SUM(BK117:BK123)</f>
        <v>0</v>
      </c>
    </row>
    <row r="117" s="2" customFormat="1" ht="16.5" customHeight="1">
      <c r="A117" s="38"/>
      <c r="B117" s="39"/>
      <c r="C117" s="212" t="s">
        <v>243</v>
      </c>
      <c r="D117" s="212" t="s">
        <v>205</v>
      </c>
      <c r="E117" s="213" t="s">
        <v>3019</v>
      </c>
      <c r="F117" s="214" t="s">
        <v>3020</v>
      </c>
      <c r="G117" s="215" t="s">
        <v>220</v>
      </c>
      <c r="H117" s="216">
        <v>25.515000000000001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6540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3022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>
      <c r="A119" s="38"/>
      <c r="B119" s="39"/>
      <c r="C119" s="40"/>
      <c r="D119" s="230" t="s">
        <v>214</v>
      </c>
      <c r="E119" s="40"/>
      <c r="F119" s="231" t="s">
        <v>3023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214</v>
      </c>
      <c r="AU119" s="17" t="s">
        <v>82</v>
      </c>
    </row>
    <row r="120" s="2" customFormat="1" ht="16.5" customHeight="1">
      <c r="A120" s="38"/>
      <c r="B120" s="39"/>
      <c r="C120" s="212" t="s">
        <v>247</v>
      </c>
      <c r="D120" s="212" t="s">
        <v>205</v>
      </c>
      <c r="E120" s="213" t="s">
        <v>3024</v>
      </c>
      <c r="F120" s="214" t="s">
        <v>3025</v>
      </c>
      <c r="G120" s="215" t="s">
        <v>220</v>
      </c>
      <c r="H120" s="216">
        <v>510.30000000000001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6541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3027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>
      <c r="A122" s="38"/>
      <c r="B122" s="39"/>
      <c r="C122" s="40"/>
      <c r="D122" s="230" t="s">
        <v>214</v>
      </c>
      <c r="E122" s="40"/>
      <c r="F122" s="231" t="s">
        <v>3028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214</v>
      </c>
      <c r="AU122" s="17" t="s">
        <v>82</v>
      </c>
    </row>
    <row r="123" s="13" customFormat="1">
      <c r="A123" s="13"/>
      <c r="B123" s="232"/>
      <c r="C123" s="233"/>
      <c r="D123" s="225" t="s">
        <v>224</v>
      </c>
      <c r="E123" s="233"/>
      <c r="F123" s="235" t="s">
        <v>6542</v>
      </c>
      <c r="G123" s="233"/>
      <c r="H123" s="236">
        <v>510.30000000000001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224</v>
      </c>
      <c r="AU123" s="242" t="s">
        <v>82</v>
      </c>
      <c r="AV123" s="13" t="s">
        <v>82</v>
      </c>
      <c r="AW123" s="13" t="s">
        <v>4</v>
      </c>
      <c r="AX123" s="13" t="s">
        <v>80</v>
      </c>
      <c r="AY123" s="242" t="s">
        <v>202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226</v>
      </c>
      <c r="F124" s="199" t="s">
        <v>227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P125+P164+P168+P179+P277</f>
        <v>0</v>
      </c>
      <c r="Q124" s="204"/>
      <c r="R124" s="205">
        <f>R125+R164+R168+R179+R277</f>
        <v>142.17581799999999</v>
      </c>
      <c r="S124" s="204"/>
      <c r="T124" s="206">
        <f>T125+T164+T168+T179+T277</f>
        <v>25.515000000000001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82</v>
      </c>
      <c r="AT124" s="208" t="s">
        <v>72</v>
      </c>
      <c r="AU124" s="208" t="s">
        <v>73</v>
      </c>
      <c r="AY124" s="207" t="s">
        <v>202</v>
      </c>
      <c r="BK124" s="209">
        <f>BK125+BK164+BK168+BK179+BK277</f>
        <v>0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228</v>
      </c>
      <c r="F125" s="210" t="s">
        <v>229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SUM(P126:P163)</f>
        <v>0</v>
      </c>
      <c r="Q125" s="204"/>
      <c r="R125" s="205">
        <f>SUM(R126:R163)</f>
        <v>63.615089999999995</v>
      </c>
      <c r="S125" s="204"/>
      <c r="T125" s="206">
        <f>SUM(T126:T163)</f>
        <v>25.515000000000001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82</v>
      </c>
      <c r="AT125" s="208" t="s">
        <v>72</v>
      </c>
      <c r="AU125" s="208" t="s">
        <v>80</v>
      </c>
      <c r="AY125" s="207" t="s">
        <v>202</v>
      </c>
      <c r="BK125" s="209">
        <f>SUM(BK126:BK163)</f>
        <v>0</v>
      </c>
    </row>
    <row r="126" s="2" customFormat="1" ht="21.75" customHeight="1">
      <c r="A126" s="38"/>
      <c r="B126" s="39"/>
      <c r="C126" s="212" t="s">
        <v>253</v>
      </c>
      <c r="D126" s="212" t="s">
        <v>205</v>
      </c>
      <c r="E126" s="213" t="s">
        <v>231</v>
      </c>
      <c r="F126" s="214" t="s">
        <v>232</v>
      </c>
      <c r="G126" s="215" t="s">
        <v>220</v>
      </c>
      <c r="H126" s="216">
        <v>25.515000000000001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233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233</v>
      </c>
      <c r="BM126" s="223" t="s">
        <v>6543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235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>
      <c r="A128" s="38"/>
      <c r="B128" s="39"/>
      <c r="C128" s="40"/>
      <c r="D128" s="230" t="s">
        <v>214</v>
      </c>
      <c r="E128" s="40"/>
      <c r="F128" s="231" t="s">
        <v>236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214</v>
      </c>
      <c r="AU128" s="17" t="s">
        <v>82</v>
      </c>
    </row>
    <row r="129" s="2" customFormat="1" ht="16.5" customHeight="1">
      <c r="A129" s="38"/>
      <c r="B129" s="39"/>
      <c r="C129" s="212" t="s">
        <v>203</v>
      </c>
      <c r="D129" s="212" t="s">
        <v>205</v>
      </c>
      <c r="E129" s="213" t="s">
        <v>6544</v>
      </c>
      <c r="F129" s="214" t="s">
        <v>6545</v>
      </c>
      <c r="G129" s="215" t="s">
        <v>275</v>
      </c>
      <c r="H129" s="216">
        <v>5800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0.0026199999999999999</v>
      </c>
      <c r="R129" s="221">
        <f>Q129*H129</f>
        <v>15.196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239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239</v>
      </c>
      <c r="BM129" s="223" t="s">
        <v>6546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6547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>
      <c r="A131" s="38"/>
      <c r="B131" s="39"/>
      <c r="C131" s="40"/>
      <c r="D131" s="230" t="s">
        <v>214</v>
      </c>
      <c r="E131" s="40"/>
      <c r="F131" s="231" t="s">
        <v>6548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214</v>
      </c>
      <c r="AU131" s="17" t="s">
        <v>82</v>
      </c>
    </row>
    <row r="132" s="2" customFormat="1" ht="16.5" customHeight="1">
      <c r="A132" s="38"/>
      <c r="B132" s="39"/>
      <c r="C132" s="243" t="s">
        <v>261</v>
      </c>
      <c r="D132" s="243" t="s">
        <v>248</v>
      </c>
      <c r="E132" s="244" t="s">
        <v>6549</v>
      </c>
      <c r="F132" s="245" t="s">
        <v>6550</v>
      </c>
      <c r="G132" s="246" t="s">
        <v>275</v>
      </c>
      <c r="H132" s="247">
        <v>5800</v>
      </c>
      <c r="I132" s="248"/>
      <c r="J132" s="249">
        <f>ROUND(I132*H132,2)</f>
        <v>0</v>
      </c>
      <c r="K132" s="245" t="s">
        <v>209</v>
      </c>
      <c r="L132" s="250"/>
      <c r="M132" s="251" t="s">
        <v>19</v>
      </c>
      <c r="N132" s="252" t="s">
        <v>44</v>
      </c>
      <c r="O132" s="84"/>
      <c r="P132" s="221">
        <f>O132*H132</f>
        <v>0</v>
      </c>
      <c r="Q132" s="221">
        <v>0.0080000000000000002</v>
      </c>
      <c r="R132" s="221">
        <f>Q132*H132</f>
        <v>46.399999999999999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251</v>
      </c>
      <c r="AT132" s="223" t="s">
        <v>248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239</v>
      </c>
      <c r="BM132" s="223" t="s">
        <v>6551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6550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2" customFormat="1" ht="16.5" customHeight="1">
      <c r="A134" s="38"/>
      <c r="B134" s="39"/>
      <c r="C134" s="212" t="s">
        <v>265</v>
      </c>
      <c r="D134" s="212" t="s">
        <v>205</v>
      </c>
      <c r="E134" s="213" t="s">
        <v>287</v>
      </c>
      <c r="F134" s="214" t="s">
        <v>288</v>
      </c>
      <c r="G134" s="215" t="s">
        <v>289</v>
      </c>
      <c r="H134" s="216">
        <v>4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239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239</v>
      </c>
      <c r="BM134" s="223" t="s">
        <v>6552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291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>
      <c r="A136" s="38"/>
      <c r="B136" s="39"/>
      <c r="C136" s="40"/>
      <c r="D136" s="230" t="s">
        <v>214</v>
      </c>
      <c r="E136" s="40"/>
      <c r="F136" s="231" t="s">
        <v>292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214</v>
      </c>
      <c r="AU136" s="17" t="s">
        <v>82</v>
      </c>
    </row>
    <row r="137" s="2" customFormat="1" ht="16.5" customHeight="1">
      <c r="A137" s="38"/>
      <c r="B137" s="39"/>
      <c r="C137" s="243" t="s">
        <v>269</v>
      </c>
      <c r="D137" s="243" t="s">
        <v>248</v>
      </c>
      <c r="E137" s="244" t="s">
        <v>3285</v>
      </c>
      <c r="F137" s="245" t="s">
        <v>3286</v>
      </c>
      <c r="G137" s="246" t="s">
        <v>208</v>
      </c>
      <c r="H137" s="247">
        <v>1</v>
      </c>
      <c r="I137" s="248"/>
      <c r="J137" s="249">
        <f>ROUND(I137*H137,2)</f>
        <v>0</v>
      </c>
      <c r="K137" s="245" t="s">
        <v>19</v>
      </c>
      <c r="L137" s="250"/>
      <c r="M137" s="251" t="s">
        <v>19</v>
      </c>
      <c r="N137" s="252" t="s">
        <v>44</v>
      </c>
      <c r="O137" s="84"/>
      <c r="P137" s="221">
        <f>O137*H137</f>
        <v>0</v>
      </c>
      <c r="Q137" s="221">
        <v>0.0015100000000000001</v>
      </c>
      <c r="R137" s="221">
        <f>Q137*H137</f>
        <v>0.0015100000000000001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251</v>
      </c>
      <c r="AT137" s="223" t="s">
        <v>248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239</v>
      </c>
      <c r="BM137" s="223" t="s">
        <v>6553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3286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16.5" customHeight="1">
      <c r="A139" s="38"/>
      <c r="B139" s="39"/>
      <c r="C139" s="243" t="s">
        <v>8</v>
      </c>
      <c r="D139" s="243" t="s">
        <v>248</v>
      </c>
      <c r="E139" s="244" t="s">
        <v>249</v>
      </c>
      <c r="F139" s="245" t="s">
        <v>3288</v>
      </c>
      <c r="G139" s="246" t="s">
        <v>208</v>
      </c>
      <c r="H139" s="247">
        <v>1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4"/>
      <c r="P139" s="221">
        <f>O139*H139</f>
        <v>0</v>
      </c>
      <c r="Q139" s="221">
        <v>0.0015100000000000001</v>
      </c>
      <c r="R139" s="221">
        <f>Q139*H139</f>
        <v>0.0015100000000000001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251</v>
      </c>
      <c r="AT139" s="223" t="s">
        <v>248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239</v>
      </c>
      <c r="BM139" s="223" t="s">
        <v>6554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3288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16.5" customHeight="1">
      <c r="A141" s="38"/>
      <c r="B141" s="39"/>
      <c r="C141" s="243" t="s">
        <v>280</v>
      </c>
      <c r="D141" s="243" t="s">
        <v>248</v>
      </c>
      <c r="E141" s="244" t="s">
        <v>3302</v>
      </c>
      <c r="F141" s="245" t="s">
        <v>3303</v>
      </c>
      <c r="G141" s="246" t="s">
        <v>208</v>
      </c>
      <c r="H141" s="247">
        <v>1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4"/>
      <c r="P141" s="221">
        <f>O141*H141</f>
        <v>0</v>
      </c>
      <c r="Q141" s="221">
        <v>0.0015100000000000001</v>
      </c>
      <c r="R141" s="221">
        <f>Q141*H141</f>
        <v>0.0015100000000000001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251</v>
      </c>
      <c r="AT141" s="223" t="s">
        <v>248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239</v>
      </c>
      <c r="BM141" s="223" t="s">
        <v>6555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3303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16.5" customHeight="1">
      <c r="A143" s="38"/>
      <c r="B143" s="39"/>
      <c r="C143" s="243" t="s">
        <v>286</v>
      </c>
      <c r="D143" s="243" t="s">
        <v>248</v>
      </c>
      <c r="E143" s="244" t="s">
        <v>266</v>
      </c>
      <c r="F143" s="245" t="s">
        <v>267</v>
      </c>
      <c r="G143" s="246" t="s">
        <v>208</v>
      </c>
      <c r="H143" s="247">
        <v>1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4"/>
      <c r="P143" s="221">
        <f>O143*H143</f>
        <v>0</v>
      </c>
      <c r="Q143" s="221">
        <v>0.00108</v>
      </c>
      <c r="R143" s="221">
        <f>Q143*H143</f>
        <v>0.00108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251</v>
      </c>
      <c r="AT143" s="223" t="s">
        <v>248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239</v>
      </c>
      <c r="BM143" s="223" t="s">
        <v>6556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267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 ht="16.5" customHeight="1">
      <c r="A145" s="38"/>
      <c r="B145" s="39"/>
      <c r="C145" s="243" t="s">
        <v>293</v>
      </c>
      <c r="D145" s="243" t="s">
        <v>248</v>
      </c>
      <c r="E145" s="244" t="s">
        <v>294</v>
      </c>
      <c r="F145" s="245" t="s">
        <v>295</v>
      </c>
      <c r="G145" s="246" t="s">
        <v>289</v>
      </c>
      <c r="H145" s="247">
        <v>1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4"/>
      <c r="P145" s="221">
        <f>O145*H145</f>
        <v>0</v>
      </c>
      <c r="Q145" s="221">
        <v>0.0014499999999999999</v>
      </c>
      <c r="R145" s="221">
        <f>Q145*H145</f>
        <v>0.0014499999999999999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251</v>
      </c>
      <c r="AT145" s="223" t="s">
        <v>248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239</v>
      </c>
      <c r="BM145" s="223" t="s">
        <v>6557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295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16.5" customHeight="1">
      <c r="A147" s="38"/>
      <c r="B147" s="39"/>
      <c r="C147" s="243" t="s">
        <v>239</v>
      </c>
      <c r="D147" s="243" t="s">
        <v>248</v>
      </c>
      <c r="E147" s="244" t="s">
        <v>305</v>
      </c>
      <c r="F147" s="245" t="s">
        <v>306</v>
      </c>
      <c r="G147" s="246" t="s">
        <v>289</v>
      </c>
      <c r="H147" s="247">
        <v>1</v>
      </c>
      <c r="I147" s="248"/>
      <c r="J147" s="249">
        <f>ROUND(I147*H147,2)</f>
        <v>0</v>
      </c>
      <c r="K147" s="245" t="s">
        <v>19</v>
      </c>
      <c r="L147" s="250"/>
      <c r="M147" s="251" t="s">
        <v>19</v>
      </c>
      <c r="N147" s="252" t="s">
        <v>44</v>
      </c>
      <c r="O147" s="84"/>
      <c r="P147" s="221">
        <f>O147*H147</f>
        <v>0</v>
      </c>
      <c r="Q147" s="221">
        <v>0.0032299999999999998</v>
      </c>
      <c r="R147" s="221">
        <f>Q147*H147</f>
        <v>0.0032299999999999998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251</v>
      </c>
      <c r="AT147" s="223" t="s">
        <v>248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239</v>
      </c>
      <c r="BM147" s="223" t="s">
        <v>6558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306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16.5" customHeight="1">
      <c r="A149" s="38"/>
      <c r="B149" s="39"/>
      <c r="C149" s="243" t="s">
        <v>300</v>
      </c>
      <c r="D149" s="243" t="s">
        <v>248</v>
      </c>
      <c r="E149" s="244" t="s">
        <v>3270</v>
      </c>
      <c r="F149" s="245" t="s">
        <v>3271</v>
      </c>
      <c r="G149" s="246" t="s">
        <v>289</v>
      </c>
      <c r="H149" s="247">
        <v>1</v>
      </c>
      <c r="I149" s="248"/>
      <c r="J149" s="249">
        <f>ROUND(I149*H149,2)</f>
        <v>0</v>
      </c>
      <c r="K149" s="245" t="s">
        <v>19</v>
      </c>
      <c r="L149" s="250"/>
      <c r="M149" s="251" t="s">
        <v>19</v>
      </c>
      <c r="N149" s="252" t="s">
        <v>44</v>
      </c>
      <c r="O149" s="84"/>
      <c r="P149" s="221">
        <f>O149*H149</f>
        <v>0</v>
      </c>
      <c r="Q149" s="221">
        <v>0.0058100000000000001</v>
      </c>
      <c r="R149" s="221">
        <f>Q149*H149</f>
        <v>0.0058100000000000001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251</v>
      </c>
      <c r="AT149" s="223" t="s">
        <v>248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239</v>
      </c>
      <c r="BM149" s="223" t="s">
        <v>6559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3271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2" customFormat="1" ht="16.5" customHeight="1">
      <c r="A151" s="38"/>
      <c r="B151" s="39"/>
      <c r="C151" s="243" t="s">
        <v>304</v>
      </c>
      <c r="D151" s="243" t="s">
        <v>248</v>
      </c>
      <c r="E151" s="244" t="s">
        <v>324</v>
      </c>
      <c r="F151" s="245" t="s">
        <v>325</v>
      </c>
      <c r="G151" s="246" t="s">
        <v>289</v>
      </c>
      <c r="H151" s="247">
        <v>1</v>
      </c>
      <c r="I151" s="248"/>
      <c r="J151" s="249">
        <f>ROUND(I151*H151,2)</f>
        <v>0</v>
      </c>
      <c r="K151" s="245" t="s">
        <v>19</v>
      </c>
      <c r="L151" s="250"/>
      <c r="M151" s="251" t="s">
        <v>19</v>
      </c>
      <c r="N151" s="252" t="s">
        <v>44</v>
      </c>
      <c r="O151" s="84"/>
      <c r="P151" s="221">
        <f>O151*H151</f>
        <v>0</v>
      </c>
      <c r="Q151" s="221">
        <v>0.00098999999999999999</v>
      </c>
      <c r="R151" s="221">
        <f>Q151*H151</f>
        <v>0.00098999999999999999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251</v>
      </c>
      <c r="AT151" s="223" t="s">
        <v>248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239</v>
      </c>
      <c r="BM151" s="223" t="s">
        <v>6560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325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2" customFormat="1" ht="16.5" customHeight="1">
      <c r="A153" s="38"/>
      <c r="B153" s="39"/>
      <c r="C153" s="212" t="s">
        <v>308</v>
      </c>
      <c r="D153" s="212" t="s">
        <v>205</v>
      </c>
      <c r="E153" s="213" t="s">
        <v>281</v>
      </c>
      <c r="F153" s="214" t="s">
        <v>282</v>
      </c>
      <c r="G153" s="215" t="s">
        <v>275</v>
      </c>
      <c r="H153" s="216">
        <v>5400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0.004725</v>
      </c>
      <c r="T153" s="222">
        <f>S153*H153</f>
        <v>25.515000000000001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239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239</v>
      </c>
      <c r="BM153" s="223" t="s">
        <v>6561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284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>
      <c r="A155" s="38"/>
      <c r="B155" s="39"/>
      <c r="C155" s="40"/>
      <c r="D155" s="230" t="s">
        <v>214</v>
      </c>
      <c r="E155" s="40"/>
      <c r="F155" s="231" t="s">
        <v>285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214</v>
      </c>
      <c r="AU155" s="17" t="s">
        <v>82</v>
      </c>
    </row>
    <row r="156" s="2" customFormat="1" ht="16.5" customHeight="1">
      <c r="A156" s="38"/>
      <c r="B156" s="39"/>
      <c r="C156" s="212" t="s">
        <v>312</v>
      </c>
      <c r="D156" s="212" t="s">
        <v>205</v>
      </c>
      <c r="E156" s="213" t="s">
        <v>6562</v>
      </c>
      <c r="F156" s="214" t="s">
        <v>6563</v>
      </c>
      <c r="G156" s="215" t="s">
        <v>275</v>
      </c>
      <c r="H156" s="216">
        <v>5800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6.9999999999999994E-05</v>
      </c>
      <c r="R156" s="221">
        <f>Q156*H156</f>
        <v>0.40599999999999997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239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239</v>
      </c>
      <c r="BM156" s="223" t="s">
        <v>6564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6565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>
      <c r="A158" s="38"/>
      <c r="B158" s="39"/>
      <c r="C158" s="40"/>
      <c r="D158" s="230" t="s">
        <v>214</v>
      </c>
      <c r="E158" s="40"/>
      <c r="F158" s="231" t="s">
        <v>6566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214</v>
      </c>
      <c r="AU158" s="17" t="s">
        <v>82</v>
      </c>
    </row>
    <row r="159" s="2" customFormat="1" ht="16.5" customHeight="1">
      <c r="A159" s="38"/>
      <c r="B159" s="39"/>
      <c r="C159" s="243" t="s">
        <v>7</v>
      </c>
      <c r="D159" s="243" t="s">
        <v>248</v>
      </c>
      <c r="E159" s="244" t="s">
        <v>6567</v>
      </c>
      <c r="F159" s="245" t="s">
        <v>6568</v>
      </c>
      <c r="G159" s="246" t="s">
        <v>220</v>
      </c>
      <c r="H159" s="247">
        <v>1.5960000000000001</v>
      </c>
      <c r="I159" s="248"/>
      <c r="J159" s="249">
        <f>ROUND(I159*H159,2)</f>
        <v>0</v>
      </c>
      <c r="K159" s="245" t="s">
        <v>209</v>
      </c>
      <c r="L159" s="250"/>
      <c r="M159" s="251" t="s">
        <v>19</v>
      </c>
      <c r="N159" s="252" t="s">
        <v>44</v>
      </c>
      <c r="O159" s="84"/>
      <c r="P159" s="221">
        <f>O159*H159</f>
        <v>0</v>
      </c>
      <c r="Q159" s="221">
        <v>1</v>
      </c>
      <c r="R159" s="221">
        <f>Q159*H159</f>
        <v>1.5960000000000001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741</v>
      </c>
      <c r="AT159" s="223" t="s">
        <v>248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741</v>
      </c>
      <c r="BM159" s="223" t="s">
        <v>6569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6568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 ht="16.5" customHeight="1">
      <c r="A161" s="38"/>
      <c r="B161" s="39"/>
      <c r="C161" s="212" t="s">
        <v>319</v>
      </c>
      <c r="D161" s="212" t="s">
        <v>205</v>
      </c>
      <c r="E161" s="213" t="s">
        <v>3363</v>
      </c>
      <c r="F161" s="214" t="s">
        <v>3364</v>
      </c>
      <c r="G161" s="215" t="s">
        <v>220</v>
      </c>
      <c r="H161" s="216">
        <v>62.018999999999998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239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239</v>
      </c>
      <c r="BM161" s="223" t="s">
        <v>6570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3366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2" customFormat="1">
      <c r="A163" s="38"/>
      <c r="B163" s="39"/>
      <c r="C163" s="40"/>
      <c r="D163" s="230" t="s">
        <v>214</v>
      </c>
      <c r="E163" s="40"/>
      <c r="F163" s="231" t="s">
        <v>3367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214</v>
      </c>
      <c r="AU163" s="17" t="s">
        <v>82</v>
      </c>
    </row>
    <row r="164" s="12" customFormat="1" ht="22.8" customHeight="1">
      <c r="A164" s="12"/>
      <c r="B164" s="196"/>
      <c r="C164" s="197"/>
      <c r="D164" s="198" t="s">
        <v>72</v>
      </c>
      <c r="E164" s="210" t="s">
        <v>3826</v>
      </c>
      <c r="F164" s="210" t="s">
        <v>3827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SUM(P165:P167)</f>
        <v>0</v>
      </c>
      <c r="Q164" s="204"/>
      <c r="R164" s="205">
        <f>SUM(R165:R167)</f>
        <v>0</v>
      </c>
      <c r="S164" s="204"/>
      <c r="T164" s="206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82</v>
      </c>
      <c r="AT164" s="208" t="s">
        <v>72</v>
      </c>
      <c r="AU164" s="208" t="s">
        <v>80</v>
      </c>
      <c r="AY164" s="207" t="s">
        <v>202</v>
      </c>
      <c r="BK164" s="209">
        <f>SUM(BK165:BK167)</f>
        <v>0</v>
      </c>
    </row>
    <row r="165" s="2" customFormat="1" ht="16.5" customHeight="1">
      <c r="A165" s="38"/>
      <c r="B165" s="39"/>
      <c r="C165" s="212" t="s">
        <v>323</v>
      </c>
      <c r="D165" s="212" t="s">
        <v>205</v>
      </c>
      <c r="E165" s="213" t="s">
        <v>4106</v>
      </c>
      <c r="F165" s="214" t="s">
        <v>4107</v>
      </c>
      <c r="G165" s="215" t="s">
        <v>220</v>
      </c>
      <c r="H165" s="216">
        <v>0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239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239</v>
      </c>
      <c r="BM165" s="223" t="s">
        <v>6571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4109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>
      <c r="A167" s="38"/>
      <c r="B167" s="39"/>
      <c r="C167" s="40"/>
      <c r="D167" s="230" t="s">
        <v>214</v>
      </c>
      <c r="E167" s="40"/>
      <c r="F167" s="231" t="s">
        <v>4110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214</v>
      </c>
      <c r="AU167" s="17" t="s">
        <v>82</v>
      </c>
    </row>
    <row r="168" s="12" customFormat="1" ht="22.8" customHeight="1">
      <c r="A168" s="12"/>
      <c r="B168" s="196"/>
      <c r="C168" s="197"/>
      <c r="D168" s="198" t="s">
        <v>72</v>
      </c>
      <c r="E168" s="210" t="s">
        <v>345</v>
      </c>
      <c r="F168" s="210" t="s">
        <v>346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SUM(P169:P178)</f>
        <v>0</v>
      </c>
      <c r="Q168" s="204"/>
      <c r="R168" s="205">
        <f>SUM(R169:R178)</f>
        <v>76.404637999999991</v>
      </c>
      <c r="S168" s="204"/>
      <c r="T168" s="206">
        <f>SUM(T169:T178)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82</v>
      </c>
      <c r="AT168" s="208" t="s">
        <v>72</v>
      </c>
      <c r="AU168" s="208" t="s">
        <v>80</v>
      </c>
      <c r="AY168" s="207" t="s">
        <v>202</v>
      </c>
      <c r="BK168" s="209">
        <f>SUM(BK169:BK178)</f>
        <v>0</v>
      </c>
    </row>
    <row r="169" s="2" customFormat="1" ht="21.75" customHeight="1">
      <c r="A169" s="38"/>
      <c r="B169" s="39"/>
      <c r="C169" s="212" t="s">
        <v>327</v>
      </c>
      <c r="D169" s="212" t="s">
        <v>205</v>
      </c>
      <c r="E169" s="213" t="s">
        <v>392</v>
      </c>
      <c r="F169" s="214" t="s">
        <v>393</v>
      </c>
      <c r="G169" s="215" t="s">
        <v>208</v>
      </c>
      <c r="H169" s="216">
        <v>1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0.0095499999999999995</v>
      </c>
      <c r="R169" s="221">
        <f>Q169*H169</f>
        <v>0.0095499999999999995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239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239</v>
      </c>
      <c r="BM169" s="223" t="s">
        <v>6572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395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2" customFormat="1">
      <c r="A171" s="38"/>
      <c r="B171" s="39"/>
      <c r="C171" s="40"/>
      <c r="D171" s="230" t="s">
        <v>214</v>
      </c>
      <c r="E171" s="40"/>
      <c r="F171" s="231" t="s">
        <v>396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214</v>
      </c>
      <c r="AU171" s="17" t="s">
        <v>82</v>
      </c>
    </row>
    <row r="172" s="2" customFormat="1" ht="21.75" customHeight="1">
      <c r="A172" s="38"/>
      <c r="B172" s="39"/>
      <c r="C172" s="212" t="s">
        <v>333</v>
      </c>
      <c r="D172" s="212" t="s">
        <v>205</v>
      </c>
      <c r="E172" s="213" t="s">
        <v>422</v>
      </c>
      <c r="F172" s="214" t="s">
        <v>6573</v>
      </c>
      <c r="G172" s="215" t="s">
        <v>208</v>
      </c>
      <c r="H172" s="216">
        <v>1156.0999999999999</v>
      </c>
      <c r="I172" s="217"/>
      <c r="J172" s="218">
        <f>ROUND(I172*H172,2)</f>
        <v>0</v>
      </c>
      <c r="K172" s="214" t="s">
        <v>209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0.06608</v>
      </c>
      <c r="R172" s="221">
        <f>Q172*H172</f>
        <v>76.395087999999987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239</v>
      </c>
      <c r="AT172" s="223" t="s">
        <v>205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239</v>
      </c>
      <c r="BM172" s="223" t="s">
        <v>6574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6573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82</v>
      </c>
    </row>
    <row r="174" s="2" customFormat="1">
      <c r="A174" s="38"/>
      <c r="B174" s="39"/>
      <c r="C174" s="40"/>
      <c r="D174" s="230" t="s">
        <v>214</v>
      </c>
      <c r="E174" s="40"/>
      <c r="F174" s="231" t="s">
        <v>425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214</v>
      </c>
      <c r="AU174" s="17" t="s">
        <v>82</v>
      </c>
    </row>
    <row r="175" s="13" customFormat="1">
      <c r="A175" s="13"/>
      <c r="B175" s="232"/>
      <c r="C175" s="233"/>
      <c r="D175" s="225" t="s">
        <v>224</v>
      </c>
      <c r="E175" s="233"/>
      <c r="F175" s="235" t="s">
        <v>6575</v>
      </c>
      <c r="G175" s="233"/>
      <c r="H175" s="236">
        <v>1156.0999999999999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224</v>
      </c>
      <c r="AU175" s="242" t="s">
        <v>82</v>
      </c>
      <c r="AV175" s="13" t="s">
        <v>82</v>
      </c>
      <c r="AW175" s="13" t="s">
        <v>4</v>
      </c>
      <c r="AX175" s="13" t="s">
        <v>80</v>
      </c>
      <c r="AY175" s="242" t="s">
        <v>202</v>
      </c>
    </row>
    <row r="176" s="2" customFormat="1" ht="16.5" customHeight="1">
      <c r="A176" s="38"/>
      <c r="B176" s="39"/>
      <c r="C176" s="212" t="s">
        <v>339</v>
      </c>
      <c r="D176" s="212" t="s">
        <v>205</v>
      </c>
      <c r="E176" s="213" t="s">
        <v>427</v>
      </c>
      <c r="F176" s="214" t="s">
        <v>428</v>
      </c>
      <c r="G176" s="215" t="s">
        <v>220</v>
      </c>
      <c r="H176" s="216">
        <v>76.405000000000001</v>
      </c>
      <c r="I176" s="217"/>
      <c r="J176" s="218">
        <f>ROUND(I176*H176,2)</f>
        <v>0</v>
      </c>
      <c r="K176" s="214" t="s">
        <v>209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239</v>
      </c>
      <c r="AT176" s="223" t="s">
        <v>205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239</v>
      </c>
      <c r="BM176" s="223" t="s">
        <v>6576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430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82</v>
      </c>
    </row>
    <row r="178" s="2" customFormat="1">
      <c r="A178" s="38"/>
      <c r="B178" s="39"/>
      <c r="C178" s="40"/>
      <c r="D178" s="230" t="s">
        <v>214</v>
      </c>
      <c r="E178" s="40"/>
      <c r="F178" s="231" t="s">
        <v>431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214</v>
      </c>
      <c r="AU178" s="17" t="s">
        <v>82</v>
      </c>
    </row>
    <row r="179" s="12" customFormat="1" ht="22.8" customHeight="1">
      <c r="A179" s="12"/>
      <c r="B179" s="196"/>
      <c r="C179" s="197"/>
      <c r="D179" s="198" t="s">
        <v>72</v>
      </c>
      <c r="E179" s="210" t="s">
        <v>432</v>
      </c>
      <c r="F179" s="210" t="s">
        <v>433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SUM(P180:P276)</f>
        <v>0</v>
      </c>
      <c r="Q179" s="204"/>
      <c r="R179" s="205">
        <f>SUM(R180:R276)</f>
        <v>2.1428400000000001</v>
      </c>
      <c r="S179" s="204"/>
      <c r="T179" s="206">
        <f>SUM(T180:T276)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82</v>
      </c>
      <c r="AT179" s="208" t="s">
        <v>72</v>
      </c>
      <c r="AU179" s="208" t="s">
        <v>80</v>
      </c>
      <c r="AY179" s="207" t="s">
        <v>202</v>
      </c>
      <c r="BK179" s="209">
        <f>SUM(BK180:BK276)</f>
        <v>0</v>
      </c>
    </row>
    <row r="180" s="2" customFormat="1" ht="16.5" customHeight="1">
      <c r="A180" s="38"/>
      <c r="B180" s="39"/>
      <c r="C180" s="212" t="s">
        <v>347</v>
      </c>
      <c r="D180" s="212" t="s">
        <v>205</v>
      </c>
      <c r="E180" s="213" t="s">
        <v>4187</v>
      </c>
      <c r="F180" s="214" t="s">
        <v>4188</v>
      </c>
      <c r="G180" s="215" t="s">
        <v>437</v>
      </c>
      <c r="H180" s="216">
        <v>2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0.0032399999999999998</v>
      </c>
      <c r="R180" s="221">
        <f>Q180*H180</f>
        <v>0.0064799999999999996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239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239</v>
      </c>
      <c r="BM180" s="223" t="s">
        <v>6577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4190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2" customFormat="1">
      <c r="A182" s="38"/>
      <c r="B182" s="39"/>
      <c r="C182" s="40"/>
      <c r="D182" s="230" t="s">
        <v>214</v>
      </c>
      <c r="E182" s="40"/>
      <c r="F182" s="231" t="s">
        <v>4191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214</v>
      </c>
      <c r="AU182" s="17" t="s">
        <v>82</v>
      </c>
    </row>
    <row r="183" s="2" customFormat="1" ht="16.5" customHeight="1">
      <c r="A183" s="38"/>
      <c r="B183" s="39"/>
      <c r="C183" s="212" t="s">
        <v>353</v>
      </c>
      <c r="D183" s="212" t="s">
        <v>205</v>
      </c>
      <c r="E183" s="213" t="s">
        <v>4192</v>
      </c>
      <c r="F183" s="214" t="s">
        <v>4193</v>
      </c>
      <c r="G183" s="215" t="s">
        <v>437</v>
      </c>
      <c r="H183" s="216">
        <v>36</v>
      </c>
      <c r="I183" s="217"/>
      <c r="J183" s="218">
        <f>ROUND(I183*H183,2)</f>
        <v>0</v>
      </c>
      <c r="K183" s="214" t="s">
        <v>209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0.0055300000000000002</v>
      </c>
      <c r="R183" s="221">
        <f>Q183*H183</f>
        <v>0.19908000000000001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239</v>
      </c>
      <c r="AT183" s="223" t="s">
        <v>205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239</v>
      </c>
      <c r="BM183" s="223" t="s">
        <v>6578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4195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82</v>
      </c>
    </row>
    <row r="185" s="2" customFormat="1">
      <c r="A185" s="38"/>
      <c r="B185" s="39"/>
      <c r="C185" s="40"/>
      <c r="D185" s="230" t="s">
        <v>214</v>
      </c>
      <c r="E185" s="40"/>
      <c r="F185" s="231" t="s">
        <v>4196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214</v>
      </c>
      <c r="AU185" s="17" t="s">
        <v>82</v>
      </c>
    </row>
    <row r="186" s="2" customFormat="1" ht="16.5" customHeight="1">
      <c r="A186" s="38"/>
      <c r="B186" s="39"/>
      <c r="C186" s="212" t="s">
        <v>359</v>
      </c>
      <c r="D186" s="212" t="s">
        <v>205</v>
      </c>
      <c r="E186" s="213" t="s">
        <v>4197</v>
      </c>
      <c r="F186" s="214" t="s">
        <v>4198</v>
      </c>
      <c r="G186" s="215" t="s">
        <v>437</v>
      </c>
      <c r="H186" s="216">
        <v>1</v>
      </c>
      <c r="I186" s="217"/>
      <c r="J186" s="218">
        <f>ROUND(I186*H186,2)</f>
        <v>0</v>
      </c>
      <c r="K186" s="214" t="s">
        <v>209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0.0070400000000000003</v>
      </c>
      <c r="R186" s="221">
        <f>Q186*H186</f>
        <v>0.0070400000000000003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239</v>
      </c>
      <c r="AT186" s="223" t="s">
        <v>205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239</v>
      </c>
      <c r="BM186" s="223" t="s">
        <v>6579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4200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82</v>
      </c>
    </row>
    <row r="188" s="2" customFormat="1">
      <c r="A188" s="38"/>
      <c r="B188" s="39"/>
      <c r="C188" s="40"/>
      <c r="D188" s="230" t="s">
        <v>214</v>
      </c>
      <c r="E188" s="40"/>
      <c r="F188" s="231" t="s">
        <v>4201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214</v>
      </c>
      <c r="AU188" s="17" t="s">
        <v>82</v>
      </c>
    </row>
    <row r="189" s="2" customFormat="1" ht="16.5" customHeight="1">
      <c r="A189" s="38"/>
      <c r="B189" s="39"/>
      <c r="C189" s="212" t="s">
        <v>366</v>
      </c>
      <c r="D189" s="212" t="s">
        <v>205</v>
      </c>
      <c r="E189" s="213" t="s">
        <v>4208</v>
      </c>
      <c r="F189" s="214" t="s">
        <v>4209</v>
      </c>
      <c r="G189" s="215" t="s">
        <v>437</v>
      </c>
      <c r="H189" s="216">
        <v>1</v>
      </c>
      <c r="I189" s="217"/>
      <c r="J189" s="218">
        <f>ROUND(I189*H189,2)</f>
        <v>0</v>
      </c>
      <c r="K189" s="214" t="s">
        <v>209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0.01149</v>
      </c>
      <c r="R189" s="221">
        <f>Q189*H189</f>
        <v>0.01149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239</v>
      </c>
      <c r="AT189" s="223" t="s">
        <v>205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239</v>
      </c>
      <c r="BM189" s="223" t="s">
        <v>6580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4211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82</v>
      </c>
    </row>
    <row r="191" s="2" customFormat="1">
      <c r="A191" s="38"/>
      <c r="B191" s="39"/>
      <c r="C191" s="40"/>
      <c r="D191" s="230" t="s">
        <v>214</v>
      </c>
      <c r="E191" s="40"/>
      <c r="F191" s="231" t="s">
        <v>4212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214</v>
      </c>
      <c r="AU191" s="17" t="s">
        <v>82</v>
      </c>
    </row>
    <row r="192" s="2" customFormat="1" ht="16.5" customHeight="1">
      <c r="A192" s="38"/>
      <c r="B192" s="39"/>
      <c r="C192" s="212" t="s">
        <v>373</v>
      </c>
      <c r="D192" s="212" t="s">
        <v>205</v>
      </c>
      <c r="E192" s="213" t="s">
        <v>4223</v>
      </c>
      <c r="F192" s="214" t="s">
        <v>4224</v>
      </c>
      <c r="G192" s="215" t="s">
        <v>437</v>
      </c>
      <c r="H192" s="216">
        <v>1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0.022780000000000002</v>
      </c>
      <c r="R192" s="221">
        <f>Q192*H192</f>
        <v>0.022780000000000002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239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239</v>
      </c>
      <c r="BM192" s="223" t="s">
        <v>6581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4226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2" customFormat="1">
      <c r="A194" s="38"/>
      <c r="B194" s="39"/>
      <c r="C194" s="40"/>
      <c r="D194" s="230" t="s">
        <v>214</v>
      </c>
      <c r="E194" s="40"/>
      <c r="F194" s="231" t="s">
        <v>4227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214</v>
      </c>
      <c r="AU194" s="17" t="s">
        <v>82</v>
      </c>
    </row>
    <row r="195" s="2" customFormat="1" ht="16.5" customHeight="1">
      <c r="A195" s="38"/>
      <c r="B195" s="39"/>
      <c r="C195" s="212" t="s">
        <v>251</v>
      </c>
      <c r="D195" s="212" t="s">
        <v>205</v>
      </c>
      <c r="E195" s="213" t="s">
        <v>4228</v>
      </c>
      <c r="F195" s="214" t="s">
        <v>4229</v>
      </c>
      <c r="G195" s="215" t="s">
        <v>437</v>
      </c>
      <c r="H195" s="216">
        <v>1</v>
      </c>
      <c r="I195" s="217"/>
      <c r="J195" s="218">
        <f>ROUND(I195*H195,2)</f>
        <v>0</v>
      </c>
      <c r="K195" s="214" t="s">
        <v>209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0.02605</v>
      </c>
      <c r="R195" s="221">
        <f>Q195*H195</f>
        <v>0.02605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239</v>
      </c>
      <c r="AT195" s="223" t="s">
        <v>205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239</v>
      </c>
      <c r="BM195" s="223" t="s">
        <v>6582</v>
      </c>
    </row>
    <row r="196" s="2" customFormat="1">
      <c r="A196" s="38"/>
      <c r="B196" s="39"/>
      <c r="C196" s="40"/>
      <c r="D196" s="225" t="s">
        <v>212</v>
      </c>
      <c r="E196" s="40"/>
      <c r="F196" s="226" t="s">
        <v>4231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212</v>
      </c>
      <c r="AU196" s="17" t="s">
        <v>82</v>
      </c>
    </row>
    <row r="197" s="2" customFormat="1">
      <c r="A197" s="38"/>
      <c r="B197" s="39"/>
      <c r="C197" s="40"/>
      <c r="D197" s="230" t="s">
        <v>214</v>
      </c>
      <c r="E197" s="40"/>
      <c r="F197" s="231" t="s">
        <v>4232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214</v>
      </c>
      <c r="AU197" s="17" t="s">
        <v>82</v>
      </c>
    </row>
    <row r="198" s="2" customFormat="1" ht="16.5" customHeight="1">
      <c r="A198" s="38"/>
      <c r="B198" s="39"/>
      <c r="C198" s="243" t="s">
        <v>385</v>
      </c>
      <c r="D198" s="243" t="s">
        <v>248</v>
      </c>
      <c r="E198" s="244" t="s">
        <v>6583</v>
      </c>
      <c r="F198" s="245" t="s">
        <v>6584</v>
      </c>
      <c r="G198" s="246" t="s">
        <v>289</v>
      </c>
      <c r="H198" s="247">
        <v>1</v>
      </c>
      <c r="I198" s="248"/>
      <c r="J198" s="249">
        <f>ROUND(I198*H198,2)</f>
        <v>0</v>
      </c>
      <c r="K198" s="245" t="s">
        <v>209</v>
      </c>
      <c r="L198" s="250"/>
      <c r="M198" s="251" t="s">
        <v>19</v>
      </c>
      <c r="N198" s="252" t="s">
        <v>44</v>
      </c>
      <c r="O198" s="84"/>
      <c r="P198" s="221">
        <f>O198*H198</f>
        <v>0</v>
      </c>
      <c r="Q198" s="221">
        <v>0.078</v>
      </c>
      <c r="R198" s="221">
        <f>Q198*H198</f>
        <v>0.078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741</v>
      </c>
      <c r="AT198" s="223" t="s">
        <v>248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741</v>
      </c>
      <c r="BM198" s="223" t="s">
        <v>6585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6584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16.5" customHeight="1">
      <c r="A200" s="38"/>
      <c r="B200" s="39"/>
      <c r="C200" s="243" t="s">
        <v>391</v>
      </c>
      <c r="D200" s="243" t="s">
        <v>248</v>
      </c>
      <c r="E200" s="244" t="s">
        <v>6586</v>
      </c>
      <c r="F200" s="245" t="s">
        <v>6587</v>
      </c>
      <c r="G200" s="246" t="s">
        <v>289</v>
      </c>
      <c r="H200" s="247">
        <v>1</v>
      </c>
      <c r="I200" s="248"/>
      <c r="J200" s="249">
        <f>ROUND(I200*H200,2)</f>
        <v>0</v>
      </c>
      <c r="K200" s="245" t="s">
        <v>19</v>
      </c>
      <c r="L200" s="250"/>
      <c r="M200" s="251" t="s">
        <v>19</v>
      </c>
      <c r="N200" s="252" t="s">
        <v>44</v>
      </c>
      <c r="O200" s="84"/>
      <c r="P200" s="221">
        <f>O200*H200</f>
        <v>0</v>
      </c>
      <c r="Q200" s="221">
        <v>0.023</v>
      </c>
      <c r="R200" s="221">
        <f>Q200*H200</f>
        <v>0.023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741</v>
      </c>
      <c r="AT200" s="223" t="s">
        <v>248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741</v>
      </c>
      <c r="BM200" s="223" t="s">
        <v>6588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6587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82</v>
      </c>
    </row>
    <row r="202" s="2" customFormat="1" ht="16.5" customHeight="1">
      <c r="A202" s="38"/>
      <c r="B202" s="39"/>
      <c r="C202" s="243" t="s">
        <v>397</v>
      </c>
      <c r="D202" s="243" t="s">
        <v>248</v>
      </c>
      <c r="E202" s="244" t="s">
        <v>6589</v>
      </c>
      <c r="F202" s="245" t="s">
        <v>6590</v>
      </c>
      <c r="G202" s="246" t="s">
        <v>289</v>
      </c>
      <c r="H202" s="247">
        <v>1</v>
      </c>
      <c r="I202" s="248"/>
      <c r="J202" s="249">
        <f>ROUND(I202*H202,2)</f>
        <v>0</v>
      </c>
      <c r="K202" s="245" t="s">
        <v>19</v>
      </c>
      <c r="L202" s="250"/>
      <c r="M202" s="251" t="s">
        <v>19</v>
      </c>
      <c r="N202" s="252" t="s">
        <v>44</v>
      </c>
      <c r="O202" s="84"/>
      <c r="P202" s="221">
        <f>O202*H202</f>
        <v>0</v>
      </c>
      <c r="Q202" s="221">
        <v>0.012999999999999999</v>
      </c>
      <c r="R202" s="221">
        <f>Q202*H202</f>
        <v>0.012999999999999999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741</v>
      </c>
      <c r="AT202" s="223" t="s">
        <v>248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741</v>
      </c>
      <c r="BM202" s="223" t="s">
        <v>6591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6590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2" customFormat="1" ht="16.5" customHeight="1">
      <c r="A204" s="38"/>
      <c r="B204" s="39"/>
      <c r="C204" s="243" t="s">
        <v>403</v>
      </c>
      <c r="D204" s="243" t="s">
        <v>248</v>
      </c>
      <c r="E204" s="244" t="s">
        <v>6592</v>
      </c>
      <c r="F204" s="245" t="s">
        <v>443</v>
      </c>
      <c r="G204" s="246" t="s">
        <v>289</v>
      </c>
      <c r="H204" s="247">
        <v>1</v>
      </c>
      <c r="I204" s="248"/>
      <c r="J204" s="249">
        <f>ROUND(I204*H204,2)</f>
        <v>0</v>
      </c>
      <c r="K204" s="245" t="s">
        <v>19</v>
      </c>
      <c r="L204" s="250"/>
      <c r="M204" s="251" t="s">
        <v>19</v>
      </c>
      <c r="N204" s="252" t="s">
        <v>44</v>
      </c>
      <c r="O204" s="84"/>
      <c r="P204" s="221">
        <f>O204*H204</f>
        <v>0</v>
      </c>
      <c r="Q204" s="221">
        <v>0.010500000000000001</v>
      </c>
      <c r="R204" s="221">
        <f>Q204*H204</f>
        <v>0.010500000000000001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741</v>
      </c>
      <c r="AT204" s="223" t="s">
        <v>248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741</v>
      </c>
      <c r="BM204" s="223" t="s">
        <v>6593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6594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82</v>
      </c>
    </row>
    <row r="206" s="2" customFormat="1" ht="16.5" customHeight="1">
      <c r="A206" s="38"/>
      <c r="B206" s="39"/>
      <c r="C206" s="212" t="s">
        <v>409</v>
      </c>
      <c r="D206" s="212" t="s">
        <v>205</v>
      </c>
      <c r="E206" s="213" t="s">
        <v>6595</v>
      </c>
      <c r="F206" s="214" t="s">
        <v>6596</v>
      </c>
      <c r="G206" s="215" t="s">
        <v>437</v>
      </c>
      <c r="H206" s="216">
        <v>1</v>
      </c>
      <c r="I206" s="217"/>
      <c r="J206" s="218">
        <f>ROUND(I206*H206,2)</f>
        <v>0</v>
      </c>
      <c r="K206" s="214" t="s">
        <v>209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0.051990000000000001</v>
      </c>
      <c r="R206" s="221">
        <f>Q206*H206</f>
        <v>0.051990000000000001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239</v>
      </c>
      <c r="AT206" s="223" t="s">
        <v>205</v>
      </c>
      <c r="AU206" s="223" t="s">
        <v>82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239</v>
      </c>
      <c r="BM206" s="223" t="s">
        <v>6597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6598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82</v>
      </c>
    </row>
    <row r="208" s="2" customFormat="1">
      <c r="A208" s="38"/>
      <c r="B208" s="39"/>
      <c r="C208" s="40"/>
      <c r="D208" s="230" t="s">
        <v>214</v>
      </c>
      <c r="E208" s="40"/>
      <c r="F208" s="231" t="s">
        <v>6599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214</v>
      </c>
      <c r="AU208" s="17" t="s">
        <v>82</v>
      </c>
    </row>
    <row r="209" s="2" customFormat="1" ht="16.5" customHeight="1">
      <c r="A209" s="38"/>
      <c r="B209" s="39"/>
      <c r="C209" s="212" t="s">
        <v>415</v>
      </c>
      <c r="D209" s="212" t="s">
        <v>205</v>
      </c>
      <c r="E209" s="213" t="s">
        <v>6600</v>
      </c>
      <c r="F209" s="214" t="s">
        <v>4234</v>
      </c>
      <c r="G209" s="215" t="s">
        <v>437</v>
      </c>
      <c r="H209" s="216">
        <v>1</v>
      </c>
      <c r="I209" s="217"/>
      <c r="J209" s="218">
        <f>ROUND(I209*H209,2)</f>
        <v>0</v>
      </c>
      <c r="K209" s="214" t="s">
        <v>19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0.0044600000000000004</v>
      </c>
      <c r="R209" s="221">
        <f>Q209*H209</f>
        <v>0.0044600000000000004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239</v>
      </c>
      <c r="AT209" s="223" t="s">
        <v>205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239</v>
      </c>
      <c r="BM209" s="223" t="s">
        <v>6601</v>
      </c>
    </row>
    <row r="210" s="2" customFormat="1">
      <c r="A210" s="38"/>
      <c r="B210" s="39"/>
      <c r="C210" s="40"/>
      <c r="D210" s="225" t="s">
        <v>212</v>
      </c>
      <c r="E210" s="40"/>
      <c r="F210" s="226" t="s">
        <v>4236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212</v>
      </c>
      <c r="AU210" s="17" t="s">
        <v>82</v>
      </c>
    </row>
    <row r="211" s="2" customFormat="1" ht="16.5" customHeight="1">
      <c r="A211" s="38"/>
      <c r="B211" s="39"/>
      <c r="C211" s="212" t="s">
        <v>421</v>
      </c>
      <c r="D211" s="212" t="s">
        <v>205</v>
      </c>
      <c r="E211" s="213" t="s">
        <v>6602</v>
      </c>
      <c r="F211" s="214" t="s">
        <v>6603</v>
      </c>
      <c r="G211" s="215" t="s">
        <v>437</v>
      </c>
      <c r="H211" s="216">
        <v>1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0.0080400000000000003</v>
      </c>
      <c r="R211" s="221">
        <f>Q211*H211</f>
        <v>0.0080400000000000003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239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239</v>
      </c>
      <c r="BM211" s="223" t="s">
        <v>6604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6605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2" customFormat="1">
      <c r="A213" s="38"/>
      <c r="B213" s="39"/>
      <c r="C213" s="40"/>
      <c r="D213" s="230" t="s">
        <v>214</v>
      </c>
      <c r="E213" s="40"/>
      <c r="F213" s="231" t="s">
        <v>6606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214</v>
      </c>
      <c r="AU213" s="17" t="s">
        <v>82</v>
      </c>
    </row>
    <row r="214" s="2" customFormat="1" ht="16.5" customHeight="1">
      <c r="A214" s="38"/>
      <c r="B214" s="39"/>
      <c r="C214" s="212" t="s">
        <v>426</v>
      </c>
      <c r="D214" s="212" t="s">
        <v>205</v>
      </c>
      <c r="E214" s="213" t="s">
        <v>6607</v>
      </c>
      <c r="F214" s="214" t="s">
        <v>6608</v>
      </c>
      <c r="G214" s="215" t="s">
        <v>437</v>
      </c>
      <c r="H214" s="216">
        <v>30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0.01494</v>
      </c>
      <c r="R214" s="221">
        <f>Q214*H214</f>
        <v>0.44819999999999999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239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239</v>
      </c>
      <c r="BM214" s="223" t="s">
        <v>6609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6610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2" customFormat="1">
      <c r="A216" s="38"/>
      <c r="B216" s="39"/>
      <c r="C216" s="40"/>
      <c r="D216" s="230" t="s">
        <v>214</v>
      </c>
      <c r="E216" s="40"/>
      <c r="F216" s="231" t="s">
        <v>6611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214</v>
      </c>
      <c r="AU216" s="17" t="s">
        <v>82</v>
      </c>
    </row>
    <row r="217" s="2" customFormat="1" ht="16.5" customHeight="1">
      <c r="A217" s="38"/>
      <c r="B217" s="39"/>
      <c r="C217" s="212" t="s">
        <v>434</v>
      </c>
      <c r="D217" s="212" t="s">
        <v>205</v>
      </c>
      <c r="E217" s="213" t="s">
        <v>6612</v>
      </c>
      <c r="F217" s="214" t="s">
        <v>6613</v>
      </c>
      <c r="G217" s="215" t="s">
        <v>437</v>
      </c>
      <c r="H217" s="216">
        <v>1</v>
      </c>
      <c r="I217" s="217"/>
      <c r="J217" s="218">
        <f>ROUND(I217*H217,2)</f>
        <v>0</v>
      </c>
      <c r="K217" s="214" t="s">
        <v>19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0.01494</v>
      </c>
      <c r="R217" s="221">
        <f>Q217*H217</f>
        <v>0.01494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239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239</v>
      </c>
      <c r="BM217" s="223" t="s">
        <v>6614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6610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 ht="16.5" customHeight="1">
      <c r="A219" s="38"/>
      <c r="B219" s="39"/>
      <c r="C219" s="212" t="s">
        <v>441</v>
      </c>
      <c r="D219" s="212" t="s">
        <v>205</v>
      </c>
      <c r="E219" s="213" t="s">
        <v>6615</v>
      </c>
      <c r="F219" s="214" t="s">
        <v>6616</v>
      </c>
      <c r="G219" s="215" t="s">
        <v>437</v>
      </c>
      <c r="H219" s="216">
        <v>1</v>
      </c>
      <c r="I219" s="217"/>
      <c r="J219" s="218">
        <f>ROUND(I219*H219,2)</f>
        <v>0</v>
      </c>
      <c r="K219" s="214" t="s">
        <v>209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0.01924</v>
      </c>
      <c r="R219" s="221">
        <f>Q219*H219</f>
        <v>0.01924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239</v>
      </c>
      <c r="AT219" s="223" t="s">
        <v>205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239</v>
      </c>
      <c r="BM219" s="223" t="s">
        <v>6617</v>
      </c>
    </row>
    <row r="220" s="2" customFormat="1">
      <c r="A220" s="38"/>
      <c r="B220" s="39"/>
      <c r="C220" s="40"/>
      <c r="D220" s="225" t="s">
        <v>212</v>
      </c>
      <c r="E220" s="40"/>
      <c r="F220" s="226" t="s">
        <v>6618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212</v>
      </c>
      <c r="AU220" s="17" t="s">
        <v>82</v>
      </c>
    </row>
    <row r="221" s="2" customFormat="1">
      <c r="A221" s="38"/>
      <c r="B221" s="39"/>
      <c r="C221" s="40"/>
      <c r="D221" s="230" t="s">
        <v>214</v>
      </c>
      <c r="E221" s="40"/>
      <c r="F221" s="231" t="s">
        <v>6619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214</v>
      </c>
      <c r="AU221" s="17" t="s">
        <v>82</v>
      </c>
    </row>
    <row r="222" s="2" customFormat="1" ht="16.5" customHeight="1">
      <c r="A222" s="38"/>
      <c r="B222" s="39"/>
      <c r="C222" s="212" t="s">
        <v>445</v>
      </c>
      <c r="D222" s="212" t="s">
        <v>205</v>
      </c>
      <c r="E222" s="213" t="s">
        <v>6620</v>
      </c>
      <c r="F222" s="214" t="s">
        <v>6621</v>
      </c>
      <c r="G222" s="215" t="s">
        <v>437</v>
      </c>
      <c r="H222" s="216">
        <v>1</v>
      </c>
      <c r="I222" s="217"/>
      <c r="J222" s="218">
        <f>ROUND(I222*H222,2)</f>
        <v>0</v>
      </c>
      <c r="K222" s="214" t="s">
        <v>209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0.035490000000000001</v>
      </c>
      <c r="R222" s="221">
        <f>Q222*H222</f>
        <v>0.035490000000000001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239</v>
      </c>
      <c r="AT222" s="223" t="s">
        <v>205</v>
      </c>
      <c r="AU222" s="223" t="s">
        <v>82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239</v>
      </c>
      <c r="BM222" s="223" t="s">
        <v>6622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6623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82</v>
      </c>
    </row>
    <row r="224" s="2" customFormat="1">
      <c r="A224" s="38"/>
      <c r="B224" s="39"/>
      <c r="C224" s="40"/>
      <c r="D224" s="230" t="s">
        <v>214</v>
      </c>
      <c r="E224" s="40"/>
      <c r="F224" s="231" t="s">
        <v>6624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214</v>
      </c>
      <c r="AU224" s="17" t="s">
        <v>82</v>
      </c>
    </row>
    <row r="225" s="2" customFormat="1" ht="16.5" customHeight="1">
      <c r="A225" s="38"/>
      <c r="B225" s="39"/>
      <c r="C225" s="212" t="s">
        <v>451</v>
      </c>
      <c r="D225" s="212" t="s">
        <v>205</v>
      </c>
      <c r="E225" s="213" t="s">
        <v>6625</v>
      </c>
      <c r="F225" s="214" t="s">
        <v>6626</v>
      </c>
      <c r="G225" s="215" t="s">
        <v>437</v>
      </c>
      <c r="H225" s="216">
        <v>1</v>
      </c>
      <c r="I225" s="217"/>
      <c r="J225" s="218">
        <f>ROUND(I225*H225,2)</f>
        <v>0</v>
      </c>
      <c r="K225" s="214" t="s">
        <v>209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0.098780000000000007</v>
      </c>
      <c r="R225" s="221">
        <f>Q225*H225</f>
        <v>0.098780000000000007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239</v>
      </c>
      <c r="AT225" s="223" t="s">
        <v>205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239</v>
      </c>
      <c r="BM225" s="223" t="s">
        <v>6627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6628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>
      <c r="A227" s="38"/>
      <c r="B227" s="39"/>
      <c r="C227" s="40"/>
      <c r="D227" s="230" t="s">
        <v>214</v>
      </c>
      <c r="E227" s="40"/>
      <c r="F227" s="231" t="s">
        <v>6629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214</v>
      </c>
      <c r="AU227" s="17" t="s">
        <v>82</v>
      </c>
    </row>
    <row r="228" s="2" customFormat="1" ht="24.15" customHeight="1">
      <c r="A228" s="38"/>
      <c r="B228" s="39"/>
      <c r="C228" s="243" t="s">
        <v>455</v>
      </c>
      <c r="D228" s="243" t="s">
        <v>248</v>
      </c>
      <c r="E228" s="244" t="s">
        <v>502</v>
      </c>
      <c r="F228" s="245" t="s">
        <v>6630</v>
      </c>
      <c r="G228" s="246" t="s">
        <v>289</v>
      </c>
      <c r="H228" s="247">
        <v>1</v>
      </c>
      <c r="I228" s="248"/>
      <c r="J228" s="249">
        <f>ROUND(I228*H228,2)</f>
        <v>0</v>
      </c>
      <c r="K228" s="245" t="s">
        <v>19</v>
      </c>
      <c r="L228" s="250"/>
      <c r="M228" s="251" t="s">
        <v>19</v>
      </c>
      <c r="N228" s="252" t="s">
        <v>44</v>
      </c>
      <c r="O228" s="84"/>
      <c r="P228" s="221">
        <f>O228*H228</f>
        <v>0</v>
      </c>
      <c r="Q228" s="221">
        <v>0.085999999999999993</v>
      </c>
      <c r="R228" s="221">
        <f>Q228*H228</f>
        <v>0.085999999999999993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251</v>
      </c>
      <c r="AT228" s="223" t="s">
        <v>248</v>
      </c>
      <c r="AU228" s="223" t="s">
        <v>82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239</v>
      </c>
      <c r="BM228" s="223" t="s">
        <v>6631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513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82</v>
      </c>
    </row>
    <row r="230" s="2" customFormat="1" ht="16.5" customHeight="1">
      <c r="A230" s="38"/>
      <c r="B230" s="39"/>
      <c r="C230" s="243" t="s">
        <v>461</v>
      </c>
      <c r="D230" s="243" t="s">
        <v>248</v>
      </c>
      <c r="E230" s="244" t="s">
        <v>6632</v>
      </c>
      <c r="F230" s="245" t="s">
        <v>6633</v>
      </c>
      <c r="G230" s="246" t="s">
        <v>289</v>
      </c>
      <c r="H230" s="247">
        <v>3</v>
      </c>
      <c r="I230" s="248"/>
      <c r="J230" s="249">
        <f>ROUND(I230*H230,2)</f>
        <v>0</v>
      </c>
      <c r="K230" s="245" t="s">
        <v>19</v>
      </c>
      <c r="L230" s="250"/>
      <c r="M230" s="251" t="s">
        <v>19</v>
      </c>
      <c r="N230" s="252" t="s">
        <v>44</v>
      </c>
      <c r="O230" s="84"/>
      <c r="P230" s="221">
        <f>O230*H230</f>
        <v>0</v>
      </c>
      <c r="Q230" s="221">
        <v>0.085999999999999993</v>
      </c>
      <c r="R230" s="221">
        <f>Q230*H230</f>
        <v>0.25800000000000001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251</v>
      </c>
      <c r="AT230" s="223" t="s">
        <v>248</v>
      </c>
      <c r="AU230" s="223" t="s">
        <v>82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239</v>
      </c>
      <c r="BM230" s="223" t="s">
        <v>6634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6633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82</v>
      </c>
    </row>
    <row r="232" s="2" customFormat="1" ht="16.5" customHeight="1">
      <c r="A232" s="38"/>
      <c r="B232" s="39"/>
      <c r="C232" s="212" t="s">
        <v>467</v>
      </c>
      <c r="D232" s="212" t="s">
        <v>205</v>
      </c>
      <c r="E232" s="213" t="s">
        <v>6635</v>
      </c>
      <c r="F232" s="214" t="s">
        <v>6636</v>
      </c>
      <c r="G232" s="215" t="s">
        <v>437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0.17105000000000001</v>
      </c>
      <c r="R232" s="221">
        <f>Q232*H232</f>
        <v>0.17105000000000001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239</v>
      </c>
      <c r="AT232" s="223" t="s">
        <v>205</v>
      </c>
      <c r="AU232" s="223" t="s">
        <v>82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239</v>
      </c>
      <c r="BM232" s="223" t="s">
        <v>6637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6636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82</v>
      </c>
    </row>
    <row r="234" s="2" customFormat="1" ht="16.5" customHeight="1">
      <c r="A234" s="38"/>
      <c r="B234" s="39"/>
      <c r="C234" s="212" t="s">
        <v>473</v>
      </c>
      <c r="D234" s="212" t="s">
        <v>205</v>
      </c>
      <c r="E234" s="213" t="s">
        <v>6638</v>
      </c>
      <c r="F234" s="214" t="s">
        <v>6639</v>
      </c>
      <c r="G234" s="215" t="s">
        <v>437</v>
      </c>
      <c r="H234" s="216">
        <v>3</v>
      </c>
      <c r="I234" s="217"/>
      <c r="J234" s="218">
        <f>ROUND(I234*H234,2)</f>
        <v>0</v>
      </c>
      <c r="K234" s="214" t="s">
        <v>209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0.01289</v>
      </c>
      <c r="R234" s="221">
        <f>Q234*H234</f>
        <v>0.038670000000000003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239</v>
      </c>
      <c r="AT234" s="223" t="s">
        <v>205</v>
      </c>
      <c r="AU234" s="223" t="s">
        <v>82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239</v>
      </c>
      <c r="BM234" s="223" t="s">
        <v>6640</v>
      </c>
    </row>
    <row r="235" s="2" customFormat="1">
      <c r="A235" s="38"/>
      <c r="B235" s="39"/>
      <c r="C235" s="40"/>
      <c r="D235" s="225" t="s">
        <v>212</v>
      </c>
      <c r="E235" s="40"/>
      <c r="F235" s="226" t="s">
        <v>6641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212</v>
      </c>
      <c r="AU235" s="17" t="s">
        <v>82</v>
      </c>
    </row>
    <row r="236" s="2" customFormat="1">
      <c r="A236" s="38"/>
      <c r="B236" s="39"/>
      <c r="C236" s="40"/>
      <c r="D236" s="230" t="s">
        <v>214</v>
      </c>
      <c r="E236" s="40"/>
      <c r="F236" s="231" t="s">
        <v>6642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214</v>
      </c>
      <c r="AU236" s="17" t="s">
        <v>82</v>
      </c>
    </row>
    <row r="237" s="2" customFormat="1" ht="16.5" customHeight="1">
      <c r="A237" s="38"/>
      <c r="B237" s="39"/>
      <c r="C237" s="212" t="s">
        <v>477</v>
      </c>
      <c r="D237" s="212" t="s">
        <v>205</v>
      </c>
      <c r="E237" s="213" t="s">
        <v>4316</v>
      </c>
      <c r="F237" s="214" t="s">
        <v>4317</v>
      </c>
      <c r="G237" s="215" t="s">
        <v>437</v>
      </c>
      <c r="H237" s="216">
        <v>0</v>
      </c>
      <c r="I237" s="217"/>
      <c r="J237" s="218">
        <f>ROUND(I237*H237,2)</f>
        <v>0</v>
      </c>
      <c r="K237" s="214" t="s">
        <v>209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0.0018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239</v>
      </c>
      <c r="AT237" s="223" t="s">
        <v>205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239</v>
      </c>
      <c r="BM237" s="223" t="s">
        <v>6643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4319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82</v>
      </c>
    </row>
    <row r="239" s="2" customFormat="1">
      <c r="A239" s="38"/>
      <c r="B239" s="39"/>
      <c r="C239" s="40"/>
      <c r="D239" s="230" t="s">
        <v>214</v>
      </c>
      <c r="E239" s="40"/>
      <c r="F239" s="231" t="s">
        <v>4320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214</v>
      </c>
      <c r="AU239" s="17" t="s">
        <v>82</v>
      </c>
    </row>
    <row r="240" s="2" customFormat="1" ht="16.5" customHeight="1">
      <c r="A240" s="38"/>
      <c r="B240" s="39"/>
      <c r="C240" s="212" t="s">
        <v>481</v>
      </c>
      <c r="D240" s="212" t="s">
        <v>205</v>
      </c>
      <c r="E240" s="213" t="s">
        <v>528</v>
      </c>
      <c r="F240" s="214" t="s">
        <v>529</v>
      </c>
      <c r="G240" s="215" t="s">
        <v>437</v>
      </c>
      <c r="H240" s="216">
        <v>4</v>
      </c>
      <c r="I240" s="217"/>
      <c r="J240" s="218">
        <f>ROUND(I240*H240,2)</f>
        <v>0</v>
      </c>
      <c r="K240" s="214" t="s">
        <v>209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0.0028400000000000001</v>
      </c>
      <c r="R240" s="221">
        <f>Q240*H240</f>
        <v>0.01136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239</v>
      </c>
      <c r="AT240" s="223" t="s">
        <v>205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239</v>
      </c>
      <c r="BM240" s="223" t="s">
        <v>6644</v>
      </c>
    </row>
    <row r="241" s="2" customFormat="1">
      <c r="A241" s="38"/>
      <c r="B241" s="39"/>
      <c r="C241" s="40"/>
      <c r="D241" s="225" t="s">
        <v>212</v>
      </c>
      <c r="E241" s="40"/>
      <c r="F241" s="226" t="s">
        <v>531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212</v>
      </c>
      <c r="AU241" s="17" t="s">
        <v>82</v>
      </c>
    </row>
    <row r="242" s="2" customFormat="1">
      <c r="A242" s="38"/>
      <c r="B242" s="39"/>
      <c r="C242" s="40"/>
      <c r="D242" s="230" t="s">
        <v>214</v>
      </c>
      <c r="E242" s="40"/>
      <c r="F242" s="231" t="s">
        <v>532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214</v>
      </c>
      <c r="AU242" s="17" t="s">
        <v>82</v>
      </c>
    </row>
    <row r="243" s="2" customFormat="1" ht="16.5" customHeight="1">
      <c r="A243" s="38"/>
      <c r="B243" s="39"/>
      <c r="C243" s="212" t="s">
        <v>485</v>
      </c>
      <c r="D243" s="212" t="s">
        <v>205</v>
      </c>
      <c r="E243" s="213" t="s">
        <v>534</v>
      </c>
      <c r="F243" s="214" t="s">
        <v>4322</v>
      </c>
      <c r="G243" s="215" t="s">
        <v>437</v>
      </c>
      <c r="H243" s="216">
        <v>0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0.0028400000000000001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239</v>
      </c>
      <c r="AT243" s="223" t="s">
        <v>205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239</v>
      </c>
      <c r="BM243" s="223" t="s">
        <v>6645</v>
      </c>
    </row>
    <row r="244" s="2" customFormat="1">
      <c r="A244" s="38"/>
      <c r="B244" s="39"/>
      <c r="C244" s="40"/>
      <c r="D244" s="225" t="s">
        <v>212</v>
      </c>
      <c r="E244" s="40"/>
      <c r="F244" s="226" t="s">
        <v>4322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212</v>
      </c>
      <c r="AU244" s="17" t="s">
        <v>82</v>
      </c>
    </row>
    <row r="245" s="2" customFormat="1" ht="16.5" customHeight="1">
      <c r="A245" s="38"/>
      <c r="B245" s="39"/>
      <c r="C245" s="212" t="s">
        <v>491</v>
      </c>
      <c r="D245" s="212" t="s">
        <v>205</v>
      </c>
      <c r="E245" s="213" t="s">
        <v>538</v>
      </c>
      <c r="F245" s="214" t="s">
        <v>539</v>
      </c>
      <c r="G245" s="215" t="s">
        <v>437</v>
      </c>
      <c r="H245" s="216">
        <v>24</v>
      </c>
      <c r="I245" s="217"/>
      <c r="J245" s="218">
        <f>ROUND(I245*H245,2)</f>
        <v>0</v>
      </c>
      <c r="K245" s="214" t="s">
        <v>209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0.0047200000000000002</v>
      </c>
      <c r="R245" s="221">
        <f>Q245*H245</f>
        <v>0.11328000000000001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239</v>
      </c>
      <c r="AT245" s="223" t="s">
        <v>205</v>
      </c>
      <c r="AU245" s="223" t="s">
        <v>82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239</v>
      </c>
      <c r="BM245" s="223" t="s">
        <v>6646</v>
      </c>
    </row>
    <row r="246" s="2" customFormat="1">
      <c r="A246" s="38"/>
      <c r="B246" s="39"/>
      <c r="C246" s="40"/>
      <c r="D246" s="225" t="s">
        <v>212</v>
      </c>
      <c r="E246" s="40"/>
      <c r="F246" s="226" t="s">
        <v>541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212</v>
      </c>
      <c r="AU246" s="17" t="s">
        <v>82</v>
      </c>
    </row>
    <row r="247" s="2" customFormat="1">
      <c r="A247" s="38"/>
      <c r="B247" s="39"/>
      <c r="C247" s="40"/>
      <c r="D247" s="230" t="s">
        <v>214</v>
      </c>
      <c r="E247" s="40"/>
      <c r="F247" s="231" t="s">
        <v>542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214</v>
      </c>
      <c r="AU247" s="17" t="s">
        <v>82</v>
      </c>
    </row>
    <row r="248" s="2" customFormat="1" ht="16.5" customHeight="1">
      <c r="A248" s="38"/>
      <c r="B248" s="39"/>
      <c r="C248" s="212" t="s">
        <v>495</v>
      </c>
      <c r="D248" s="212" t="s">
        <v>205</v>
      </c>
      <c r="E248" s="213" t="s">
        <v>4328</v>
      </c>
      <c r="F248" s="214" t="s">
        <v>535</v>
      </c>
      <c r="G248" s="215" t="s">
        <v>437</v>
      </c>
      <c r="H248" s="216">
        <v>2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0.0047200000000000002</v>
      </c>
      <c r="R248" s="221">
        <f>Q248*H248</f>
        <v>0.0094400000000000005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239</v>
      </c>
      <c r="AT248" s="223" t="s">
        <v>205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239</v>
      </c>
      <c r="BM248" s="223" t="s">
        <v>6647</v>
      </c>
    </row>
    <row r="249" s="2" customFormat="1">
      <c r="A249" s="38"/>
      <c r="B249" s="39"/>
      <c r="C249" s="40"/>
      <c r="D249" s="225" t="s">
        <v>212</v>
      </c>
      <c r="E249" s="40"/>
      <c r="F249" s="226" t="s">
        <v>535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212</v>
      </c>
      <c r="AU249" s="17" t="s">
        <v>82</v>
      </c>
    </row>
    <row r="250" s="2" customFormat="1" ht="16.5" customHeight="1">
      <c r="A250" s="38"/>
      <c r="B250" s="39"/>
      <c r="C250" s="212" t="s">
        <v>501</v>
      </c>
      <c r="D250" s="212" t="s">
        <v>205</v>
      </c>
      <c r="E250" s="213" t="s">
        <v>544</v>
      </c>
      <c r="F250" s="214" t="s">
        <v>545</v>
      </c>
      <c r="G250" s="215" t="s">
        <v>437</v>
      </c>
      <c r="H250" s="216">
        <v>4</v>
      </c>
      <c r="I250" s="217"/>
      <c r="J250" s="218">
        <f>ROUND(I250*H250,2)</f>
        <v>0</v>
      </c>
      <c r="K250" s="214" t="s">
        <v>209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0.0061700000000000001</v>
      </c>
      <c r="R250" s="221">
        <f>Q250*H250</f>
        <v>0.024680000000000001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239</v>
      </c>
      <c r="AT250" s="223" t="s">
        <v>205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239</v>
      </c>
      <c r="BM250" s="223" t="s">
        <v>6648</v>
      </c>
    </row>
    <row r="251" s="2" customFormat="1">
      <c r="A251" s="38"/>
      <c r="B251" s="39"/>
      <c r="C251" s="40"/>
      <c r="D251" s="225" t="s">
        <v>212</v>
      </c>
      <c r="E251" s="40"/>
      <c r="F251" s="226" t="s">
        <v>547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212</v>
      </c>
      <c r="AU251" s="17" t="s">
        <v>82</v>
      </c>
    </row>
    <row r="252" s="2" customFormat="1">
      <c r="A252" s="38"/>
      <c r="B252" s="39"/>
      <c r="C252" s="40"/>
      <c r="D252" s="230" t="s">
        <v>214</v>
      </c>
      <c r="E252" s="40"/>
      <c r="F252" s="231" t="s">
        <v>548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214</v>
      </c>
      <c r="AU252" s="17" t="s">
        <v>82</v>
      </c>
    </row>
    <row r="253" s="2" customFormat="1" ht="16.5" customHeight="1">
      <c r="A253" s="38"/>
      <c r="B253" s="39"/>
      <c r="C253" s="212" t="s">
        <v>505</v>
      </c>
      <c r="D253" s="212" t="s">
        <v>205</v>
      </c>
      <c r="E253" s="213" t="s">
        <v>550</v>
      </c>
      <c r="F253" s="214" t="s">
        <v>551</v>
      </c>
      <c r="G253" s="215" t="s">
        <v>437</v>
      </c>
      <c r="H253" s="216">
        <v>0</v>
      </c>
      <c r="I253" s="217"/>
      <c r="J253" s="218">
        <f>ROUND(I253*H253,2)</f>
        <v>0</v>
      </c>
      <c r="K253" s="214" t="s">
        <v>209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0.0084499999999999992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239</v>
      </c>
      <c r="AT253" s="223" t="s">
        <v>205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239</v>
      </c>
      <c r="BM253" s="223" t="s">
        <v>6649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553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82</v>
      </c>
    </row>
    <row r="255" s="2" customFormat="1">
      <c r="A255" s="38"/>
      <c r="B255" s="39"/>
      <c r="C255" s="40"/>
      <c r="D255" s="230" t="s">
        <v>214</v>
      </c>
      <c r="E255" s="40"/>
      <c r="F255" s="231" t="s">
        <v>554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214</v>
      </c>
      <c r="AU255" s="17" t="s">
        <v>82</v>
      </c>
    </row>
    <row r="256" s="2" customFormat="1" ht="16.5" customHeight="1">
      <c r="A256" s="38"/>
      <c r="B256" s="39"/>
      <c r="C256" s="212" t="s">
        <v>511</v>
      </c>
      <c r="D256" s="212" t="s">
        <v>205</v>
      </c>
      <c r="E256" s="213" t="s">
        <v>4338</v>
      </c>
      <c r="F256" s="214" t="s">
        <v>4339</v>
      </c>
      <c r="G256" s="215" t="s">
        <v>437</v>
      </c>
      <c r="H256" s="216">
        <v>6</v>
      </c>
      <c r="I256" s="217"/>
      <c r="J256" s="218">
        <f>ROUND(I256*H256,2)</f>
        <v>0</v>
      </c>
      <c r="K256" s="214" t="s">
        <v>209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0.0096299999999999997</v>
      </c>
      <c r="R256" s="221">
        <f>Q256*H256</f>
        <v>0.057779999999999998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239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239</v>
      </c>
      <c r="BM256" s="223" t="s">
        <v>6650</v>
      </c>
    </row>
    <row r="257" s="2" customFormat="1">
      <c r="A257" s="38"/>
      <c r="B257" s="39"/>
      <c r="C257" s="40"/>
      <c r="D257" s="225" t="s">
        <v>212</v>
      </c>
      <c r="E257" s="40"/>
      <c r="F257" s="226" t="s">
        <v>4341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212</v>
      </c>
      <c r="AU257" s="17" t="s">
        <v>82</v>
      </c>
    </row>
    <row r="258" s="2" customFormat="1">
      <c r="A258" s="38"/>
      <c r="B258" s="39"/>
      <c r="C258" s="40"/>
      <c r="D258" s="230" t="s">
        <v>214</v>
      </c>
      <c r="E258" s="40"/>
      <c r="F258" s="231" t="s">
        <v>4342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214</v>
      </c>
      <c r="AU258" s="17" t="s">
        <v>82</v>
      </c>
    </row>
    <row r="259" s="2" customFormat="1" ht="16.5" customHeight="1">
      <c r="A259" s="38"/>
      <c r="B259" s="39"/>
      <c r="C259" s="212" t="s">
        <v>515</v>
      </c>
      <c r="D259" s="212" t="s">
        <v>205</v>
      </c>
      <c r="E259" s="213" t="s">
        <v>555</v>
      </c>
      <c r="F259" s="214" t="s">
        <v>556</v>
      </c>
      <c r="G259" s="215" t="s">
        <v>437</v>
      </c>
      <c r="H259" s="216">
        <v>0</v>
      </c>
      <c r="I259" s="217"/>
      <c r="J259" s="218">
        <f>ROUND(I259*H259,2)</f>
        <v>0</v>
      </c>
      <c r="K259" s="214" t="s">
        <v>209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0.011679999999999999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239</v>
      </c>
      <c r="AT259" s="223" t="s">
        <v>205</v>
      </c>
      <c r="AU259" s="223" t="s">
        <v>82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239</v>
      </c>
      <c r="BM259" s="223" t="s">
        <v>6651</v>
      </c>
    </row>
    <row r="260" s="2" customFormat="1">
      <c r="A260" s="38"/>
      <c r="B260" s="39"/>
      <c r="C260" s="40"/>
      <c r="D260" s="225" t="s">
        <v>212</v>
      </c>
      <c r="E260" s="40"/>
      <c r="F260" s="226" t="s">
        <v>558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212</v>
      </c>
      <c r="AU260" s="17" t="s">
        <v>82</v>
      </c>
    </row>
    <row r="261" s="2" customFormat="1">
      <c r="A261" s="38"/>
      <c r="B261" s="39"/>
      <c r="C261" s="40"/>
      <c r="D261" s="230" t="s">
        <v>214</v>
      </c>
      <c r="E261" s="40"/>
      <c r="F261" s="231" t="s">
        <v>559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214</v>
      </c>
      <c r="AU261" s="17" t="s">
        <v>82</v>
      </c>
    </row>
    <row r="262" s="2" customFormat="1" ht="16.5" customHeight="1">
      <c r="A262" s="38"/>
      <c r="B262" s="39"/>
      <c r="C262" s="212" t="s">
        <v>521</v>
      </c>
      <c r="D262" s="212" t="s">
        <v>205</v>
      </c>
      <c r="E262" s="213" t="s">
        <v>4347</v>
      </c>
      <c r="F262" s="214" t="s">
        <v>4348</v>
      </c>
      <c r="G262" s="215" t="s">
        <v>437</v>
      </c>
      <c r="H262" s="216">
        <v>0</v>
      </c>
      <c r="I262" s="217"/>
      <c r="J262" s="218">
        <f>ROUND(I262*H262,2)</f>
        <v>0</v>
      </c>
      <c r="K262" s="214" t="s">
        <v>209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0.015270000000000001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239</v>
      </c>
      <c r="AT262" s="223" t="s">
        <v>205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239</v>
      </c>
      <c r="BM262" s="223" t="s">
        <v>6652</v>
      </c>
    </row>
    <row r="263" s="2" customFormat="1">
      <c r="A263" s="38"/>
      <c r="B263" s="39"/>
      <c r="C263" s="40"/>
      <c r="D263" s="225" t="s">
        <v>212</v>
      </c>
      <c r="E263" s="40"/>
      <c r="F263" s="226" t="s">
        <v>4350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212</v>
      </c>
      <c r="AU263" s="17" t="s">
        <v>82</v>
      </c>
    </row>
    <row r="264" s="2" customFormat="1">
      <c r="A264" s="38"/>
      <c r="B264" s="39"/>
      <c r="C264" s="40"/>
      <c r="D264" s="230" t="s">
        <v>214</v>
      </c>
      <c r="E264" s="40"/>
      <c r="F264" s="231" t="s">
        <v>4351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214</v>
      </c>
      <c r="AU264" s="17" t="s">
        <v>82</v>
      </c>
    </row>
    <row r="265" s="2" customFormat="1" ht="16.5" customHeight="1">
      <c r="A265" s="38"/>
      <c r="B265" s="39"/>
      <c r="C265" s="212" t="s">
        <v>527</v>
      </c>
      <c r="D265" s="212" t="s">
        <v>205</v>
      </c>
      <c r="E265" s="213" t="s">
        <v>561</v>
      </c>
      <c r="F265" s="214" t="s">
        <v>562</v>
      </c>
      <c r="G265" s="215" t="s">
        <v>437</v>
      </c>
      <c r="H265" s="216">
        <v>4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0.01951</v>
      </c>
      <c r="R265" s="221">
        <f>Q265*H265</f>
        <v>0.078039999999999998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239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239</v>
      </c>
      <c r="BM265" s="223" t="s">
        <v>6653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564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2" customFormat="1">
      <c r="A267" s="38"/>
      <c r="B267" s="39"/>
      <c r="C267" s="40"/>
      <c r="D267" s="230" t="s">
        <v>214</v>
      </c>
      <c r="E267" s="40"/>
      <c r="F267" s="231" t="s">
        <v>565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214</v>
      </c>
      <c r="AU267" s="17" t="s">
        <v>82</v>
      </c>
    </row>
    <row r="268" s="2" customFormat="1" ht="16.5" customHeight="1">
      <c r="A268" s="38"/>
      <c r="B268" s="39"/>
      <c r="C268" s="212" t="s">
        <v>533</v>
      </c>
      <c r="D268" s="212" t="s">
        <v>205</v>
      </c>
      <c r="E268" s="213" t="s">
        <v>4356</v>
      </c>
      <c r="F268" s="214" t="s">
        <v>4357</v>
      </c>
      <c r="G268" s="215" t="s">
        <v>437</v>
      </c>
      <c r="H268" s="216">
        <v>2</v>
      </c>
      <c r="I268" s="217"/>
      <c r="J268" s="218">
        <f>ROUND(I268*H268,2)</f>
        <v>0</v>
      </c>
      <c r="K268" s="214" t="s">
        <v>209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0.020930000000000001</v>
      </c>
      <c r="R268" s="221">
        <f>Q268*H268</f>
        <v>0.041860000000000001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239</v>
      </c>
      <c r="AT268" s="223" t="s">
        <v>205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239</v>
      </c>
      <c r="BM268" s="223" t="s">
        <v>6654</v>
      </c>
    </row>
    <row r="269" s="2" customFormat="1">
      <c r="A269" s="38"/>
      <c r="B269" s="39"/>
      <c r="C269" s="40"/>
      <c r="D269" s="225" t="s">
        <v>212</v>
      </c>
      <c r="E269" s="40"/>
      <c r="F269" s="226" t="s">
        <v>4359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212</v>
      </c>
      <c r="AU269" s="17" t="s">
        <v>82</v>
      </c>
    </row>
    <row r="270" s="2" customFormat="1">
      <c r="A270" s="38"/>
      <c r="B270" s="39"/>
      <c r="C270" s="40"/>
      <c r="D270" s="230" t="s">
        <v>214</v>
      </c>
      <c r="E270" s="40"/>
      <c r="F270" s="231" t="s">
        <v>4360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214</v>
      </c>
      <c r="AU270" s="17" t="s">
        <v>82</v>
      </c>
    </row>
    <row r="271" s="2" customFormat="1" ht="16.5" customHeight="1">
      <c r="A271" s="38"/>
      <c r="B271" s="39"/>
      <c r="C271" s="212" t="s">
        <v>537</v>
      </c>
      <c r="D271" s="212" t="s">
        <v>205</v>
      </c>
      <c r="E271" s="213" t="s">
        <v>6655</v>
      </c>
      <c r="F271" s="214" t="s">
        <v>6656</v>
      </c>
      <c r="G271" s="215" t="s">
        <v>437</v>
      </c>
      <c r="H271" s="216">
        <v>4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0.043529999999999999</v>
      </c>
      <c r="R271" s="221">
        <f>Q271*H271</f>
        <v>0.17412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239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239</v>
      </c>
      <c r="BM271" s="223" t="s">
        <v>6657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6658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2" customFormat="1">
      <c r="A273" s="38"/>
      <c r="B273" s="39"/>
      <c r="C273" s="40"/>
      <c r="D273" s="230" t="s">
        <v>214</v>
      </c>
      <c r="E273" s="40"/>
      <c r="F273" s="231" t="s">
        <v>6659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214</v>
      </c>
      <c r="AU273" s="17" t="s">
        <v>82</v>
      </c>
    </row>
    <row r="274" s="2" customFormat="1" ht="16.5" customHeight="1">
      <c r="A274" s="38"/>
      <c r="B274" s="39"/>
      <c r="C274" s="212" t="s">
        <v>543</v>
      </c>
      <c r="D274" s="212" t="s">
        <v>205</v>
      </c>
      <c r="E274" s="213" t="s">
        <v>4555</v>
      </c>
      <c r="F274" s="214" t="s">
        <v>4556</v>
      </c>
      <c r="G274" s="215" t="s">
        <v>220</v>
      </c>
      <c r="H274" s="216">
        <v>2.0179999999999998</v>
      </c>
      <c r="I274" s="217"/>
      <c r="J274" s="218">
        <f>ROUND(I274*H274,2)</f>
        <v>0</v>
      </c>
      <c r="K274" s="214" t="s">
        <v>209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239</v>
      </c>
      <c r="AT274" s="223" t="s">
        <v>205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239</v>
      </c>
      <c r="BM274" s="223" t="s">
        <v>6660</v>
      </c>
    </row>
    <row r="275" s="2" customFormat="1">
      <c r="A275" s="38"/>
      <c r="B275" s="39"/>
      <c r="C275" s="40"/>
      <c r="D275" s="225" t="s">
        <v>212</v>
      </c>
      <c r="E275" s="40"/>
      <c r="F275" s="226" t="s">
        <v>4558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212</v>
      </c>
      <c r="AU275" s="17" t="s">
        <v>82</v>
      </c>
    </row>
    <row r="276" s="2" customFormat="1">
      <c r="A276" s="38"/>
      <c r="B276" s="39"/>
      <c r="C276" s="40"/>
      <c r="D276" s="230" t="s">
        <v>214</v>
      </c>
      <c r="E276" s="40"/>
      <c r="F276" s="231" t="s">
        <v>4559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214</v>
      </c>
      <c r="AU276" s="17" t="s">
        <v>82</v>
      </c>
    </row>
    <row r="277" s="12" customFormat="1" ht="22.8" customHeight="1">
      <c r="A277" s="12"/>
      <c r="B277" s="196"/>
      <c r="C277" s="197"/>
      <c r="D277" s="198" t="s">
        <v>72</v>
      </c>
      <c r="E277" s="210" t="s">
        <v>656</v>
      </c>
      <c r="F277" s="210" t="s">
        <v>657</v>
      </c>
      <c r="G277" s="197"/>
      <c r="H277" s="197"/>
      <c r="I277" s="200"/>
      <c r="J277" s="211">
        <f>BK277</f>
        <v>0</v>
      </c>
      <c r="K277" s="197"/>
      <c r="L277" s="202"/>
      <c r="M277" s="203"/>
      <c r="N277" s="204"/>
      <c r="O277" s="204"/>
      <c r="P277" s="205">
        <f>SUM(P278:P288)</f>
        <v>0</v>
      </c>
      <c r="Q277" s="204"/>
      <c r="R277" s="205">
        <f>SUM(R278:R288)</f>
        <v>0.013250000000000001</v>
      </c>
      <c r="S277" s="204"/>
      <c r="T277" s="206">
        <f>SUM(T278:T288)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82</v>
      </c>
      <c r="AT277" s="208" t="s">
        <v>72</v>
      </c>
      <c r="AU277" s="208" t="s">
        <v>80</v>
      </c>
      <c r="AY277" s="207" t="s">
        <v>202</v>
      </c>
      <c r="BK277" s="209">
        <f>SUM(BK278:BK288)</f>
        <v>0</v>
      </c>
    </row>
    <row r="278" s="2" customFormat="1" ht="16.5" customHeight="1">
      <c r="A278" s="38"/>
      <c r="B278" s="39"/>
      <c r="C278" s="212" t="s">
        <v>549</v>
      </c>
      <c r="D278" s="212" t="s">
        <v>205</v>
      </c>
      <c r="E278" s="213" t="s">
        <v>659</v>
      </c>
      <c r="F278" s="214" t="s">
        <v>660</v>
      </c>
      <c r="G278" s="215" t="s">
        <v>289</v>
      </c>
      <c r="H278" s="216">
        <v>250</v>
      </c>
      <c r="I278" s="217"/>
      <c r="J278" s="218">
        <f>ROUND(I278*H278,2)</f>
        <v>0</v>
      </c>
      <c r="K278" s="214" t="s">
        <v>209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239</v>
      </c>
      <c r="AT278" s="223" t="s">
        <v>205</v>
      </c>
      <c r="AU278" s="223" t="s">
        <v>82</v>
      </c>
      <c r="AY278" s="17" t="s">
        <v>202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239</v>
      </c>
      <c r="BM278" s="223" t="s">
        <v>6661</v>
      </c>
    </row>
    <row r="279" s="2" customFormat="1">
      <c r="A279" s="38"/>
      <c r="B279" s="39"/>
      <c r="C279" s="40"/>
      <c r="D279" s="225" t="s">
        <v>212</v>
      </c>
      <c r="E279" s="40"/>
      <c r="F279" s="226" t="s">
        <v>662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212</v>
      </c>
      <c r="AU279" s="17" t="s">
        <v>82</v>
      </c>
    </row>
    <row r="280" s="2" customFormat="1">
      <c r="A280" s="38"/>
      <c r="B280" s="39"/>
      <c r="C280" s="40"/>
      <c r="D280" s="230" t="s">
        <v>214</v>
      </c>
      <c r="E280" s="40"/>
      <c r="F280" s="231" t="s">
        <v>663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214</v>
      </c>
      <c r="AU280" s="17" t="s">
        <v>82</v>
      </c>
    </row>
    <row r="281" s="2" customFormat="1">
      <c r="A281" s="38"/>
      <c r="B281" s="39"/>
      <c r="C281" s="40"/>
      <c r="D281" s="225" t="s">
        <v>525</v>
      </c>
      <c r="E281" s="40"/>
      <c r="F281" s="253" t="s">
        <v>664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525</v>
      </c>
      <c r="AU281" s="17" t="s">
        <v>82</v>
      </c>
    </row>
    <row r="282" s="2" customFormat="1" ht="16.5" customHeight="1">
      <c r="A282" s="38"/>
      <c r="B282" s="39"/>
      <c r="C282" s="212" t="s">
        <v>233</v>
      </c>
      <c r="D282" s="212" t="s">
        <v>205</v>
      </c>
      <c r="E282" s="213" t="s">
        <v>666</v>
      </c>
      <c r="F282" s="214" t="s">
        <v>667</v>
      </c>
      <c r="G282" s="215" t="s">
        <v>289</v>
      </c>
      <c r="H282" s="216">
        <v>4</v>
      </c>
      <c r="I282" s="217"/>
      <c r="J282" s="218">
        <f>ROUND(I282*H282,2)</f>
        <v>0</v>
      </c>
      <c r="K282" s="214" t="s">
        <v>19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239</v>
      </c>
      <c r="AT282" s="223" t="s">
        <v>205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239</v>
      </c>
      <c r="BM282" s="223" t="s">
        <v>6662</v>
      </c>
    </row>
    <row r="283" s="2" customFormat="1">
      <c r="A283" s="38"/>
      <c r="B283" s="39"/>
      <c r="C283" s="40"/>
      <c r="D283" s="225" t="s">
        <v>212</v>
      </c>
      <c r="E283" s="40"/>
      <c r="F283" s="226" t="s">
        <v>667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212</v>
      </c>
      <c r="AU283" s="17" t="s">
        <v>82</v>
      </c>
    </row>
    <row r="284" s="2" customFormat="1" ht="16.5" customHeight="1">
      <c r="A284" s="38"/>
      <c r="B284" s="39"/>
      <c r="C284" s="243" t="s">
        <v>560</v>
      </c>
      <c r="D284" s="243" t="s">
        <v>248</v>
      </c>
      <c r="E284" s="244" t="s">
        <v>670</v>
      </c>
      <c r="F284" s="245" t="s">
        <v>671</v>
      </c>
      <c r="G284" s="246" t="s">
        <v>208</v>
      </c>
      <c r="H284" s="247">
        <v>125</v>
      </c>
      <c r="I284" s="248"/>
      <c r="J284" s="249">
        <f>ROUND(I284*H284,2)</f>
        <v>0</v>
      </c>
      <c r="K284" s="245" t="s">
        <v>19</v>
      </c>
      <c r="L284" s="250"/>
      <c r="M284" s="251" t="s">
        <v>19</v>
      </c>
      <c r="N284" s="252" t="s">
        <v>44</v>
      </c>
      <c r="O284" s="84"/>
      <c r="P284" s="221">
        <f>O284*H284</f>
        <v>0</v>
      </c>
      <c r="Q284" s="221">
        <v>9.0000000000000006E-05</v>
      </c>
      <c r="R284" s="221">
        <f>Q284*H284</f>
        <v>0.011250000000000001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251</v>
      </c>
      <c r="AT284" s="223" t="s">
        <v>248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239</v>
      </c>
      <c r="BM284" s="223" t="s">
        <v>6663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671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13" customFormat="1">
      <c r="A286" s="13"/>
      <c r="B286" s="232"/>
      <c r="C286" s="233"/>
      <c r="D286" s="225" t="s">
        <v>224</v>
      </c>
      <c r="E286" s="234" t="s">
        <v>19</v>
      </c>
      <c r="F286" s="235" t="s">
        <v>6664</v>
      </c>
      <c r="G286" s="233"/>
      <c r="H286" s="236">
        <v>125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224</v>
      </c>
      <c r="AU286" s="242" t="s">
        <v>82</v>
      </c>
      <c r="AV286" s="13" t="s">
        <v>82</v>
      </c>
      <c r="AW286" s="13" t="s">
        <v>35</v>
      </c>
      <c r="AX286" s="13" t="s">
        <v>80</v>
      </c>
      <c r="AY286" s="242" t="s">
        <v>202</v>
      </c>
    </row>
    <row r="287" s="2" customFormat="1" ht="16.5" customHeight="1">
      <c r="A287" s="38"/>
      <c r="B287" s="39"/>
      <c r="C287" s="243" t="s">
        <v>566</v>
      </c>
      <c r="D287" s="243" t="s">
        <v>248</v>
      </c>
      <c r="E287" s="244" t="s">
        <v>674</v>
      </c>
      <c r="F287" s="245" t="s">
        <v>675</v>
      </c>
      <c r="G287" s="246" t="s">
        <v>676</v>
      </c>
      <c r="H287" s="247">
        <v>4</v>
      </c>
      <c r="I287" s="248"/>
      <c r="J287" s="249">
        <f>ROUND(I287*H287,2)</f>
        <v>0</v>
      </c>
      <c r="K287" s="245" t="s">
        <v>19</v>
      </c>
      <c r="L287" s="250"/>
      <c r="M287" s="251" t="s">
        <v>19</v>
      </c>
      <c r="N287" s="252" t="s">
        <v>44</v>
      </c>
      <c r="O287" s="84"/>
      <c r="P287" s="221">
        <f>O287*H287</f>
        <v>0</v>
      </c>
      <c r="Q287" s="221">
        <v>0.00050000000000000001</v>
      </c>
      <c r="R287" s="221">
        <f>Q287*H287</f>
        <v>0.002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251</v>
      </c>
      <c r="AT287" s="223" t="s">
        <v>248</v>
      </c>
      <c r="AU287" s="223" t="s">
        <v>82</v>
      </c>
      <c r="AY287" s="17" t="s">
        <v>202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80</v>
      </c>
      <c r="BK287" s="224">
        <f>ROUND(I287*H287,2)</f>
        <v>0</v>
      </c>
      <c r="BL287" s="17" t="s">
        <v>239</v>
      </c>
      <c r="BM287" s="223" t="s">
        <v>6665</v>
      </c>
    </row>
    <row r="288" s="2" customFormat="1">
      <c r="A288" s="38"/>
      <c r="B288" s="39"/>
      <c r="C288" s="40"/>
      <c r="D288" s="225" t="s">
        <v>212</v>
      </c>
      <c r="E288" s="40"/>
      <c r="F288" s="226" t="s">
        <v>675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212</v>
      </c>
      <c r="AU288" s="17" t="s">
        <v>82</v>
      </c>
    </row>
    <row r="289" s="12" customFormat="1" ht="25.92" customHeight="1">
      <c r="A289" s="12"/>
      <c r="B289" s="196"/>
      <c r="C289" s="197"/>
      <c r="D289" s="198" t="s">
        <v>72</v>
      </c>
      <c r="E289" s="199" t="s">
        <v>248</v>
      </c>
      <c r="F289" s="199" t="s">
        <v>729</v>
      </c>
      <c r="G289" s="197"/>
      <c r="H289" s="197"/>
      <c r="I289" s="200"/>
      <c r="J289" s="201">
        <f>BK289</f>
        <v>0</v>
      </c>
      <c r="K289" s="197"/>
      <c r="L289" s="202"/>
      <c r="M289" s="203"/>
      <c r="N289" s="204"/>
      <c r="O289" s="204"/>
      <c r="P289" s="205">
        <f>P290</f>
        <v>0</v>
      </c>
      <c r="Q289" s="204"/>
      <c r="R289" s="205">
        <f>R290</f>
        <v>44.358730000000008</v>
      </c>
      <c r="S289" s="204"/>
      <c r="T289" s="206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7" t="s">
        <v>230</v>
      </c>
      <c r="AT289" s="208" t="s">
        <v>72</v>
      </c>
      <c r="AU289" s="208" t="s">
        <v>73</v>
      </c>
      <c r="AY289" s="207" t="s">
        <v>202</v>
      </c>
      <c r="BK289" s="209">
        <f>BK290</f>
        <v>0</v>
      </c>
    </row>
    <row r="290" s="12" customFormat="1" ht="22.8" customHeight="1">
      <c r="A290" s="12"/>
      <c r="B290" s="196"/>
      <c r="C290" s="197"/>
      <c r="D290" s="198" t="s">
        <v>72</v>
      </c>
      <c r="E290" s="210" t="s">
        <v>730</v>
      </c>
      <c r="F290" s="210" t="s">
        <v>731</v>
      </c>
      <c r="G290" s="197"/>
      <c r="H290" s="197"/>
      <c r="I290" s="200"/>
      <c r="J290" s="211">
        <f>BK290</f>
        <v>0</v>
      </c>
      <c r="K290" s="197"/>
      <c r="L290" s="202"/>
      <c r="M290" s="203"/>
      <c r="N290" s="204"/>
      <c r="O290" s="204"/>
      <c r="P290" s="205">
        <f>SUM(P291:P511)</f>
        <v>0</v>
      </c>
      <c r="Q290" s="204"/>
      <c r="R290" s="205">
        <f>SUM(R291:R511)</f>
        <v>44.358730000000008</v>
      </c>
      <c r="S290" s="204"/>
      <c r="T290" s="206">
        <f>SUM(T291:T511)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230</v>
      </c>
      <c r="AT290" s="208" t="s">
        <v>72</v>
      </c>
      <c r="AU290" s="208" t="s">
        <v>80</v>
      </c>
      <c r="AY290" s="207" t="s">
        <v>202</v>
      </c>
      <c r="BK290" s="209">
        <f>SUM(BK291:BK511)</f>
        <v>0</v>
      </c>
    </row>
    <row r="291" s="2" customFormat="1" ht="16.5" customHeight="1">
      <c r="A291" s="38"/>
      <c r="B291" s="39"/>
      <c r="C291" s="212" t="s">
        <v>572</v>
      </c>
      <c r="D291" s="212" t="s">
        <v>205</v>
      </c>
      <c r="E291" s="213" t="s">
        <v>856</v>
      </c>
      <c r="F291" s="214" t="s">
        <v>857</v>
      </c>
      <c r="G291" s="215" t="s">
        <v>208</v>
      </c>
      <c r="H291" s="216">
        <v>4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1.0000000000000001E-05</v>
      </c>
      <c r="R291" s="221">
        <f>Q291*H291</f>
        <v>4.0000000000000003E-05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233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233</v>
      </c>
      <c r="BM291" s="223" t="s">
        <v>6666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859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>
      <c r="A293" s="38"/>
      <c r="B293" s="39"/>
      <c r="C293" s="40"/>
      <c r="D293" s="230" t="s">
        <v>214</v>
      </c>
      <c r="E293" s="40"/>
      <c r="F293" s="231" t="s">
        <v>860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214</v>
      </c>
      <c r="AU293" s="17" t="s">
        <v>82</v>
      </c>
    </row>
    <row r="294" s="2" customFormat="1" ht="24.15" customHeight="1">
      <c r="A294" s="38"/>
      <c r="B294" s="39"/>
      <c r="C294" s="243" t="s">
        <v>578</v>
      </c>
      <c r="D294" s="243" t="s">
        <v>248</v>
      </c>
      <c r="E294" s="244" t="s">
        <v>6667</v>
      </c>
      <c r="F294" s="245" t="s">
        <v>6668</v>
      </c>
      <c r="G294" s="246" t="s">
        <v>208</v>
      </c>
      <c r="H294" s="247">
        <v>4.4000000000000004</v>
      </c>
      <c r="I294" s="248"/>
      <c r="J294" s="249">
        <f>ROUND(I294*H294,2)</f>
        <v>0</v>
      </c>
      <c r="K294" s="245" t="s">
        <v>19</v>
      </c>
      <c r="L294" s="250"/>
      <c r="M294" s="251" t="s">
        <v>19</v>
      </c>
      <c r="N294" s="252" t="s">
        <v>44</v>
      </c>
      <c r="O294" s="84"/>
      <c r="P294" s="221">
        <f>O294*H294</f>
        <v>0</v>
      </c>
      <c r="Q294" s="221">
        <v>0.0030000000000000001</v>
      </c>
      <c r="R294" s="221">
        <f>Q294*H294</f>
        <v>0.013200000000000002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1051</v>
      </c>
      <c r="AT294" s="223" t="s">
        <v>248</v>
      </c>
      <c r="AU294" s="223" t="s">
        <v>82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233</v>
      </c>
      <c r="BM294" s="223" t="s">
        <v>6669</v>
      </c>
    </row>
    <row r="295" s="2" customFormat="1">
      <c r="A295" s="38"/>
      <c r="B295" s="39"/>
      <c r="C295" s="40"/>
      <c r="D295" s="225" t="s">
        <v>212</v>
      </c>
      <c r="E295" s="40"/>
      <c r="F295" s="226" t="s">
        <v>6668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212</v>
      </c>
      <c r="AU295" s="17" t="s">
        <v>82</v>
      </c>
    </row>
    <row r="296" s="13" customFormat="1">
      <c r="A296" s="13"/>
      <c r="B296" s="232"/>
      <c r="C296" s="233"/>
      <c r="D296" s="225" t="s">
        <v>224</v>
      </c>
      <c r="E296" s="233"/>
      <c r="F296" s="235" t="s">
        <v>384</v>
      </c>
      <c r="G296" s="233"/>
      <c r="H296" s="236">
        <v>4.4000000000000004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224</v>
      </c>
      <c r="AU296" s="242" t="s">
        <v>82</v>
      </c>
      <c r="AV296" s="13" t="s">
        <v>82</v>
      </c>
      <c r="AW296" s="13" t="s">
        <v>4</v>
      </c>
      <c r="AX296" s="13" t="s">
        <v>80</v>
      </c>
      <c r="AY296" s="242" t="s">
        <v>202</v>
      </c>
    </row>
    <row r="297" s="2" customFormat="1" ht="16.5" customHeight="1">
      <c r="A297" s="38"/>
      <c r="B297" s="39"/>
      <c r="C297" s="212" t="s">
        <v>582</v>
      </c>
      <c r="D297" s="212" t="s">
        <v>205</v>
      </c>
      <c r="E297" s="213" t="s">
        <v>6670</v>
      </c>
      <c r="F297" s="214" t="s">
        <v>6671</v>
      </c>
      <c r="G297" s="215" t="s">
        <v>208</v>
      </c>
      <c r="H297" s="216">
        <v>4</v>
      </c>
      <c r="I297" s="217"/>
      <c r="J297" s="218">
        <f>ROUND(I297*H297,2)</f>
        <v>0</v>
      </c>
      <c r="K297" s="214" t="s">
        <v>209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1.0000000000000001E-05</v>
      </c>
      <c r="R297" s="221">
        <f>Q297*H297</f>
        <v>4.0000000000000003E-05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233</v>
      </c>
      <c r="AT297" s="223" t="s">
        <v>205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233</v>
      </c>
      <c r="BM297" s="223" t="s">
        <v>6672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6673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2" customFormat="1">
      <c r="A299" s="38"/>
      <c r="B299" s="39"/>
      <c r="C299" s="40"/>
      <c r="D299" s="230" t="s">
        <v>214</v>
      </c>
      <c r="E299" s="40"/>
      <c r="F299" s="231" t="s">
        <v>6674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214</v>
      </c>
      <c r="AU299" s="17" t="s">
        <v>82</v>
      </c>
    </row>
    <row r="300" s="2" customFormat="1" ht="16.5" customHeight="1">
      <c r="A300" s="38"/>
      <c r="B300" s="39"/>
      <c r="C300" s="243" t="s">
        <v>588</v>
      </c>
      <c r="D300" s="243" t="s">
        <v>248</v>
      </c>
      <c r="E300" s="244" t="s">
        <v>6675</v>
      </c>
      <c r="F300" s="245" t="s">
        <v>6676</v>
      </c>
      <c r="G300" s="246" t="s">
        <v>208</v>
      </c>
      <c r="H300" s="247">
        <v>4.4000000000000004</v>
      </c>
      <c r="I300" s="248"/>
      <c r="J300" s="249">
        <f>ROUND(I300*H300,2)</f>
        <v>0</v>
      </c>
      <c r="K300" s="245" t="s">
        <v>209</v>
      </c>
      <c r="L300" s="250"/>
      <c r="M300" s="251" t="s">
        <v>19</v>
      </c>
      <c r="N300" s="252" t="s">
        <v>44</v>
      </c>
      <c r="O300" s="84"/>
      <c r="P300" s="221">
        <f>O300*H300</f>
        <v>0</v>
      </c>
      <c r="Q300" s="221">
        <v>0.0050200000000000002</v>
      </c>
      <c r="R300" s="221">
        <f>Q300*H300</f>
        <v>0.022088000000000003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741</v>
      </c>
      <c r="AT300" s="223" t="s">
        <v>248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741</v>
      </c>
      <c r="BM300" s="223" t="s">
        <v>6677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6676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13" customFormat="1">
      <c r="A302" s="13"/>
      <c r="B302" s="232"/>
      <c r="C302" s="233"/>
      <c r="D302" s="225" t="s">
        <v>224</v>
      </c>
      <c r="E302" s="233"/>
      <c r="F302" s="235" t="s">
        <v>384</v>
      </c>
      <c r="G302" s="233"/>
      <c r="H302" s="236">
        <v>4.4000000000000004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224</v>
      </c>
      <c r="AU302" s="242" t="s">
        <v>82</v>
      </c>
      <c r="AV302" s="13" t="s">
        <v>82</v>
      </c>
      <c r="AW302" s="13" t="s">
        <v>4</v>
      </c>
      <c r="AX302" s="13" t="s">
        <v>80</v>
      </c>
      <c r="AY302" s="242" t="s">
        <v>202</v>
      </c>
    </row>
    <row r="303" s="2" customFormat="1" ht="16.5" customHeight="1">
      <c r="A303" s="38"/>
      <c r="B303" s="39"/>
      <c r="C303" s="212" t="s">
        <v>594</v>
      </c>
      <c r="D303" s="212" t="s">
        <v>205</v>
      </c>
      <c r="E303" s="213" t="s">
        <v>6678</v>
      </c>
      <c r="F303" s="214" t="s">
        <v>6679</v>
      </c>
      <c r="G303" s="215" t="s">
        <v>208</v>
      </c>
      <c r="H303" s="216">
        <v>21</v>
      </c>
      <c r="I303" s="217"/>
      <c r="J303" s="218">
        <f>ROUND(I303*H303,2)</f>
        <v>0</v>
      </c>
      <c r="K303" s="214" t="s">
        <v>19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4.0000000000000003E-05</v>
      </c>
      <c r="R303" s="221">
        <f>Q303*H303</f>
        <v>0.00084000000000000003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233</v>
      </c>
      <c r="AT303" s="223" t="s">
        <v>205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233</v>
      </c>
      <c r="BM303" s="223" t="s">
        <v>6680</v>
      </c>
    </row>
    <row r="304" s="2" customFormat="1">
      <c r="A304" s="38"/>
      <c r="B304" s="39"/>
      <c r="C304" s="40"/>
      <c r="D304" s="225" t="s">
        <v>212</v>
      </c>
      <c r="E304" s="40"/>
      <c r="F304" s="226" t="s">
        <v>6681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212</v>
      </c>
      <c r="AU304" s="17" t="s">
        <v>82</v>
      </c>
    </row>
    <row r="305" s="2" customFormat="1" ht="16.5" customHeight="1">
      <c r="A305" s="38"/>
      <c r="B305" s="39"/>
      <c r="C305" s="243" t="s">
        <v>600</v>
      </c>
      <c r="D305" s="243" t="s">
        <v>248</v>
      </c>
      <c r="E305" s="244" t="s">
        <v>6682</v>
      </c>
      <c r="F305" s="245" t="s">
        <v>6683</v>
      </c>
      <c r="G305" s="246" t="s">
        <v>208</v>
      </c>
      <c r="H305" s="247">
        <v>21</v>
      </c>
      <c r="I305" s="248"/>
      <c r="J305" s="249">
        <f>ROUND(I305*H305,2)</f>
        <v>0</v>
      </c>
      <c r="K305" s="245" t="s">
        <v>209</v>
      </c>
      <c r="L305" s="250"/>
      <c r="M305" s="251" t="s">
        <v>19</v>
      </c>
      <c r="N305" s="252" t="s">
        <v>44</v>
      </c>
      <c r="O305" s="84"/>
      <c r="P305" s="221">
        <f>O305*H305</f>
        <v>0</v>
      </c>
      <c r="Q305" s="221">
        <v>0.0065599999999999999</v>
      </c>
      <c r="R305" s="221">
        <f>Q305*H305</f>
        <v>0.13775999999999999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741</v>
      </c>
      <c r="AT305" s="223" t="s">
        <v>248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741</v>
      </c>
      <c r="BM305" s="223" t="s">
        <v>6684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6683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2" customFormat="1" ht="16.5" customHeight="1">
      <c r="A307" s="38"/>
      <c r="B307" s="39"/>
      <c r="C307" s="212" t="s">
        <v>606</v>
      </c>
      <c r="D307" s="212" t="s">
        <v>205</v>
      </c>
      <c r="E307" s="213" t="s">
        <v>6685</v>
      </c>
      <c r="F307" s="214" t="s">
        <v>6686</v>
      </c>
      <c r="G307" s="215" t="s">
        <v>208</v>
      </c>
      <c r="H307" s="216">
        <v>1</v>
      </c>
      <c r="I307" s="217"/>
      <c r="J307" s="218">
        <f>ROUND(I307*H307,2)</f>
        <v>0</v>
      </c>
      <c r="K307" s="214" t="s">
        <v>209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3.0000000000000001E-05</v>
      </c>
      <c r="R307" s="221">
        <f>Q307*H307</f>
        <v>3.0000000000000001E-05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233</v>
      </c>
      <c r="AT307" s="223" t="s">
        <v>205</v>
      </c>
      <c r="AU307" s="223" t="s">
        <v>82</v>
      </c>
      <c r="AY307" s="17" t="s">
        <v>202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233</v>
      </c>
      <c r="BM307" s="223" t="s">
        <v>6687</v>
      </c>
    </row>
    <row r="308" s="2" customFormat="1">
      <c r="A308" s="38"/>
      <c r="B308" s="39"/>
      <c r="C308" s="40"/>
      <c r="D308" s="225" t="s">
        <v>212</v>
      </c>
      <c r="E308" s="40"/>
      <c r="F308" s="226" t="s">
        <v>6688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212</v>
      </c>
      <c r="AU308" s="17" t="s">
        <v>82</v>
      </c>
    </row>
    <row r="309" s="2" customFormat="1">
      <c r="A309" s="38"/>
      <c r="B309" s="39"/>
      <c r="C309" s="40"/>
      <c r="D309" s="230" t="s">
        <v>214</v>
      </c>
      <c r="E309" s="40"/>
      <c r="F309" s="231" t="s">
        <v>6689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214</v>
      </c>
      <c r="AU309" s="17" t="s">
        <v>82</v>
      </c>
    </row>
    <row r="310" s="2" customFormat="1" ht="16.5" customHeight="1">
      <c r="A310" s="38"/>
      <c r="B310" s="39"/>
      <c r="C310" s="243" t="s">
        <v>612</v>
      </c>
      <c r="D310" s="243" t="s">
        <v>248</v>
      </c>
      <c r="E310" s="244" t="s">
        <v>6690</v>
      </c>
      <c r="F310" s="245" t="s">
        <v>6691</v>
      </c>
      <c r="G310" s="246" t="s">
        <v>208</v>
      </c>
      <c r="H310" s="247">
        <v>1</v>
      </c>
      <c r="I310" s="248"/>
      <c r="J310" s="249">
        <f>ROUND(I310*H310,2)</f>
        <v>0</v>
      </c>
      <c r="K310" s="245" t="s">
        <v>209</v>
      </c>
      <c r="L310" s="250"/>
      <c r="M310" s="251" t="s">
        <v>19</v>
      </c>
      <c r="N310" s="252" t="s">
        <v>44</v>
      </c>
      <c r="O310" s="84"/>
      <c r="P310" s="221">
        <f>O310*H310</f>
        <v>0</v>
      </c>
      <c r="Q310" s="221">
        <v>0.0078499999999999993</v>
      </c>
      <c r="R310" s="221">
        <f>Q310*H310</f>
        <v>0.0078499999999999993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251</v>
      </c>
      <c r="AT310" s="223" t="s">
        <v>248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239</v>
      </c>
      <c r="BM310" s="223" t="s">
        <v>6692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6691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16.5" customHeight="1">
      <c r="A312" s="38"/>
      <c r="B312" s="39"/>
      <c r="C312" s="212" t="s">
        <v>618</v>
      </c>
      <c r="D312" s="212" t="s">
        <v>205</v>
      </c>
      <c r="E312" s="213" t="s">
        <v>904</v>
      </c>
      <c r="F312" s="214" t="s">
        <v>905</v>
      </c>
      <c r="G312" s="215" t="s">
        <v>208</v>
      </c>
      <c r="H312" s="216">
        <v>276</v>
      </c>
      <c r="I312" s="217"/>
      <c r="J312" s="218">
        <f>ROUND(I312*H312,2)</f>
        <v>0</v>
      </c>
      <c r="K312" s="214" t="s">
        <v>209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2.0000000000000002E-05</v>
      </c>
      <c r="R312" s="221">
        <f>Q312*H312</f>
        <v>0.0055200000000000006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233</v>
      </c>
      <c r="AT312" s="223" t="s">
        <v>205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233</v>
      </c>
      <c r="BM312" s="223" t="s">
        <v>6693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907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>
      <c r="A314" s="38"/>
      <c r="B314" s="39"/>
      <c r="C314" s="40"/>
      <c r="D314" s="230" t="s">
        <v>214</v>
      </c>
      <c r="E314" s="40"/>
      <c r="F314" s="231" t="s">
        <v>908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214</v>
      </c>
      <c r="AU314" s="17" t="s">
        <v>82</v>
      </c>
    </row>
    <row r="315" s="2" customFormat="1" ht="16.5" customHeight="1">
      <c r="A315" s="38"/>
      <c r="B315" s="39"/>
      <c r="C315" s="243" t="s">
        <v>624</v>
      </c>
      <c r="D315" s="243" t="s">
        <v>248</v>
      </c>
      <c r="E315" s="244" t="s">
        <v>6694</v>
      </c>
      <c r="F315" s="245" t="s">
        <v>6695</v>
      </c>
      <c r="G315" s="246" t="s">
        <v>208</v>
      </c>
      <c r="H315" s="247">
        <v>276</v>
      </c>
      <c r="I315" s="248"/>
      <c r="J315" s="249">
        <f>ROUND(I315*H315,2)</f>
        <v>0</v>
      </c>
      <c r="K315" s="245" t="s">
        <v>209</v>
      </c>
      <c r="L315" s="250"/>
      <c r="M315" s="251" t="s">
        <v>19</v>
      </c>
      <c r="N315" s="252" t="s">
        <v>44</v>
      </c>
      <c r="O315" s="84"/>
      <c r="P315" s="221">
        <f>O315*H315</f>
        <v>0</v>
      </c>
      <c r="Q315" s="221">
        <v>0.0056600000000000001</v>
      </c>
      <c r="R315" s="221">
        <f>Q315*H315</f>
        <v>1.56216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741</v>
      </c>
      <c r="AT315" s="223" t="s">
        <v>248</v>
      </c>
      <c r="AU315" s="223" t="s">
        <v>82</v>
      </c>
      <c r="AY315" s="17" t="s">
        <v>202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741</v>
      </c>
      <c r="BM315" s="223" t="s">
        <v>6696</v>
      </c>
    </row>
    <row r="316" s="2" customFormat="1">
      <c r="A316" s="38"/>
      <c r="B316" s="39"/>
      <c r="C316" s="40"/>
      <c r="D316" s="225" t="s">
        <v>212</v>
      </c>
      <c r="E316" s="40"/>
      <c r="F316" s="226" t="s">
        <v>6695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212</v>
      </c>
      <c r="AU316" s="17" t="s">
        <v>82</v>
      </c>
    </row>
    <row r="317" s="13" customFormat="1">
      <c r="A317" s="13"/>
      <c r="B317" s="232"/>
      <c r="C317" s="233"/>
      <c r="D317" s="225" t="s">
        <v>224</v>
      </c>
      <c r="E317" s="234" t="s">
        <v>19</v>
      </c>
      <c r="F317" s="235" t="s">
        <v>6697</v>
      </c>
      <c r="G317" s="233"/>
      <c r="H317" s="236">
        <v>276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224</v>
      </c>
      <c r="AU317" s="242" t="s">
        <v>82</v>
      </c>
      <c r="AV317" s="13" t="s">
        <v>82</v>
      </c>
      <c r="AW317" s="13" t="s">
        <v>35</v>
      </c>
      <c r="AX317" s="13" t="s">
        <v>80</v>
      </c>
      <c r="AY317" s="242" t="s">
        <v>202</v>
      </c>
    </row>
    <row r="318" s="2" customFormat="1" ht="16.5" customHeight="1">
      <c r="A318" s="38"/>
      <c r="B318" s="39"/>
      <c r="C318" s="212" t="s">
        <v>630</v>
      </c>
      <c r="D318" s="212" t="s">
        <v>205</v>
      </c>
      <c r="E318" s="213" t="s">
        <v>6698</v>
      </c>
      <c r="F318" s="214" t="s">
        <v>6699</v>
      </c>
      <c r="G318" s="215" t="s">
        <v>208</v>
      </c>
      <c r="H318" s="216">
        <v>276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3.0000000000000001E-05</v>
      </c>
      <c r="R318" s="221">
        <f>Q318*H318</f>
        <v>0.0082800000000000009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233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233</v>
      </c>
      <c r="BM318" s="223" t="s">
        <v>6700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6701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>
      <c r="A320" s="38"/>
      <c r="B320" s="39"/>
      <c r="C320" s="40"/>
      <c r="D320" s="230" t="s">
        <v>214</v>
      </c>
      <c r="E320" s="40"/>
      <c r="F320" s="231" t="s">
        <v>6702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214</v>
      </c>
      <c r="AU320" s="17" t="s">
        <v>82</v>
      </c>
    </row>
    <row r="321" s="2" customFormat="1" ht="16.5" customHeight="1">
      <c r="A321" s="38"/>
      <c r="B321" s="39"/>
      <c r="C321" s="243" t="s">
        <v>636</v>
      </c>
      <c r="D321" s="243" t="s">
        <v>248</v>
      </c>
      <c r="E321" s="244" t="s">
        <v>6703</v>
      </c>
      <c r="F321" s="245" t="s">
        <v>6704</v>
      </c>
      <c r="G321" s="246" t="s">
        <v>208</v>
      </c>
      <c r="H321" s="247">
        <v>303.60000000000002</v>
      </c>
      <c r="I321" s="248"/>
      <c r="J321" s="249">
        <f>ROUND(I321*H321,2)</f>
        <v>0</v>
      </c>
      <c r="K321" s="245" t="s">
        <v>19</v>
      </c>
      <c r="L321" s="250"/>
      <c r="M321" s="251" t="s">
        <v>19</v>
      </c>
      <c r="N321" s="252" t="s">
        <v>44</v>
      </c>
      <c r="O321" s="84"/>
      <c r="P321" s="221">
        <f>O321*H321</f>
        <v>0</v>
      </c>
      <c r="Q321" s="221">
        <v>0.011220000000000001</v>
      </c>
      <c r="R321" s="221">
        <f>Q321*H321</f>
        <v>3.4063920000000003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1051</v>
      </c>
      <c r="AT321" s="223" t="s">
        <v>248</v>
      </c>
      <c r="AU321" s="223" t="s">
        <v>82</v>
      </c>
      <c r="AY321" s="17" t="s">
        <v>202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233</v>
      </c>
      <c r="BM321" s="223" t="s">
        <v>6705</v>
      </c>
    </row>
    <row r="322" s="2" customFormat="1">
      <c r="A322" s="38"/>
      <c r="B322" s="39"/>
      <c r="C322" s="40"/>
      <c r="D322" s="225" t="s">
        <v>212</v>
      </c>
      <c r="E322" s="40"/>
      <c r="F322" s="226" t="s">
        <v>6704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212</v>
      </c>
      <c r="AU322" s="17" t="s">
        <v>82</v>
      </c>
    </row>
    <row r="323" s="13" customFormat="1">
      <c r="A323" s="13"/>
      <c r="B323" s="232"/>
      <c r="C323" s="233"/>
      <c r="D323" s="225" t="s">
        <v>224</v>
      </c>
      <c r="E323" s="234" t="s">
        <v>19</v>
      </c>
      <c r="F323" s="235" t="s">
        <v>6697</v>
      </c>
      <c r="G323" s="233"/>
      <c r="H323" s="236">
        <v>276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224</v>
      </c>
      <c r="AU323" s="242" t="s">
        <v>82</v>
      </c>
      <c r="AV323" s="13" t="s">
        <v>82</v>
      </c>
      <c r="AW323" s="13" t="s">
        <v>35</v>
      </c>
      <c r="AX323" s="13" t="s">
        <v>80</v>
      </c>
      <c r="AY323" s="242" t="s">
        <v>202</v>
      </c>
    </row>
    <row r="324" s="13" customFormat="1">
      <c r="A324" s="13"/>
      <c r="B324" s="232"/>
      <c r="C324" s="233"/>
      <c r="D324" s="225" t="s">
        <v>224</v>
      </c>
      <c r="E324" s="233"/>
      <c r="F324" s="235" t="s">
        <v>6706</v>
      </c>
      <c r="G324" s="233"/>
      <c r="H324" s="236">
        <v>303.60000000000002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224</v>
      </c>
      <c r="AU324" s="242" t="s">
        <v>82</v>
      </c>
      <c r="AV324" s="13" t="s">
        <v>82</v>
      </c>
      <c r="AW324" s="13" t="s">
        <v>4</v>
      </c>
      <c r="AX324" s="13" t="s">
        <v>80</v>
      </c>
      <c r="AY324" s="242" t="s">
        <v>202</v>
      </c>
    </row>
    <row r="325" s="2" customFormat="1" ht="16.5" customHeight="1">
      <c r="A325" s="38"/>
      <c r="B325" s="39"/>
      <c r="C325" s="212" t="s">
        <v>642</v>
      </c>
      <c r="D325" s="212" t="s">
        <v>205</v>
      </c>
      <c r="E325" s="213" t="s">
        <v>956</v>
      </c>
      <c r="F325" s="214" t="s">
        <v>957</v>
      </c>
      <c r="G325" s="215" t="s">
        <v>208</v>
      </c>
      <c r="H325" s="216">
        <v>1200</v>
      </c>
      <c r="I325" s="217"/>
      <c r="J325" s="218">
        <f>ROUND(I325*H325,2)</f>
        <v>0</v>
      </c>
      <c r="K325" s="214" t="s">
        <v>209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6.0000000000000002E-05</v>
      </c>
      <c r="R325" s="221">
        <f>Q325*H325</f>
        <v>0.072000000000000008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233</v>
      </c>
      <c r="AT325" s="223" t="s">
        <v>205</v>
      </c>
      <c r="AU325" s="223" t="s">
        <v>82</v>
      </c>
      <c r="AY325" s="17" t="s">
        <v>202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80</v>
      </c>
      <c r="BK325" s="224">
        <f>ROUND(I325*H325,2)</f>
        <v>0</v>
      </c>
      <c r="BL325" s="17" t="s">
        <v>233</v>
      </c>
      <c r="BM325" s="223" t="s">
        <v>6707</v>
      </c>
    </row>
    <row r="326" s="2" customFormat="1">
      <c r="A326" s="38"/>
      <c r="B326" s="39"/>
      <c r="C326" s="40"/>
      <c r="D326" s="225" t="s">
        <v>212</v>
      </c>
      <c r="E326" s="40"/>
      <c r="F326" s="226" t="s">
        <v>959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212</v>
      </c>
      <c r="AU326" s="17" t="s">
        <v>82</v>
      </c>
    </row>
    <row r="327" s="2" customFormat="1">
      <c r="A327" s="38"/>
      <c r="B327" s="39"/>
      <c r="C327" s="40"/>
      <c r="D327" s="230" t="s">
        <v>214</v>
      </c>
      <c r="E327" s="40"/>
      <c r="F327" s="231" t="s">
        <v>960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214</v>
      </c>
      <c r="AU327" s="17" t="s">
        <v>82</v>
      </c>
    </row>
    <row r="328" s="2" customFormat="1" ht="16.5" customHeight="1">
      <c r="A328" s="38"/>
      <c r="B328" s="39"/>
      <c r="C328" s="243" t="s">
        <v>646</v>
      </c>
      <c r="D328" s="243" t="s">
        <v>248</v>
      </c>
      <c r="E328" s="244" t="s">
        <v>6708</v>
      </c>
      <c r="F328" s="245" t="s">
        <v>6709</v>
      </c>
      <c r="G328" s="246" t="s">
        <v>208</v>
      </c>
      <c r="H328" s="247">
        <v>1320</v>
      </c>
      <c r="I328" s="248"/>
      <c r="J328" s="249">
        <f>ROUND(I328*H328,2)</f>
        <v>0</v>
      </c>
      <c r="K328" s="245" t="s">
        <v>209</v>
      </c>
      <c r="L328" s="250"/>
      <c r="M328" s="251" t="s">
        <v>19</v>
      </c>
      <c r="N328" s="252" t="s">
        <v>44</v>
      </c>
      <c r="O328" s="84"/>
      <c r="P328" s="221">
        <f>O328*H328</f>
        <v>0</v>
      </c>
      <c r="Q328" s="221">
        <v>0.021999999999999999</v>
      </c>
      <c r="R328" s="221">
        <f>Q328*H328</f>
        <v>29.039999999999999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741</v>
      </c>
      <c r="AT328" s="223" t="s">
        <v>248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741</v>
      </c>
      <c r="BM328" s="223" t="s">
        <v>6710</v>
      </c>
    </row>
    <row r="329" s="2" customFormat="1">
      <c r="A329" s="38"/>
      <c r="B329" s="39"/>
      <c r="C329" s="40"/>
      <c r="D329" s="225" t="s">
        <v>212</v>
      </c>
      <c r="E329" s="40"/>
      <c r="F329" s="226" t="s">
        <v>973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212</v>
      </c>
      <c r="AU329" s="17" t="s">
        <v>82</v>
      </c>
    </row>
    <row r="330" s="13" customFormat="1">
      <c r="A330" s="13"/>
      <c r="B330" s="232"/>
      <c r="C330" s="233"/>
      <c r="D330" s="225" t="s">
        <v>224</v>
      </c>
      <c r="E330" s="233"/>
      <c r="F330" s="235" t="s">
        <v>6711</v>
      </c>
      <c r="G330" s="233"/>
      <c r="H330" s="236">
        <v>1320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224</v>
      </c>
      <c r="AU330" s="242" t="s">
        <v>82</v>
      </c>
      <c r="AV330" s="13" t="s">
        <v>82</v>
      </c>
      <c r="AW330" s="13" t="s">
        <v>4</v>
      </c>
      <c r="AX330" s="13" t="s">
        <v>80</v>
      </c>
      <c r="AY330" s="242" t="s">
        <v>202</v>
      </c>
    </row>
    <row r="331" s="2" customFormat="1" ht="16.5" customHeight="1">
      <c r="A331" s="38"/>
      <c r="B331" s="39"/>
      <c r="C331" s="212" t="s">
        <v>651</v>
      </c>
      <c r="D331" s="212" t="s">
        <v>205</v>
      </c>
      <c r="E331" s="213" t="s">
        <v>6712</v>
      </c>
      <c r="F331" s="214" t="s">
        <v>6713</v>
      </c>
      <c r="G331" s="215" t="s">
        <v>208</v>
      </c>
      <c r="H331" s="216">
        <v>3</v>
      </c>
      <c r="I331" s="217"/>
      <c r="J331" s="218">
        <f>ROUND(I331*H331,2)</f>
        <v>0</v>
      </c>
      <c r="K331" s="214" t="s">
        <v>209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0.00012</v>
      </c>
      <c r="R331" s="221">
        <f>Q331*H331</f>
        <v>0.00036000000000000002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233</v>
      </c>
      <c r="AT331" s="223" t="s">
        <v>205</v>
      </c>
      <c r="AU331" s="223" t="s">
        <v>82</v>
      </c>
      <c r="AY331" s="17" t="s">
        <v>202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233</v>
      </c>
      <c r="BM331" s="223" t="s">
        <v>6714</v>
      </c>
    </row>
    <row r="332" s="2" customFormat="1">
      <c r="A332" s="38"/>
      <c r="B332" s="39"/>
      <c r="C332" s="40"/>
      <c r="D332" s="225" t="s">
        <v>212</v>
      </c>
      <c r="E332" s="40"/>
      <c r="F332" s="226" t="s">
        <v>6715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212</v>
      </c>
      <c r="AU332" s="17" t="s">
        <v>82</v>
      </c>
    </row>
    <row r="333" s="2" customFormat="1">
      <c r="A333" s="38"/>
      <c r="B333" s="39"/>
      <c r="C333" s="40"/>
      <c r="D333" s="230" t="s">
        <v>214</v>
      </c>
      <c r="E333" s="40"/>
      <c r="F333" s="231" t="s">
        <v>6716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214</v>
      </c>
      <c r="AU333" s="17" t="s">
        <v>82</v>
      </c>
    </row>
    <row r="334" s="2" customFormat="1" ht="16.5" customHeight="1">
      <c r="A334" s="38"/>
      <c r="B334" s="39"/>
      <c r="C334" s="243" t="s">
        <v>658</v>
      </c>
      <c r="D334" s="243" t="s">
        <v>248</v>
      </c>
      <c r="E334" s="244" t="s">
        <v>6717</v>
      </c>
      <c r="F334" s="245" t="s">
        <v>6718</v>
      </c>
      <c r="G334" s="246" t="s">
        <v>208</v>
      </c>
      <c r="H334" s="247">
        <v>3</v>
      </c>
      <c r="I334" s="248"/>
      <c r="J334" s="249">
        <f>ROUND(I334*H334,2)</f>
        <v>0</v>
      </c>
      <c r="K334" s="245" t="s">
        <v>209</v>
      </c>
      <c r="L334" s="250"/>
      <c r="M334" s="251" t="s">
        <v>19</v>
      </c>
      <c r="N334" s="252" t="s">
        <v>44</v>
      </c>
      <c r="O334" s="84"/>
      <c r="P334" s="221">
        <f>O334*H334</f>
        <v>0</v>
      </c>
      <c r="Q334" s="221">
        <v>0.023949999999999999</v>
      </c>
      <c r="R334" s="221">
        <f>Q334*H334</f>
        <v>0.071849999999999997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251</v>
      </c>
      <c r="AT334" s="223" t="s">
        <v>248</v>
      </c>
      <c r="AU334" s="223" t="s">
        <v>82</v>
      </c>
      <c r="AY334" s="17" t="s">
        <v>202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80</v>
      </c>
      <c r="BK334" s="224">
        <f>ROUND(I334*H334,2)</f>
        <v>0</v>
      </c>
      <c r="BL334" s="17" t="s">
        <v>239</v>
      </c>
      <c r="BM334" s="223" t="s">
        <v>6719</v>
      </c>
    </row>
    <row r="335" s="2" customFormat="1">
      <c r="A335" s="38"/>
      <c r="B335" s="39"/>
      <c r="C335" s="40"/>
      <c r="D335" s="225" t="s">
        <v>212</v>
      </c>
      <c r="E335" s="40"/>
      <c r="F335" s="226" t="s">
        <v>6718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212</v>
      </c>
      <c r="AU335" s="17" t="s">
        <v>82</v>
      </c>
    </row>
    <row r="336" s="2" customFormat="1" ht="16.5" customHeight="1">
      <c r="A336" s="38"/>
      <c r="B336" s="39"/>
      <c r="C336" s="212" t="s">
        <v>665</v>
      </c>
      <c r="D336" s="212" t="s">
        <v>205</v>
      </c>
      <c r="E336" s="213" t="s">
        <v>994</v>
      </c>
      <c r="F336" s="214" t="s">
        <v>995</v>
      </c>
      <c r="G336" s="215" t="s">
        <v>208</v>
      </c>
      <c r="H336" s="216">
        <v>24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0.00019000000000000001</v>
      </c>
      <c r="R336" s="221">
        <f>Q336*H336</f>
        <v>0.0045599999999999998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233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233</v>
      </c>
      <c r="BM336" s="223" t="s">
        <v>6720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997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>
      <c r="A338" s="38"/>
      <c r="B338" s="39"/>
      <c r="C338" s="40"/>
      <c r="D338" s="230" t="s">
        <v>214</v>
      </c>
      <c r="E338" s="40"/>
      <c r="F338" s="231" t="s">
        <v>998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214</v>
      </c>
      <c r="AU338" s="17" t="s">
        <v>82</v>
      </c>
    </row>
    <row r="339" s="2" customFormat="1" ht="16.5" customHeight="1">
      <c r="A339" s="38"/>
      <c r="B339" s="39"/>
      <c r="C339" s="243" t="s">
        <v>669</v>
      </c>
      <c r="D339" s="243" t="s">
        <v>248</v>
      </c>
      <c r="E339" s="244" t="s">
        <v>6721</v>
      </c>
      <c r="F339" s="245" t="s">
        <v>6722</v>
      </c>
      <c r="G339" s="246" t="s">
        <v>208</v>
      </c>
      <c r="H339" s="247">
        <v>26.399999999999999</v>
      </c>
      <c r="I339" s="248"/>
      <c r="J339" s="249">
        <f>ROUND(I339*H339,2)</f>
        <v>0</v>
      </c>
      <c r="K339" s="245" t="s">
        <v>19</v>
      </c>
      <c r="L339" s="250"/>
      <c r="M339" s="251" t="s">
        <v>19</v>
      </c>
      <c r="N339" s="252" t="s">
        <v>44</v>
      </c>
      <c r="O339" s="84"/>
      <c r="P339" s="221">
        <f>O339*H339</f>
        <v>0</v>
      </c>
      <c r="Q339" s="221">
        <v>0.063060000000000005</v>
      </c>
      <c r="R339" s="221">
        <f>Q339*H339</f>
        <v>1.664784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741</v>
      </c>
      <c r="AT339" s="223" t="s">
        <v>248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741</v>
      </c>
      <c r="BM339" s="223" t="s">
        <v>6723</v>
      </c>
    </row>
    <row r="340" s="2" customFormat="1">
      <c r="A340" s="38"/>
      <c r="B340" s="39"/>
      <c r="C340" s="40"/>
      <c r="D340" s="225" t="s">
        <v>212</v>
      </c>
      <c r="E340" s="40"/>
      <c r="F340" s="226" t="s">
        <v>6722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212</v>
      </c>
      <c r="AU340" s="17" t="s">
        <v>82</v>
      </c>
    </row>
    <row r="341" s="13" customFormat="1">
      <c r="A341" s="13"/>
      <c r="B341" s="232"/>
      <c r="C341" s="233"/>
      <c r="D341" s="225" t="s">
        <v>224</v>
      </c>
      <c r="E341" s="233"/>
      <c r="F341" s="235" t="s">
        <v>3315</v>
      </c>
      <c r="G341" s="233"/>
      <c r="H341" s="236">
        <v>26.399999999999999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224</v>
      </c>
      <c r="AU341" s="242" t="s">
        <v>82</v>
      </c>
      <c r="AV341" s="13" t="s">
        <v>82</v>
      </c>
      <c r="AW341" s="13" t="s">
        <v>4</v>
      </c>
      <c r="AX341" s="13" t="s">
        <v>80</v>
      </c>
      <c r="AY341" s="242" t="s">
        <v>202</v>
      </c>
    </row>
    <row r="342" s="2" customFormat="1" ht="16.5" customHeight="1">
      <c r="A342" s="38"/>
      <c r="B342" s="39"/>
      <c r="C342" s="212" t="s">
        <v>673</v>
      </c>
      <c r="D342" s="212" t="s">
        <v>205</v>
      </c>
      <c r="E342" s="213" t="s">
        <v>1035</v>
      </c>
      <c r="F342" s="214" t="s">
        <v>1036</v>
      </c>
      <c r="G342" s="215" t="s">
        <v>289</v>
      </c>
      <c r="H342" s="216">
        <v>5</v>
      </c>
      <c r="I342" s="217"/>
      <c r="J342" s="218">
        <f>ROUND(I342*H342,2)</f>
        <v>0</v>
      </c>
      <c r="K342" s="214" t="s">
        <v>209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3.0000000000000001E-05</v>
      </c>
      <c r="R342" s="221">
        <f>Q342*H342</f>
        <v>0.00015000000000000001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233</v>
      </c>
      <c r="AT342" s="223" t="s">
        <v>205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233</v>
      </c>
      <c r="BM342" s="223" t="s">
        <v>6724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1038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>
      <c r="A344" s="38"/>
      <c r="B344" s="39"/>
      <c r="C344" s="40"/>
      <c r="D344" s="230" t="s">
        <v>214</v>
      </c>
      <c r="E344" s="40"/>
      <c r="F344" s="231" t="s">
        <v>1039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214</v>
      </c>
      <c r="AU344" s="17" t="s">
        <v>82</v>
      </c>
    </row>
    <row r="345" s="2" customFormat="1" ht="24.15" customHeight="1">
      <c r="A345" s="38"/>
      <c r="B345" s="39"/>
      <c r="C345" s="243" t="s">
        <v>678</v>
      </c>
      <c r="D345" s="243" t="s">
        <v>248</v>
      </c>
      <c r="E345" s="244" t="s">
        <v>6725</v>
      </c>
      <c r="F345" s="245" t="s">
        <v>6726</v>
      </c>
      <c r="G345" s="246" t="s">
        <v>289</v>
      </c>
      <c r="H345" s="247">
        <v>1</v>
      </c>
      <c r="I345" s="248"/>
      <c r="J345" s="249">
        <f>ROUND(I345*H345,2)</f>
        <v>0</v>
      </c>
      <c r="K345" s="245" t="s">
        <v>19</v>
      </c>
      <c r="L345" s="250"/>
      <c r="M345" s="251" t="s">
        <v>19</v>
      </c>
      <c r="N345" s="252" t="s">
        <v>44</v>
      </c>
      <c r="O345" s="84"/>
      <c r="P345" s="221">
        <f>O345*H345</f>
        <v>0</v>
      </c>
      <c r="Q345" s="221">
        <v>0.0060000000000000001</v>
      </c>
      <c r="R345" s="221">
        <f>Q345*H345</f>
        <v>0.0060000000000000001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1051</v>
      </c>
      <c r="AT345" s="223" t="s">
        <v>248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233</v>
      </c>
      <c r="BM345" s="223" t="s">
        <v>6727</v>
      </c>
    </row>
    <row r="346" s="2" customFormat="1">
      <c r="A346" s="38"/>
      <c r="B346" s="39"/>
      <c r="C346" s="40"/>
      <c r="D346" s="225" t="s">
        <v>212</v>
      </c>
      <c r="E346" s="40"/>
      <c r="F346" s="226" t="s">
        <v>6726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212</v>
      </c>
      <c r="AU346" s="17" t="s">
        <v>82</v>
      </c>
    </row>
    <row r="347" s="2" customFormat="1" ht="24.15" customHeight="1">
      <c r="A347" s="38"/>
      <c r="B347" s="39"/>
      <c r="C347" s="243" t="s">
        <v>683</v>
      </c>
      <c r="D347" s="243" t="s">
        <v>248</v>
      </c>
      <c r="E347" s="244" t="s">
        <v>6728</v>
      </c>
      <c r="F347" s="245" t="s">
        <v>6729</v>
      </c>
      <c r="G347" s="246" t="s">
        <v>289</v>
      </c>
      <c r="H347" s="247">
        <v>1</v>
      </c>
      <c r="I347" s="248"/>
      <c r="J347" s="249">
        <f>ROUND(I347*H347,2)</f>
        <v>0</v>
      </c>
      <c r="K347" s="245" t="s">
        <v>19</v>
      </c>
      <c r="L347" s="250"/>
      <c r="M347" s="251" t="s">
        <v>19</v>
      </c>
      <c r="N347" s="252" t="s">
        <v>44</v>
      </c>
      <c r="O347" s="84"/>
      <c r="P347" s="221">
        <f>O347*H347</f>
        <v>0</v>
      </c>
      <c r="Q347" s="221">
        <v>0.0071300000000000001</v>
      </c>
      <c r="R347" s="221">
        <f>Q347*H347</f>
        <v>0.0071300000000000001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1051</v>
      </c>
      <c r="AT347" s="223" t="s">
        <v>248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233</v>
      </c>
      <c r="BM347" s="223" t="s">
        <v>6730</v>
      </c>
    </row>
    <row r="348" s="2" customFormat="1">
      <c r="A348" s="38"/>
      <c r="B348" s="39"/>
      <c r="C348" s="40"/>
      <c r="D348" s="225" t="s">
        <v>212</v>
      </c>
      <c r="E348" s="40"/>
      <c r="F348" s="226" t="s">
        <v>6729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212</v>
      </c>
      <c r="AU348" s="17" t="s">
        <v>82</v>
      </c>
    </row>
    <row r="349" s="2" customFormat="1" ht="16.5" customHeight="1">
      <c r="A349" s="38"/>
      <c r="B349" s="39"/>
      <c r="C349" s="243" t="s">
        <v>691</v>
      </c>
      <c r="D349" s="243" t="s">
        <v>248</v>
      </c>
      <c r="E349" s="244" t="s">
        <v>6731</v>
      </c>
      <c r="F349" s="245" t="s">
        <v>6732</v>
      </c>
      <c r="G349" s="246" t="s">
        <v>289</v>
      </c>
      <c r="H349" s="247">
        <v>1</v>
      </c>
      <c r="I349" s="248"/>
      <c r="J349" s="249">
        <f>ROUND(I349*H349,2)</f>
        <v>0</v>
      </c>
      <c r="K349" s="245" t="s">
        <v>19</v>
      </c>
      <c r="L349" s="250"/>
      <c r="M349" s="251" t="s">
        <v>19</v>
      </c>
      <c r="N349" s="252" t="s">
        <v>44</v>
      </c>
      <c r="O349" s="84"/>
      <c r="P349" s="221">
        <f>O349*H349</f>
        <v>0</v>
      </c>
      <c r="Q349" s="221">
        <v>0.01057</v>
      </c>
      <c r="R349" s="221">
        <f>Q349*H349</f>
        <v>0.01057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1051</v>
      </c>
      <c r="AT349" s="223" t="s">
        <v>248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233</v>
      </c>
      <c r="BM349" s="223" t="s">
        <v>6733</v>
      </c>
    </row>
    <row r="350" s="2" customFormat="1">
      <c r="A350" s="38"/>
      <c r="B350" s="39"/>
      <c r="C350" s="40"/>
      <c r="D350" s="225" t="s">
        <v>212</v>
      </c>
      <c r="E350" s="40"/>
      <c r="F350" s="226" t="s">
        <v>6732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212</v>
      </c>
      <c r="AU350" s="17" t="s">
        <v>82</v>
      </c>
    </row>
    <row r="351" s="2" customFormat="1" ht="16.5" customHeight="1">
      <c r="A351" s="38"/>
      <c r="B351" s="39"/>
      <c r="C351" s="243" t="s">
        <v>696</v>
      </c>
      <c r="D351" s="243" t="s">
        <v>248</v>
      </c>
      <c r="E351" s="244" t="s">
        <v>1045</v>
      </c>
      <c r="F351" s="245" t="s">
        <v>1046</v>
      </c>
      <c r="G351" s="246" t="s">
        <v>289</v>
      </c>
      <c r="H351" s="247">
        <v>2</v>
      </c>
      <c r="I351" s="248"/>
      <c r="J351" s="249">
        <f>ROUND(I351*H351,2)</f>
        <v>0</v>
      </c>
      <c r="K351" s="245" t="s">
        <v>19</v>
      </c>
      <c r="L351" s="250"/>
      <c r="M351" s="251" t="s">
        <v>19</v>
      </c>
      <c r="N351" s="252" t="s">
        <v>44</v>
      </c>
      <c r="O351" s="84"/>
      <c r="P351" s="221">
        <f>O351*H351</f>
        <v>0</v>
      </c>
      <c r="Q351" s="221">
        <v>0.00016000000000000001</v>
      </c>
      <c r="R351" s="221">
        <f>Q351*H351</f>
        <v>0.00032000000000000003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251</v>
      </c>
      <c r="AT351" s="223" t="s">
        <v>248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239</v>
      </c>
      <c r="BM351" s="223" t="s">
        <v>6734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1046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 ht="16.5" customHeight="1">
      <c r="A353" s="38"/>
      <c r="B353" s="39"/>
      <c r="C353" s="212" t="s">
        <v>701</v>
      </c>
      <c r="D353" s="212" t="s">
        <v>205</v>
      </c>
      <c r="E353" s="213" t="s">
        <v>1074</v>
      </c>
      <c r="F353" s="214" t="s">
        <v>1075</v>
      </c>
      <c r="G353" s="215" t="s">
        <v>289</v>
      </c>
      <c r="H353" s="216">
        <v>4</v>
      </c>
      <c r="I353" s="217"/>
      <c r="J353" s="218">
        <f>ROUND(I353*H353,2)</f>
        <v>0</v>
      </c>
      <c r="K353" s="214" t="s">
        <v>209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6.9999999999999994E-05</v>
      </c>
      <c r="R353" s="221">
        <f>Q353*H353</f>
        <v>0.00027999999999999998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233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233</v>
      </c>
      <c r="BM353" s="223" t="s">
        <v>6735</v>
      </c>
    </row>
    <row r="354" s="2" customFormat="1">
      <c r="A354" s="38"/>
      <c r="B354" s="39"/>
      <c r="C354" s="40"/>
      <c r="D354" s="225" t="s">
        <v>212</v>
      </c>
      <c r="E354" s="40"/>
      <c r="F354" s="226" t="s">
        <v>1077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212</v>
      </c>
      <c r="AU354" s="17" t="s">
        <v>82</v>
      </c>
    </row>
    <row r="355" s="2" customFormat="1">
      <c r="A355" s="38"/>
      <c r="B355" s="39"/>
      <c r="C355" s="40"/>
      <c r="D355" s="230" t="s">
        <v>214</v>
      </c>
      <c r="E355" s="40"/>
      <c r="F355" s="231" t="s">
        <v>1078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214</v>
      </c>
      <c r="AU355" s="17" t="s">
        <v>82</v>
      </c>
    </row>
    <row r="356" s="2" customFormat="1" ht="24.15" customHeight="1">
      <c r="A356" s="38"/>
      <c r="B356" s="39"/>
      <c r="C356" s="243" t="s">
        <v>709</v>
      </c>
      <c r="D356" s="243" t="s">
        <v>248</v>
      </c>
      <c r="E356" s="244" t="s">
        <v>6736</v>
      </c>
      <c r="F356" s="245" t="s">
        <v>6737</v>
      </c>
      <c r="G356" s="246" t="s">
        <v>289</v>
      </c>
      <c r="H356" s="247">
        <v>1</v>
      </c>
      <c r="I356" s="248"/>
      <c r="J356" s="249">
        <f>ROUND(I356*H356,2)</f>
        <v>0</v>
      </c>
      <c r="K356" s="245" t="s">
        <v>19</v>
      </c>
      <c r="L356" s="250"/>
      <c r="M356" s="251" t="s">
        <v>19</v>
      </c>
      <c r="N356" s="252" t="s">
        <v>44</v>
      </c>
      <c r="O356" s="84"/>
      <c r="P356" s="221">
        <f>O356*H356</f>
        <v>0</v>
      </c>
      <c r="Q356" s="221">
        <v>0.0082000000000000007</v>
      </c>
      <c r="R356" s="221">
        <f>Q356*H356</f>
        <v>0.0082000000000000007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1051</v>
      </c>
      <c r="AT356" s="223" t="s">
        <v>248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233</v>
      </c>
      <c r="BM356" s="223" t="s">
        <v>6738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6737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 ht="24.15" customHeight="1">
      <c r="A358" s="38"/>
      <c r="B358" s="39"/>
      <c r="C358" s="243" t="s">
        <v>718</v>
      </c>
      <c r="D358" s="243" t="s">
        <v>248</v>
      </c>
      <c r="E358" s="244" t="s">
        <v>6739</v>
      </c>
      <c r="F358" s="245" t="s">
        <v>6740</v>
      </c>
      <c r="G358" s="246" t="s">
        <v>289</v>
      </c>
      <c r="H358" s="247">
        <v>1</v>
      </c>
      <c r="I358" s="248"/>
      <c r="J358" s="249">
        <f>ROUND(I358*H358,2)</f>
        <v>0</v>
      </c>
      <c r="K358" s="245" t="s">
        <v>19</v>
      </c>
      <c r="L358" s="250"/>
      <c r="M358" s="251" t="s">
        <v>19</v>
      </c>
      <c r="N358" s="252" t="s">
        <v>44</v>
      </c>
      <c r="O358" s="84"/>
      <c r="P358" s="221">
        <f>O358*H358</f>
        <v>0</v>
      </c>
      <c r="Q358" s="221">
        <v>0.017999999999999999</v>
      </c>
      <c r="R358" s="221">
        <f>Q358*H358</f>
        <v>0.017999999999999999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1051</v>
      </c>
      <c r="AT358" s="223" t="s">
        <v>248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233</v>
      </c>
      <c r="BM358" s="223" t="s">
        <v>6741</v>
      </c>
    </row>
    <row r="359" s="2" customFormat="1">
      <c r="A359" s="38"/>
      <c r="B359" s="39"/>
      <c r="C359" s="40"/>
      <c r="D359" s="225" t="s">
        <v>212</v>
      </c>
      <c r="E359" s="40"/>
      <c r="F359" s="226" t="s">
        <v>6740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212</v>
      </c>
      <c r="AU359" s="17" t="s">
        <v>82</v>
      </c>
    </row>
    <row r="360" s="2" customFormat="1" ht="24.15" customHeight="1">
      <c r="A360" s="38"/>
      <c r="B360" s="39"/>
      <c r="C360" s="243" t="s">
        <v>724</v>
      </c>
      <c r="D360" s="243" t="s">
        <v>248</v>
      </c>
      <c r="E360" s="244" t="s">
        <v>6742</v>
      </c>
      <c r="F360" s="245" t="s">
        <v>6743</v>
      </c>
      <c r="G360" s="246" t="s">
        <v>289</v>
      </c>
      <c r="H360" s="247">
        <v>1</v>
      </c>
      <c r="I360" s="248"/>
      <c r="J360" s="249">
        <f>ROUND(I360*H360,2)</f>
        <v>0</v>
      </c>
      <c r="K360" s="245" t="s">
        <v>19</v>
      </c>
      <c r="L360" s="250"/>
      <c r="M360" s="251" t="s">
        <v>19</v>
      </c>
      <c r="N360" s="252" t="s">
        <v>44</v>
      </c>
      <c r="O360" s="84"/>
      <c r="P360" s="221">
        <f>O360*H360</f>
        <v>0</v>
      </c>
      <c r="Q360" s="221">
        <v>0.0092999999999999992</v>
      </c>
      <c r="R360" s="221">
        <f>Q360*H360</f>
        <v>0.0092999999999999992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1051</v>
      </c>
      <c r="AT360" s="223" t="s">
        <v>248</v>
      </c>
      <c r="AU360" s="223" t="s">
        <v>82</v>
      </c>
      <c r="AY360" s="17" t="s">
        <v>202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80</v>
      </c>
      <c r="BK360" s="224">
        <f>ROUND(I360*H360,2)</f>
        <v>0</v>
      </c>
      <c r="BL360" s="17" t="s">
        <v>233</v>
      </c>
      <c r="BM360" s="223" t="s">
        <v>6744</v>
      </c>
    </row>
    <row r="361" s="2" customFormat="1">
      <c r="A361" s="38"/>
      <c r="B361" s="39"/>
      <c r="C361" s="40"/>
      <c r="D361" s="225" t="s">
        <v>212</v>
      </c>
      <c r="E361" s="40"/>
      <c r="F361" s="226" t="s">
        <v>6743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212</v>
      </c>
      <c r="AU361" s="17" t="s">
        <v>82</v>
      </c>
    </row>
    <row r="362" s="2" customFormat="1" ht="24.15" customHeight="1">
      <c r="A362" s="38"/>
      <c r="B362" s="39"/>
      <c r="C362" s="243" t="s">
        <v>732</v>
      </c>
      <c r="D362" s="243" t="s">
        <v>248</v>
      </c>
      <c r="E362" s="244" t="s">
        <v>1084</v>
      </c>
      <c r="F362" s="245" t="s">
        <v>6745</v>
      </c>
      <c r="G362" s="246" t="s">
        <v>289</v>
      </c>
      <c r="H362" s="247">
        <v>1</v>
      </c>
      <c r="I362" s="248"/>
      <c r="J362" s="249">
        <f>ROUND(I362*H362,2)</f>
        <v>0</v>
      </c>
      <c r="K362" s="245" t="s">
        <v>19</v>
      </c>
      <c r="L362" s="250"/>
      <c r="M362" s="251" t="s">
        <v>19</v>
      </c>
      <c r="N362" s="252" t="s">
        <v>44</v>
      </c>
      <c r="O362" s="84"/>
      <c r="P362" s="221">
        <f>O362*H362</f>
        <v>0</v>
      </c>
      <c r="Q362" s="221">
        <v>0.0095999999999999992</v>
      </c>
      <c r="R362" s="221">
        <f>Q362*H362</f>
        <v>0.0095999999999999992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1051</v>
      </c>
      <c r="AT362" s="223" t="s">
        <v>248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233</v>
      </c>
      <c r="BM362" s="223" t="s">
        <v>6746</v>
      </c>
    </row>
    <row r="363" s="2" customFormat="1">
      <c r="A363" s="38"/>
      <c r="B363" s="39"/>
      <c r="C363" s="40"/>
      <c r="D363" s="225" t="s">
        <v>212</v>
      </c>
      <c r="E363" s="40"/>
      <c r="F363" s="226" t="s">
        <v>6745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212</v>
      </c>
      <c r="AU363" s="17" t="s">
        <v>82</v>
      </c>
    </row>
    <row r="364" s="2" customFormat="1" ht="16.5" customHeight="1">
      <c r="A364" s="38"/>
      <c r="B364" s="39"/>
      <c r="C364" s="243" t="s">
        <v>738</v>
      </c>
      <c r="D364" s="243" t="s">
        <v>248</v>
      </c>
      <c r="E364" s="244" t="s">
        <v>6747</v>
      </c>
      <c r="F364" s="245" t="s">
        <v>6748</v>
      </c>
      <c r="G364" s="246" t="s">
        <v>289</v>
      </c>
      <c r="H364" s="247">
        <v>1</v>
      </c>
      <c r="I364" s="248"/>
      <c r="J364" s="249">
        <f>ROUND(I364*H364,2)</f>
        <v>0</v>
      </c>
      <c r="K364" s="245" t="s">
        <v>19</v>
      </c>
      <c r="L364" s="250"/>
      <c r="M364" s="251" t="s">
        <v>19</v>
      </c>
      <c r="N364" s="252" t="s">
        <v>44</v>
      </c>
      <c r="O364" s="84"/>
      <c r="P364" s="221">
        <f>O364*H364</f>
        <v>0</v>
      </c>
      <c r="Q364" s="221">
        <v>0.01188</v>
      </c>
      <c r="R364" s="221">
        <f>Q364*H364</f>
        <v>0.01188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1051</v>
      </c>
      <c r="AT364" s="223" t="s">
        <v>248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233</v>
      </c>
      <c r="BM364" s="223" t="s">
        <v>6749</v>
      </c>
    </row>
    <row r="365" s="2" customFormat="1">
      <c r="A365" s="38"/>
      <c r="B365" s="39"/>
      <c r="C365" s="40"/>
      <c r="D365" s="225" t="s">
        <v>212</v>
      </c>
      <c r="E365" s="40"/>
      <c r="F365" s="226" t="s">
        <v>6748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212</v>
      </c>
      <c r="AU365" s="17" t="s">
        <v>82</v>
      </c>
    </row>
    <row r="366" s="2" customFormat="1" ht="16.5" customHeight="1">
      <c r="A366" s="38"/>
      <c r="B366" s="39"/>
      <c r="C366" s="212" t="s">
        <v>745</v>
      </c>
      <c r="D366" s="212" t="s">
        <v>205</v>
      </c>
      <c r="E366" s="213" t="s">
        <v>1140</v>
      </c>
      <c r="F366" s="214" t="s">
        <v>1141</v>
      </c>
      <c r="G366" s="215" t="s">
        <v>289</v>
      </c>
      <c r="H366" s="216">
        <v>18</v>
      </c>
      <c r="I366" s="217"/>
      <c r="J366" s="218">
        <f>ROUND(I366*H366,2)</f>
        <v>0</v>
      </c>
      <c r="K366" s="214" t="s">
        <v>209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9.0000000000000006E-05</v>
      </c>
      <c r="R366" s="221">
        <f>Q366*H366</f>
        <v>0.0016200000000000001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233</v>
      </c>
      <c r="AT366" s="223" t="s">
        <v>205</v>
      </c>
      <c r="AU366" s="223" t="s">
        <v>82</v>
      </c>
      <c r="AY366" s="17" t="s">
        <v>202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233</v>
      </c>
      <c r="BM366" s="223" t="s">
        <v>6750</v>
      </c>
    </row>
    <row r="367" s="2" customFormat="1">
      <c r="A367" s="38"/>
      <c r="B367" s="39"/>
      <c r="C367" s="40"/>
      <c r="D367" s="225" t="s">
        <v>212</v>
      </c>
      <c r="E367" s="40"/>
      <c r="F367" s="226" t="s">
        <v>1143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212</v>
      </c>
      <c r="AU367" s="17" t="s">
        <v>82</v>
      </c>
    </row>
    <row r="368" s="2" customFormat="1">
      <c r="A368" s="38"/>
      <c r="B368" s="39"/>
      <c r="C368" s="40"/>
      <c r="D368" s="230" t="s">
        <v>214</v>
      </c>
      <c r="E368" s="40"/>
      <c r="F368" s="231" t="s">
        <v>1144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214</v>
      </c>
      <c r="AU368" s="17" t="s">
        <v>82</v>
      </c>
    </row>
    <row r="369" s="2" customFormat="1" ht="16.5" customHeight="1">
      <c r="A369" s="38"/>
      <c r="B369" s="39"/>
      <c r="C369" s="243" t="s">
        <v>751</v>
      </c>
      <c r="D369" s="243" t="s">
        <v>248</v>
      </c>
      <c r="E369" s="244" t="s">
        <v>1158</v>
      </c>
      <c r="F369" s="245" t="s">
        <v>6751</v>
      </c>
      <c r="G369" s="246" t="s">
        <v>289</v>
      </c>
      <c r="H369" s="247">
        <v>12</v>
      </c>
      <c r="I369" s="248"/>
      <c r="J369" s="249">
        <f>ROUND(I369*H369,2)</f>
        <v>0</v>
      </c>
      <c r="K369" s="245" t="s">
        <v>19</v>
      </c>
      <c r="L369" s="250"/>
      <c r="M369" s="251" t="s">
        <v>19</v>
      </c>
      <c r="N369" s="252" t="s">
        <v>44</v>
      </c>
      <c r="O369" s="84"/>
      <c r="P369" s="221">
        <f>O369*H369</f>
        <v>0</v>
      </c>
      <c r="Q369" s="221">
        <v>0.00016000000000000001</v>
      </c>
      <c r="R369" s="221">
        <f>Q369*H369</f>
        <v>0.0019200000000000003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251</v>
      </c>
      <c r="AT369" s="223" t="s">
        <v>248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239</v>
      </c>
      <c r="BM369" s="223" t="s">
        <v>6752</v>
      </c>
    </row>
    <row r="370" s="2" customFormat="1">
      <c r="A370" s="38"/>
      <c r="B370" s="39"/>
      <c r="C370" s="40"/>
      <c r="D370" s="225" t="s">
        <v>212</v>
      </c>
      <c r="E370" s="40"/>
      <c r="F370" s="226" t="s">
        <v>6753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212</v>
      </c>
      <c r="AU370" s="17" t="s">
        <v>82</v>
      </c>
    </row>
    <row r="371" s="2" customFormat="1" ht="16.5" customHeight="1">
      <c r="A371" s="38"/>
      <c r="B371" s="39"/>
      <c r="C371" s="243" t="s">
        <v>755</v>
      </c>
      <c r="D371" s="243" t="s">
        <v>248</v>
      </c>
      <c r="E371" s="244" t="s">
        <v>4782</v>
      </c>
      <c r="F371" s="245" t="s">
        <v>6754</v>
      </c>
      <c r="G371" s="246" t="s">
        <v>289</v>
      </c>
      <c r="H371" s="247">
        <v>6</v>
      </c>
      <c r="I371" s="248"/>
      <c r="J371" s="249">
        <f>ROUND(I371*H371,2)</f>
        <v>0</v>
      </c>
      <c r="K371" s="245" t="s">
        <v>19</v>
      </c>
      <c r="L371" s="250"/>
      <c r="M371" s="251" t="s">
        <v>19</v>
      </c>
      <c r="N371" s="252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251</v>
      </c>
      <c r="AT371" s="223" t="s">
        <v>248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239</v>
      </c>
      <c r="BM371" s="223" t="s">
        <v>6755</v>
      </c>
    </row>
    <row r="372" s="2" customFormat="1">
      <c r="A372" s="38"/>
      <c r="B372" s="39"/>
      <c r="C372" s="40"/>
      <c r="D372" s="225" t="s">
        <v>212</v>
      </c>
      <c r="E372" s="40"/>
      <c r="F372" s="226" t="s">
        <v>6754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212</v>
      </c>
      <c r="AU372" s="17" t="s">
        <v>82</v>
      </c>
    </row>
    <row r="373" s="2" customFormat="1" ht="16.5" customHeight="1">
      <c r="A373" s="38"/>
      <c r="B373" s="39"/>
      <c r="C373" s="212" t="s">
        <v>759</v>
      </c>
      <c r="D373" s="212" t="s">
        <v>205</v>
      </c>
      <c r="E373" s="213" t="s">
        <v>1162</v>
      </c>
      <c r="F373" s="214" t="s">
        <v>1163</v>
      </c>
      <c r="G373" s="215" t="s">
        <v>289</v>
      </c>
      <c r="H373" s="216">
        <v>18</v>
      </c>
      <c r="I373" s="217"/>
      <c r="J373" s="218">
        <f>ROUND(I373*H373,2)</f>
        <v>0</v>
      </c>
      <c r="K373" s="214" t="s">
        <v>209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0.00012</v>
      </c>
      <c r="R373" s="221">
        <f>Q373*H373</f>
        <v>0.00216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233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233</v>
      </c>
      <c r="BM373" s="223" t="s">
        <v>6756</v>
      </c>
    </row>
    <row r="374" s="2" customFormat="1">
      <c r="A374" s="38"/>
      <c r="B374" s="39"/>
      <c r="C374" s="40"/>
      <c r="D374" s="225" t="s">
        <v>212</v>
      </c>
      <c r="E374" s="40"/>
      <c r="F374" s="226" t="s">
        <v>1165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212</v>
      </c>
      <c r="AU374" s="17" t="s">
        <v>82</v>
      </c>
    </row>
    <row r="375" s="2" customFormat="1">
      <c r="A375" s="38"/>
      <c r="B375" s="39"/>
      <c r="C375" s="40"/>
      <c r="D375" s="230" t="s">
        <v>214</v>
      </c>
      <c r="E375" s="40"/>
      <c r="F375" s="231" t="s">
        <v>1166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214</v>
      </c>
      <c r="AU375" s="17" t="s">
        <v>82</v>
      </c>
    </row>
    <row r="376" s="2" customFormat="1" ht="24.15" customHeight="1">
      <c r="A376" s="38"/>
      <c r="B376" s="39"/>
      <c r="C376" s="243" t="s">
        <v>765</v>
      </c>
      <c r="D376" s="243" t="s">
        <v>248</v>
      </c>
      <c r="E376" s="244" t="s">
        <v>6757</v>
      </c>
      <c r="F376" s="245" t="s">
        <v>6758</v>
      </c>
      <c r="G376" s="246" t="s">
        <v>289</v>
      </c>
      <c r="H376" s="247">
        <v>16</v>
      </c>
      <c r="I376" s="248"/>
      <c r="J376" s="249">
        <f>ROUND(I376*H376,2)</f>
        <v>0</v>
      </c>
      <c r="K376" s="245" t="s">
        <v>19</v>
      </c>
      <c r="L376" s="250"/>
      <c r="M376" s="251" t="s">
        <v>19</v>
      </c>
      <c r="N376" s="252" t="s">
        <v>44</v>
      </c>
      <c r="O376" s="84"/>
      <c r="P376" s="221">
        <f>O376*H376</f>
        <v>0</v>
      </c>
      <c r="Q376" s="221">
        <v>0.016</v>
      </c>
      <c r="R376" s="221">
        <f>Q376*H376</f>
        <v>0.25600000000000001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1051</v>
      </c>
      <c r="AT376" s="223" t="s">
        <v>248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233</v>
      </c>
      <c r="BM376" s="223" t="s">
        <v>6759</v>
      </c>
    </row>
    <row r="377" s="2" customFormat="1">
      <c r="A377" s="38"/>
      <c r="B377" s="39"/>
      <c r="C377" s="40"/>
      <c r="D377" s="225" t="s">
        <v>212</v>
      </c>
      <c r="E377" s="40"/>
      <c r="F377" s="226" t="s">
        <v>6758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212</v>
      </c>
      <c r="AU377" s="17" t="s">
        <v>82</v>
      </c>
    </row>
    <row r="378" s="2" customFormat="1" ht="16.5" customHeight="1">
      <c r="A378" s="38"/>
      <c r="B378" s="39"/>
      <c r="C378" s="243" t="s">
        <v>771</v>
      </c>
      <c r="D378" s="243" t="s">
        <v>248</v>
      </c>
      <c r="E378" s="244" t="s">
        <v>1193</v>
      </c>
      <c r="F378" s="245" t="s">
        <v>1194</v>
      </c>
      <c r="G378" s="246" t="s">
        <v>289</v>
      </c>
      <c r="H378" s="247">
        <v>1</v>
      </c>
      <c r="I378" s="248"/>
      <c r="J378" s="249">
        <f>ROUND(I378*H378,2)</f>
        <v>0</v>
      </c>
      <c r="K378" s="245" t="s">
        <v>19</v>
      </c>
      <c r="L378" s="250"/>
      <c r="M378" s="251" t="s">
        <v>19</v>
      </c>
      <c r="N378" s="252" t="s">
        <v>44</v>
      </c>
      <c r="O378" s="84"/>
      <c r="P378" s="221">
        <f>O378*H378</f>
        <v>0</v>
      </c>
      <c r="Q378" s="221">
        <v>0.0050000000000000001</v>
      </c>
      <c r="R378" s="221">
        <f>Q378*H378</f>
        <v>0.0050000000000000001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251</v>
      </c>
      <c r="AT378" s="223" t="s">
        <v>248</v>
      </c>
      <c r="AU378" s="223" t="s">
        <v>82</v>
      </c>
      <c r="AY378" s="17" t="s">
        <v>202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239</v>
      </c>
      <c r="BM378" s="223" t="s">
        <v>6760</v>
      </c>
    </row>
    <row r="379" s="2" customFormat="1">
      <c r="A379" s="38"/>
      <c r="B379" s="39"/>
      <c r="C379" s="40"/>
      <c r="D379" s="225" t="s">
        <v>212</v>
      </c>
      <c r="E379" s="40"/>
      <c r="F379" s="226" t="s">
        <v>1194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212</v>
      </c>
      <c r="AU379" s="17" t="s">
        <v>82</v>
      </c>
    </row>
    <row r="380" s="2" customFormat="1" ht="16.5" customHeight="1">
      <c r="A380" s="38"/>
      <c r="B380" s="39"/>
      <c r="C380" s="243" t="s">
        <v>777</v>
      </c>
      <c r="D380" s="243" t="s">
        <v>248</v>
      </c>
      <c r="E380" s="244" t="s">
        <v>1197</v>
      </c>
      <c r="F380" s="245" t="s">
        <v>1198</v>
      </c>
      <c r="G380" s="246" t="s">
        <v>289</v>
      </c>
      <c r="H380" s="247">
        <v>1</v>
      </c>
      <c r="I380" s="248"/>
      <c r="J380" s="249">
        <f>ROUND(I380*H380,2)</f>
        <v>0</v>
      </c>
      <c r="K380" s="245" t="s">
        <v>19</v>
      </c>
      <c r="L380" s="250"/>
      <c r="M380" s="251" t="s">
        <v>19</v>
      </c>
      <c r="N380" s="252" t="s">
        <v>44</v>
      </c>
      <c r="O380" s="84"/>
      <c r="P380" s="221">
        <f>O380*H380</f>
        <v>0</v>
      </c>
      <c r="Q380" s="221">
        <v>0.00016000000000000001</v>
      </c>
      <c r="R380" s="221">
        <f>Q380*H380</f>
        <v>0.00016000000000000001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251</v>
      </c>
      <c r="AT380" s="223" t="s">
        <v>248</v>
      </c>
      <c r="AU380" s="223" t="s">
        <v>82</v>
      </c>
      <c r="AY380" s="17" t="s">
        <v>202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239</v>
      </c>
      <c r="BM380" s="223" t="s">
        <v>6761</v>
      </c>
    </row>
    <row r="381" s="2" customFormat="1">
      <c r="A381" s="38"/>
      <c r="B381" s="39"/>
      <c r="C381" s="40"/>
      <c r="D381" s="225" t="s">
        <v>212</v>
      </c>
      <c r="E381" s="40"/>
      <c r="F381" s="226" t="s">
        <v>1198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212</v>
      </c>
      <c r="AU381" s="17" t="s">
        <v>82</v>
      </c>
    </row>
    <row r="382" s="2" customFormat="1" ht="16.5" customHeight="1">
      <c r="A382" s="38"/>
      <c r="B382" s="39"/>
      <c r="C382" s="212" t="s">
        <v>783</v>
      </c>
      <c r="D382" s="212" t="s">
        <v>205</v>
      </c>
      <c r="E382" s="213" t="s">
        <v>4904</v>
      </c>
      <c r="F382" s="214" t="s">
        <v>4905</v>
      </c>
      <c r="G382" s="215" t="s">
        <v>289</v>
      </c>
      <c r="H382" s="216">
        <v>20</v>
      </c>
      <c r="I382" s="217"/>
      <c r="J382" s="218">
        <f>ROUND(I382*H382,2)</f>
        <v>0</v>
      </c>
      <c r="K382" s="214" t="s">
        <v>209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0.00020000000000000001</v>
      </c>
      <c r="R382" s="221">
        <f>Q382*H382</f>
        <v>0.0040000000000000001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233</v>
      </c>
      <c r="AT382" s="223" t="s">
        <v>205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233</v>
      </c>
      <c r="BM382" s="223" t="s">
        <v>6762</v>
      </c>
    </row>
    <row r="383" s="2" customFormat="1">
      <c r="A383" s="38"/>
      <c r="B383" s="39"/>
      <c r="C383" s="40"/>
      <c r="D383" s="225" t="s">
        <v>212</v>
      </c>
      <c r="E383" s="40"/>
      <c r="F383" s="226" t="s">
        <v>4907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212</v>
      </c>
      <c r="AU383" s="17" t="s">
        <v>82</v>
      </c>
    </row>
    <row r="384" s="2" customFormat="1">
      <c r="A384" s="38"/>
      <c r="B384" s="39"/>
      <c r="C384" s="40"/>
      <c r="D384" s="230" t="s">
        <v>214</v>
      </c>
      <c r="E384" s="40"/>
      <c r="F384" s="231" t="s">
        <v>4908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214</v>
      </c>
      <c r="AU384" s="17" t="s">
        <v>82</v>
      </c>
    </row>
    <row r="385" s="2" customFormat="1" ht="24.15" customHeight="1">
      <c r="A385" s="38"/>
      <c r="B385" s="39"/>
      <c r="C385" s="243" t="s">
        <v>790</v>
      </c>
      <c r="D385" s="243" t="s">
        <v>248</v>
      </c>
      <c r="E385" s="244" t="s">
        <v>6763</v>
      </c>
      <c r="F385" s="245" t="s">
        <v>6764</v>
      </c>
      <c r="G385" s="246" t="s">
        <v>289</v>
      </c>
      <c r="H385" s="247">
        <v>16</v>
      </c>
      <c r="I385" s="248"/>
      <c r="J385" s="249">
        <f>ROUND(I385*H385,2)</f>
        <v>0</v>
      </c>
      <c r="K385" s="245" t="s">
        <v>19</v>
      </c>
      <c r="L385" s="250"/>
      <c r="M385" s="251" t="s">
        <v>19</v>
      </c>
      <c r="N385" s="252" t="s">
        <v>44</v>
      </c>
      <c r="O385" s="84"/>
      <c r="P385" s="221">
        <f>O385*H385</f>
        <v>0</v>
      </c>
      <c r="Q385" s="221">
        <v>0.021000000000000001</v>
      </c>
      <c r="R385" s="221">
        <f>Q385*H385</f>
        <v>0.33600000000000002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1051</v>
      </c>
      <c r="AT385" s="223" t="s">
        <v>248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233</v>
      </c>
      <c r="BM385" s="223" t="s">
        <v>6765</v>
      </c>
    </row>
    <row r="386" s="2" customFormat="1">
      <c r="A386" s="38"/>
      <c r="B386" s="39"/>
      <c r="C386" s="40"/>
      <c r="D386" s="225" t="s">
        <v>212</v>
      </c>
      <c r="E386" s="40"/>
      <c r="F386" s="226" t="s">
        <v>6764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212</v>
      </c>
      <c r="AU386" s="17" t="s">
        <v>82</v>
      </c>
    </row>
    <row r="387" s="2" customFormat="1" ht="16.5" customHeight="1">
      <c r="A387" s="38"/>
      <c r="B387" s="39"/>
      <c r="C387" s="243" t="s">
        <v>797</v>
      </c>
      <c r="D387" s="243" t="s">
        <v>248</v>
      </c>
      <c r="E387" s="244" t="s">
        <v>4910</v>
      </c>
      <c r="F387" s="245" t="s">
        <v>4911</v>
      </c>
      <c r="G387" s="246" t="s">
        <v>289</v>
      </c>
      <c r="H387" s="247">
        <v>1</v>
      </c>
      <c r="I387" s="248"/>
      <c r="J387" s="249">
        <f>ROUND(I387*H387,2)</f>
        <v>0</v>
      </c>
      <c r="K387" s="245" t="s">
        <v>19</v>
      </c>
      <c r="L387" s="250"/>
      <c r="M387" s="251" t="s">
        <v>19</v>
      </c>
      <c r="N387" s="252" t="s">
        <v>44</v>
      </c>
      <c r="O387" s="84"/>
      <c r="P387" s="221">
        <f>O387*H387</f>
        <v>0</v>
      </c>
      <c r="Q387" s="221">
        <v>0.0112</v>
      </c>
      <c r="R387" s="221">
        <f>Q387*H387</f>
        <v>0.0112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251</v>
      </c>
      <c r="AT387" s="223" t="s">
        <v>248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239</v>
      </c>
      <c r="BM387" s="223" t="s">
        <v>6766</v>
      </c>
    </row>
    <row r="388" s="2" customFormat="1">
      <c r="A388" s="38"/>
      <c r="B388" s="39"/>
      <c r="C388" s="40"/>
      <c r="D388" s="225" t="s">
        <v>212</v>
      </c>
      <c r="E388" s="40"/>
      <c r="F388" s="226" t="s">
        <v>4911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212</v>
      </c>
      <c r="AU388" s="17" t="s">
        <v>82</v>
      </c>
    </row>
    <row r="389" s="2" customFormat="1" ht="24.15" customHeight="1">
      <c r="A389" s="38"/>
      <c r="B389" s="39"/>
      <c r="C389" s="243" t="s">
        <v>804</v>
      </c>
      <c r="D389" s="243" t="s">
        <v>248</v>
      </c>
      <c r="E389" s="244" t="s">
        <v>6767</v>
      </c>
      <c r="F389" s="245" t="s">
        <v>6768</v>
      </c>
      <c r="G389" s="246" t="s">
        <v>289</v>
      </c>
      <c r="H389" s="247">
        <v>1</v>
      </c>
      <c r="I389" s="248"/>
      <c r="J389" s="249">
        <f>ROUND(I389*H389,2)</f>
        <v>0</v>
      </c>
      <c r="K389" s="245" t="s">
        <v>19</v>
      </c>
      <c r="L389" s="250"/>
      <c r="M389" s="251" t="s">
        <v>19</v>
      </c>
      <c r="N389" s="252" t="s">
        <v>44</v>
      </c>
      <c r="O389" s="84"/>
      <c r="P389" s="221">
        <f>O389*H389</f>
        <v>0</v>
      </c>
      <c r="Q389" s="221">
        <v>0.021000000000000001</v>
      </c>
      <c r="R389" s="221">
        <f>Q389*H389</f>
        <v>0.021000000000000001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1051</v>
      </c>
      <c r="AT389" s="223" t="s">
        <v>248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233</v>
      </c>
      <c r="BM389" s="223" t="s">
        <v>6769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6768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 ht="16.5" customHeight="1">
      <c r="A391" s="38"/>
      <c r="B391" s="39"/>
      <c r="C391" s="243" t="s">
        <v>811</v>
      </c>
      <c r="D391" s="243" t="s">
        <v>248</v>
      </c>
      <c r="E391" s="244" t="s">
        <v>6770</v>
      </c>
      <c r="F391" s="245" t="s">
        <v>6771</v>
      </c>
      <c r="G391" s="246" t="s">
        <v>289</v>
      </c>
      <c r="H391" s="247">
        <v>1</v>
      </c>
      <c r="I391" s="248"/>
      <c r="J391" s="249">
        <f>ROUND(I391*H391,2)</f>
        <v>0</v>
      </c>
      <c r="K391" s="245" t="s">
        <v>19</v>
      </c>
      <c r="L391" s="250"/>
      <c r="M391" s="251" t="s">
        <v>19</v>
      </c>
      <c r="N391" s="252" t="s">
        <v>44</v>
      </c>
      <c r="O391" s="84"/>
      <c r="P391" s="221">
        <f>O391*H391</f>
        <v>0</v>
      </c>
      <c r="Q391" s="221">
        <v>0.01746</v>
      </c>
      <c r="R391" s="221">
        <f>Q391*H391</f>
        <v>0.01746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1051</v>
      </c>
      <c r="AT391" s="223" t="s">
        <v>248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233</v>
      </c>
      <c r="BM391" s="223" t="s">
        <v>6772</v>
      </c>
    </row>
    <row r="392" s="2" customFormat="1">
      <c r="A392" s="38"/>
      <c r="B392" s="39"/>
      <c r="C392" s="40"/>
      <c r="D392" s="225" t="s">
        <v>212</v>
      </c>
      <c r="E392" s="40"/>
      <c r="F392" s="226" t="s">
        <v>6771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212</v>
      </c>
      <c r="AU392" s="17" t="s">
        <v>82</v>
      </c>
    </row>
    <row r="393" s="2" customFormat="1" ht="16.5" customHeight="1">
      <c r="A393" s="38"/>
      <c r="B393" s="39"/>
      <c r="C393" s="243" t="s">
        <v>818</v>
      </c>
      <c r="D393" s="243" t="s">
        <v>248</v>
      </c>
      <c r="E393" s="244" t="s">
        <v>4914</v>
      </c>
      <c r="F393" s="245" t="s">
        <v>4915</v>
      </c>
      <c r="G393" s="246" t="s">
        <v>289</v>
      </c>
      <c r="H393" s="247">
        <v>1</v>
      </c>
      <c r="I393" s="248"/>
      <c r="J393" s="249">
        <f>ROUND(I393*H393,2)</f>
        <v>0</v>
      </c>
      <c r="K393" s="245" t="s">
        <v>19</v>
      </c>
      <c r="L393" s="250"/>
      <c r="M393" s="251" t="s">
        <v>19</v>
      </c>
      <c r="N393" s="252" t="s">
        <v>44</v>
      </c>
      <c r="O393" s="84"/>
      <c r="P393" s="221">
        <f>O393*H393</f>
        <v>0</v>
      </c>
      <c r="Q393" s="221">
        <v>0.00016000000000000001</v>
      </c>
      <c r="R393" s="221">
        <f>Q393*H393</f>
        <v>0.00016000000000000001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251</v>
      </c>
      <c r="AT393" s="223" t="s">
        <v>248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239</v>
      </c>
      <c r="BM393" s="223" t="s">
        <v>6773</v>
      </c>
    </row>
    <row r="394" s="2" customFormat="1">
      <c r="A394" s="38"/>
      <c r="B394" s="39"/>
      <c r="C394" s="40"/>
      <c r="D394" s="225" t="s">
        <v>212</v>
      </c>
      <c r="E394" s="40"/>
      <c r="F394" s="226" t="s">
        <v>4915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212</v>
      </c>
      <c r="AU394" s="17" t="s">
        <v>82</v>
      </c>
    </row>
    <row r="395" s="2" customFormat="1" ht="16.5" customHeight="1">
      <c r="A395" s="38"/>
      <c r="B395" s="39"/>
      <c r="C395" s="212" t="s">
        <v>824</v>
      </c>
      <c r="D395" s="212" t="s">
        <v>205</v>
      </c>
      <c r="E395" s="213" t="s">
        <v>1241</v>
      </c>
      <c r="F395" s="214" t="s">
        <v>1242</v>
      </c>
      <c r="G395" s="215" t="s">
        <v>289</v>
      </c>
      <c r="H395" s="216">
        <v>48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0.00035</v>
      </c>
      <c r="R395" s="221">
        <f>Q395*H395</f>
        <v>0.016799999999999999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233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233</v>
      </c>
      <c r="BM395" s="223" t="s">
        <v>6774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1244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>
      <c r="A397" s="38"/>
      <c r="B397" s="39"/>
      <c r="C397" s="40"/>
      <c r="D397" s="230" t="s">
        <v>214</v>
      </c>
      <c r="E397" s="40"/>
      <c r="F397" s="231" t="s">
        <v>1245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214</v>
      </c>
      <c r="AU397" s="17" t="s">
        <v>82</v>
      </c>
    </row>
    <row r="398" s="2" customFormat="1" ht="24.15" customHeight="1">
      <c r="A398" s="38"/>
      <c r="B398" s="39"/>
      <c r="C398" s="243" t="s">
        <v>830</v>
      </c>
      <c r="D398" s="243" t="s">
        <v>248</v>
      </c>
      <c r="E398" s="244" t="s">
        <v>6775</v>
      </c>
      <c r="F398" s="245" t="s">
        <v>6776</v>
      </c>
      <c r="G398" s="246" t="s">
        <v>289</v>
      </c>
      <c r="H398" s="247">
        <v>35</v>
      </c>
      <c r="I398" s="248"/>
      <c r="J398" s="249">
        <f>ROUND(I398*H398,2)</f>
        <v>0</v>
      </c>
      <c r="K398" s="245" t="s">
        <v>19</v>
      </c>
      <c r="L398" s="250"/>
      <c r="M398" s="251" t="s">
        <v>19</v>
      </c>
      <c r="N398" s="252" t="s">
        <v>44</v>
      </c>
      <c r="O398" s="84"/>
      <c r="P398" s="221">
        <f>O398*H398</f>
        <v>0</v>
      </c>
      <c r="Q398" s="221">
        <v>0.042000000000000003</v>
      </c>
      <c r="R398" s="221">
        <f>Q398*H398</f>
        <v>1.4700000000000002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1051</v>
      </c>
      <c r="AT398" s="223" t="s">
        <v>248</v>
      </c>
      <c r="AU398" s="223" t="s">
        <v>82</v>
      </c>
      <c r="AY398" s="17" t="s">
        <v>202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80</v>
      </c>
      <c r="BK398" s="224">
        <f>ROUND(I398*H398,2)</f>
        <v>0</v>
      </c>
      <c r="BL398" s="17" t="s">
        <v>233</v>
      </c>
      <c r="BM398" s="223" t="s">
        <v>6777</v>
      </c>
    </row>
    <row r="399" s="2" customFormat="1">
      <c r="A399" s="38"/>
      <c r="B399" s="39"/>
      <c r="C399" s="40"/>
      <c r="D399" s="225" t="s">
        <v>212</v>
      </c>
      <c r="E399" s="40"/>
      <c r="F399" s="226" t="s">
        <v>6776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212</v>
      </c>
      <c r="AU399" s="17" t="s">
        <v>82</v>
      </c>
    </row>
    <row r="400" s="2" customFormat="1" ht="16.5" customHeight="1">
      <c r="A400" s="38"/>
      <c r="B400" s="39"/>
      <c r="C400" s="243" t="s">
        <v>836</v>
      </c>
      <c r="D400" s="243" t="s">
        <v>248</v>
      </c>
      <c r="E400" s="244" t="s">
        <v>5168</v>
      </c>
      <c r="F400" s="245" t="s">
        <v>5169</v>
      </c>
      <c r="G400" s="246" t="s">
        <v>289</v>
      </c>
      <c r="H400" s="247">
        <v>3</v>
      </c>
      <c r="I400" s="248"/>
      <c r="J400" s="249">
        <f>ROUND(I400*H400,2)</f>
        <v>0</v>
      </c>
      <c r="K400" s="245" t="s">
        <v>209</v>
      </c>
      <c r="L400" s="250"/>
      <c r="M400" s="251" t="s">
        <v>19</v>
      </c>
      <c r="N400" s="252" t="s">
        <v>44</v>
      </c>
      <c r="O400" s="84"/>
      <c r="P400" s="221">
        <f>O400*H400</f>
        <v>0</v>
      </c>
      <c r="Q400" s="221">
        <v>0.00157</v>
      </c>
      <c r="R400" s="221">
        <f>Q400*H400</f>
        <v>0.0047099999999999998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1051</v>
      </c>
      <c r="AT400" s="223" t="s">
        <v>248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233</v>
      </c>
      <c r="BM400" s="223" t="s">
        <v>6778</v>
      </c>
    </row>
    <row r="401" s="2" customFormat="1">
      <c r="A401" s="38"/>
      <c r="B401" s="39"/>
      <c r="C401" s="40"/>
      <c r="D401" s="225" t="s">
        <v>212</v>
      </c>
      <c r="E401" s="40"/>
      <c r="F401" s="226" t="s">
        <v>5169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212</v>
      </c>
      <c r="AU401" s="17" t="s">
        <v>82</v>
      </c>
    </row>
    <row r="402" s="2" customFormat="1" ht="21.75" customHeight="1">
      <c r="A402" s="38"/>
      <c r="B402" s="39"/>
      <c r="C402" s="243" t="s">
        <v>842</v>
      </c>
      <c r="D402" s="243" t="s">
        <v>248</v>
      </c>
      <c r="E402" s="244" t="s">
        <v>1337</v>
      </c>
      <c r="F402" s="245" t="s">
        <v>1338</v>
      </c>
      <c r="G402" s="246" t="s">
        <v>289</v>
      </c>
      <c r="H402" s="247">
        <v>1</v>
      </c>
      <c r="I402" s="248"/>
      <c r="J402" s="249">
        <f>ROUND(I402*H402,2)</f>
        <v>0</v>
      </c>
      <c r="K402" s="245" t="s">
        <v>19</v>
      </c>
      <c r="L402" s="250"/>
      <c r="M402" s="251" t="s">
        <v>19</v>
      </c>
      <c r="N402" s="252" t="s">
        <v>44</v>
      </c>
      <c r="O402" s="84"/>
      <c r="P402" s="221">
        <f>O402*H402</f>
        <v>0</v>
      </c>
      <c r="Q402" s="221">
        <v>0.052999999999999998</v>
      </c>
      <c r="R402" s="221">
        <f>Q402*H402</f>
        <v>0.052999999999999998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251</v>
      </c>
      <c r="AT402" s="223" t="s">
        <v>248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239</v>
      </c>
      <c r="BM402" s="223" t="s">
        <v>6779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1338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2" customFormat="1" ht="24.15" customHeight="1">
      <c r="A404" s="38"/>
      <c r="B404" s="39"/>
      <c r="C404" s="243" t="s">
        <v>848</v>
      </c>
      <c r="D404" s="243" t="s">
        <v>248</v>
      </c>
      <c r="E404" s="244" t="s">
        <v>6780</v>
      </c>
      <c r="F404" s="245" t="s">
        <v>6781</v>
      </c>
      <c r="G404" s="246" t="s">
        <v>289</v>
      </c>
      <c r="H404" s="247">
        <v>2</v>
      </c>
      <c r="I404" s="248"/>
      <c r="J404" s="249">
        <f>ROUND(I404*H404,2)</f>
        <v>0</v>
      </c>
      <c r="K404" s="245" t="s">
        <v>19</v>
      </c>
      <c r="L404" s="250"/>
      <c r="M404" s="251" t="s">
        <v>19</v>
      </c>
      <c r="N404" s="252" t="s">
        <v>44</v>
      </c>
      <c r="O404" s="84"/>
      <c r="P404" s="221">
        <f>O404*H404</f>
        <v>0</v>
      </c>
      <c r="Q404" s="221">
        <v>0.042000000000000003</v>
      </c>
      <c r="R404" s="221">
        <f>Q404*H404</f>
        <v>0.084000000000000005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1051</v>
      </c>
      <c r="AT404" s="223" t="s">
        <v>248</v>
      </c>
      <c r="AU404" s="223" t="s">
        <v>82</v>
      </c>
      <c r="AY404" s="17" t="s">
        <v>202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233</v>
      </c>
      <c r="BM404" s="223" t="s">
        <v>6782</v>
      </c>
    </row>
    <row r="405" s="2" customFormat="1">
      <c r="A405" s="38"/>
      <c r="B405" s="39"/>
      <c r="C405" s="40"/>
      <c r="D405" s="225" t="s">
        <v>212</v>
      </c>
      <c r="E405" s="40"/>
      <c r="F405" s="226" t="s">
        <v>6781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212</v>
      </c>
      <c r="AU405" s="17" t="s">
        <v>82</v>
      </c>
    </row>
    <row r="406" s="2" customFormat="1" ht="24.15" customHeight="1">
      <c r="A406" s="38"/>
      <c r="B406" s="39"/>
      <c r="C406" s="243" t="s">
        <v>855</v>
      </c>
      <c r="D406" s="243" t="s">
        <v>248</v>
      </c>
      <c r="E406" s="244" t="s">
        <v>6783</v>
      </c>
      <c r="F406" s="245" t="s">
        <v>6784</v>
      </c>
      <c r="G406" s="246" t="s">
        <v>289</v>
      </c>
      <c r="H406" s="247">
        <v>3</v>
      </c>
      <c r="I406" s="248"/>
      <c r="J406" s="249">
        <f>ROUND(I406*H406,2)</f>
        <v>0</v>
      </c>
      <c r="K406" s="245" t="s">
        <v>19</v>
      </c>
      <c r="L406" s="250"/>
      <c r="M406" s="251" t="s">
        <v>19</v>
      </c>
      <c r="N406" s="252" t="s">
        <v>44</v>
      </c>
      <c r="O406" s="84"/>
      <c r="P406" s="221">
        <f>O406*H406</f>
        <v>0</v>
      </c>
      <c r="Q406" s="221">
        <v>0.042000000000000003</v>
      </c>
      <c r="R406" s="221">
        <f>Q406*H406</f>
        <v>0.126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1051</v>
      </c>
      <c r="AT406" s="223" t="s">
        <v>248</v>
      </c>
      <c r="AU406" s="223" t="s">
        <v>82</v>
      </c>
      <c r="AY406" s="17" t="s">
        <v>202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80</v>
      </c>
      <c r="BK406" s="224">
        <f>ROUND(I406*H406,2)</f>
        <v>0</v>
      </c>
      <c r="BL406" s="17" t="s">
        <v>233</v>
      </c>
      <c r="BM406" s="223" t="s">
        <v>6785</v>
      </c>
    </row>
    <row r="407" s="2" customFormat="1">
      <c r="A407" s="38"/>
      <c r="B407" s="39"/>
      <c r="C407" s="40"/>
      <c r="D407" s="225" t="s">
        <v>212</v>
      </c>
      <c r="E407" s="40"/>
      <c r="F407" s="226" t="s">
        <v>6784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212</v>
      </c>
      <c r="AU407" s="17" t="s">
        <v>82</v>
      </c>
    </row>
    <row r="408" s="2" customFormat="1" ht="24.15" customHeight="1">
      <c r="A408" s="38"/>
      <c r="B408" s="39"/>
      <c r="C408" s="243" t="s">
        <v>861</v>
      </c>
      <c r="D408" s="243" t="s">
        <v>248</v>
      </c>
      <c r="E408" s="244" t="s">
        <v>6786</v>
      </c>
      <c r="F408" s="245" t="s">
        <v>6787</v>
      </c>
      <c r="G408" s="246" t="s">
        <v>289</v>
      </c>
      <c r="H408" s="247">
        <v>1</v>
      </c>
      <c r="I408" s="248"/>
      <c r="J408" s="249">
        <f>ROUND(I408*H408,2)</f>
        <v>0</v>
      </c>
      <c r="K408" s="245" t="s">
        <v>19</v>
      </c>
      <c r="L408" s="250"/>
      <c r="M408" s="251" t="s">
        <v>19</v>
      </c>
      <c r="N408" s="252" t="s">
        <v>44</v>
      </c>
      <c r="O408" s="84"/>
      <c r="P408" s="221">
        <f>O408*H408</f>
        <v>0</v>
      </c>
      <c r="Q408" s="221">
        <v>0.042000000000000003</v>
      </c>
      <c r="R408" s="221">
        <f>Q408*H408</f>
        <v>0.042000000000000003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1051</v>
      </c>
      <c r="AT408" s="223" t="s">
        <v>248</v>
      </c>
      <c r="AU408" s="223" t="s">
        <v>82</v>
      </c>
      <c r="AY408" s="17" t="s">
        <v>202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233</v>
      </c>
      <c r="BM408" s="223" t="s">
        <v>6788</v>
      </c>
    </row>
    <row r="409" s="2" customFormat="1">
      <c r="A409" s="38"/>
      <c r="B409" s="39"/>
      <c r="C409" s="40"/>
      <c r="D409" s="225" t="s">
        <v>212</v>
      </c>
      <c r="E409" s="40"/>
      <c r="F409" s="226" t="s">
        <v>6787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212</v>
      </c>
      <c r="AU409" s="17" t="s">
        <v>82</v>
      </c>
    </row>
    <row r="410" s="2" customFormat="1" ht="24.15" customHeight="1">
      <c r="A410" s="38"/>
      <c r="B410" s="39"/>
      <c r="C410" s="243" t="s">
        <v>867</v>
      </c>
      <c r="D410" s="243" t="s">
        <v>248</v>
      </c>
      <c r="E410" s="244" t="s">
        <v>6789</v>
      </c>
      <c r="F410" s="245" t="s">
        <v>6790</v>
      </c>
      <c r="G410" s="246" t="s">
        <v>289</v>
      </c>
      <c r="H410" s="247">
        <v>1</v>
      </c>
      <c r="I410" s="248"/>
      <c r="J410" s="249">
        <f>ROUND(I410*H410,2)</f>
        <v>0</v>
      </c>
      <c r="K410" s="245" t="s">
        <v>19</v>
      </c>
      <c r="L410" s="250"/>
      <c r="M410" s="251" t="s">
        <v>19</v>
      </c>
      <c r="N410" s="252" t="s">
        <v>44</v>
      </c>
      <c r="O410" s="84"/>
      <c r="P410" s="221">
        <f>O410*H410</f>
        <v>0</v>
      </c>
      <c r="Q410" s="221">
        <v>0.042000000000000003</v>
      </c>
      <c r="R410" s="221">
        <f>Q410*H410</f>
        <v>0.042000000000000003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1051</v>
      </c>
      <c r="AT410" s="223" t="s">
        <v>248</v>
      </c>
      <c r="AU410" s="223" t="s">
        <v>82</v>
      </c>
      <c r="AY410" s="17" t="s">
        <v>202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80</v>
      </c>
      <c r="BK410" s="224">
        <f>ROUND(I410*H410,2)</f>
        <v>0</v>
      </c>
      <c r="BL410" s="17" t="s">
        <v>233</v>
      </c>
      <c r="BM410" s="223" t="s">
        <v>6791</v>
      </c>
    </row>
    <row r="411" s="2" customFormat="1">
      <c r="A411" s="38"/>
      <c r="B411" s="39"/>
      <c r="C411" s="40"/>
      <c r="D411" s="225" t="s">
        <v>212</v>
      </c>
      <c r="E411" s="40"/>
      <c r="F411" s="226" t="s">
        <v>6790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212</v>
      </c>
      <c r="AU411" s="17" t="s">
        <v>82</v>
      </c>
    </row>
    <row r="412" s="2" customFormat="1" ht="24.15" customHeight="1">
      <c r="A412" s="38"/>
      <c r="B412" s="39"/>
      <c r="C412" s="243" t="s">
        <v>871</v>
      </c>
      <c r="D412" s="243" t="s">
        <v>248</v>
      </c>
      <c r="E412" s="244" t="s">
        <v>6792</v>
      </c>
      <c r="F412" s="245" t="s">
        <v>6793</v>
      </c>
      <c r="G412" s="246" t="s">
        <v>289</v>
      </c>
      <c r="H412" s="247">
        <v>1</v>
      </c>
      <c r="I412" s="248"/>
      <c r="J412" s="249">
        <f>ROUND(I412*H412,2)</f>
        <v>0</v>
      </c>
      <c r="K412" s="245" t="s">
        <v>19</v>
      </c>
      <c r="L412" s="250"/>
      <c r="M412" s="251" t="s">
        <v>19</v>
      </c>
      <c r="N412" s="252" t="s">
        <v>44</v>
      </c>
      <c r="O412" s="84"/>
      <c r="P412" s="221">
        <f>O412*H412</f>
        <v>0</v>
      </c>
      <c r="Q412" s="221">
        <v>0.042000000000000003</v>
      </c>
      <c r="R412" s="221">
        <f>Q412*H412</f>
        <v>0.042000000000000003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1051</v>
      </c>
      <c r="AT412" s="223" t="s">
        <v>248</v>
      </c>
      <c r="AU412" s="223" t="s">
        <v>82</v>
      </c>
      <c r="AY412" s="17" t="s">
        <v>202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233</v>
      </c>
      <c r="BM412" s="223" t="s">
        <v>6794</v>
      </c>
    </row>
    <row r="413" s="2" customFormat="1">
      <c r="A413" s="38"/>
      <c r="B413" s="39"/>
      <c r="C413" s="40"/>
      <c r="D413" s="225" t="s">
        <v>212</v>
      </c>
      <c r="E413" s="40"/>
      <c r="F413" s="226" t="s">
        <v>6793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212</v>
      </c>
      <c r="AU413" s="17" t="s">
        <v>82</v>
      </c>
    </row>
    <row r="414" s="2" customFormat="1" ht="16.5" customHeight="1">
      <c r="A414" s="38"/>
      <c r="B414" s="39"/>
      <c r="C414" s="243" t="s">
        <v>877</v>
      </c>
      <c r="D414" s="243" t="s">
        <v>248</v>
      </c>
      <c r="E414" s="244" t="s">
        <v>1333</v>
      </c>
      <c r="F414" s="245" t="s">
        <v>1334</v>
      </c>
      <c r="G414" s="246" t="s">
        <v>289</v>
      </c>
      <c r="H414" s="247">
        <v>1</v>
      </c>
      <c r="I414" s="248"/>
      <c r="J414" s="249">
        <f>ROUND(I414*H414,2)</f>
        <v>0</v>
      </c>
      <c r="K414" s="245" t="s">
        <v>19</v>
      </c>
      <c r="L414" s="250"/>
      <c r="M414" s="251" t="s">
        <v>19</v>
      </c>
      <c r="N414" s="252" t="s">
        <v>44</v>
      </c>
      <c r="O414" s="84"/>
      <c r="P414" s="221">
        <f>O414*H414</f>
        <v>0</v>
      </c>
      <c r="Q414" s="221">
        <v>0.00016000000000000001</v>
      </c>
      <c r="R414" s="221">
        <f>Q414*H414</f>
        <v>0.00016000000000000001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251</v>
      </c>
      <c r="AT414" s="223" t="s">
        <v>248</v>
      </c>
      <c r="AU414" s="223" t="s">
        <v>82</v>
      </c>
      <c r="AY414" s="17" t="s">
        <v>202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239</v>
      </c>
      <c r="BM414" s="223" t="s">
        <v>6795</v>
      </c>
    </row>
    <row r="415" s="2" customFormat="1">
      <c r="A415" s="38"/>
      <c r="B415" s="39"/>
      <c r="C415" s="40"/>
      <c r="D415" s="225" t="s">
        <v>212</v>
      </c>
      <c r="E415" s="40"/>
      <c r="F415" s="226" t="s">
        <v>1334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212</v>
      </c>
      <c r="AU415" s="17" t="s">
        <v>82</v>
      </c>
    </row>
    <row r="416" s="2" customFormat="1" ht="16.5" customHeight="1">
      <c r="A416" s="38"/>
      <c r="B416" s="39"/>
      <c r="C416" s="212" t="s">
        <v>883</v>
      </c>
      <c r="D416" s="212" t="s">
        <v>205</v>
      </c>
      <c r="E416" s="213" t="s">
        <v>1341</v>
      </c>
      <c r="F416" s="214" t="s">
        <v>1342</v>
      </c>
      <c r="G416" s="215" t="s">
        <v>289</v>
      </c>
      <c r="H416" s="216">
        <v>58</v>
      </c>
      <c r="I416" s="217"/>
      <c r="J416" s="218">
        <f>ROUND(I416*H416,2)</f>
        <v>0</v>
      </c>
      <c r="K416" s="214" t="s">
        <v>209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0.00108</v>
      </c>
      <c r="R416" s="221">
        <f>Q416*H416</f>
        <v>0.062640000000000001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233</v>
      </c>
      <c r="AT416" s="223" t="s">
        <v>205</v>
      </c>
      <c r="AU416" s="223" t="s">
        <v>82</v>
      </c>
      <c r="AY416" s="17" t="s">
        <v>202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80</v>
      </c>
      <c r="BK416" s="224">
        <f>ROUND(I416*H416,2)</f>
        <v>0</v>
      </c>
      <c r="BL416" s="17" t="s">
        <v>233</v>
      </c>
      <c r="BM416" s="223" t="s">
        <v>6796</v>
      </c>
    </row>
    <row r="417" s="2" customFormat="1">
      <c r="A417" s="38"/>
      <c r="B417" s="39"/>
      <c r="C417" s="40"/>
      <c r="D417" s="225" t="s">
        <v>212</v>
      </c>
      <c r="E417" s="40"/>
      <c r="F417" s="226" t="s">
        <v>1344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212</v>
      </c>
      <c r="AU417" s="17" t="s">
        <v>82</v>
      </c>
    </row>
    <row r="418" s="2" customFormat="1">
      <c r="A418" s="38"/>
      <c r="B418" s="39"/>
      <c r="C418" s="40"/>
      <c r="D418" s="230" t="s">
        <v>214</v>
      </c>
      <c r="E418" s="40"/>
      <c r="F418" s="231" t="s">
        <v>1345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214</v>
      </c>
      <c r="AU418" s="17" t="s">
        <v>82</v>
      </c>
    </row>
    <row r="419" s="2" customFormat="1" ht="21.75" customHeight="1">
      <c r="A419" s="38"/>
      <c r="B419" s="39"/>
      <c r="C419" s="243" t="s">
        <v>887</v>
      </c>
      <c r="D419" s="243" t="s">
        <v>248</v>
      </c>
      <c r="E419" s="244" t="s">
        <v>6797</v>
      </c>
      <c r="F419" s="245" t="s">
        <v>6798</v>
      </c>
      <c r="G419" s="246" t="s">
        <v>289</v>
      </c>
      <c r="H419" s="247">
        <v>1</v>
      </c>
      <c r="I419" s="248"/>
      <c r="J419" s="249">
        <f>ROUND(I419*H419,2)</f>
        <v>0</v>
      </c>
      <c r="K419" s="245" t="s">
        <v>19</v>
      </c>
      <c r="L419" s="250"/>
      <c r="M419" s="251" t="s">
        <v>19</v>
      </c>
      <c r="N419" s="252" t="s">
        <v>44</v>
      </c>
      <c r="O419" s="84"/>
      <c r="P419" s="221">
        <f>O419*H419</f>
        <v>0</v>
      </c>
      <c r="Q419" s="221">
        <v>0.052999999999999998</v>
      </c>
      <c r="R419" s="221">
        <f>Q419*H419</f>
        <v>0.052999999999999998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251</v>
      </c>
      <c r="AT419" s="223" t="s">
        <v>248</v>
      </c>
      <c r="AU419" s="223" t="s">
        <v>82</v>
      </c>
      <c r="AY419" s="17" t="s">
        <v>202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80</v>
      </c>
      <c r="BK419" s="224">
        <f>ROUND(I419*H419,2)</f>
        <v>0</v>
      </c>
      <c r="BL419" s="17" t="s">
        <v>239</v>
      </c>
      <c r="BM419" s="223" t="s">
        <v>6799</v>
      </c>
    </row>
    <row r="420" s="2" customFormat="1">
      <c r="A420" s="38"/>
      <c r="B420" s="39"/>
      <c r="C420" s="40"/>
      <c r="D420" s="225" t="s">
        <v>212</v>
      </c>
      <c r="E420" s="40"/>
      <c r="F420" s="226" t="s">
        <v>6798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212</v>
      </c>
      <c r="AU420" s="17" t="s">
        <v>82</v>
      </c>
    </row>
    <row r="421" s="2" customFormat="1" ht="16.5" customHeight="1">
      <c r="A421" s="38"/>
      <c r="B421" s="39"/>
      <c r="C421" s="243" t="s">
        <v>893</v>
      </c>
      <c r="D421" s="243" t="s">
        <v>248</v>
      </c>
      <c r="E421" s="244" t="s">
        <v>5212</v>
      </c>
      <c r="F421" s="245" t="s">
        <v>5213</v>
      </c>
      <c r="G421" s="246" t="s">
        <v>289</v>
      </c>
      <c r="H421" s="247">
        <v>36</v>
      </c>
      <c r="I421" s="248"/>
      <c r="J421" s="249">
        <f>ROUND(I421*H421,2)</f>
        <v>0</v>
      </c>
      <c r="K421" s="245" t="s">
        <v>19</v>
      </c>
      <c r="L421" s="250"/>
      <c r="M421" s="251" t="s">
        <v>19</v>
      </c>
      <c r="N421" s="252" t="s">
        <v>44</v>
      </c>
      <c r="O421" s="84"/>
      <c r="P421" s="221">
        <f>O421*H421</f>
        <v>0</v>
      </c>
      <c r="Q421" s="221">
        <v>0.00016000000000000001</v>
      </c>
      <c r="R421" s="221">
        <f>Q421*H421</f>
        <v>0.0057600000000000004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251</v>
      </c>
      <c r="AT421" s="223" t="s">
        <v>248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239</v>
      </c>
      <c r="BM421" s="223" t="s">
        <v>6800</v>
      </c>
    </row>
    <row r="422" s="2" customFormat="1">
      <c r="A422" s="38"/>
      <c r="B422" s="39"/>
      <c r="C422" s="40"/>
      <c r="D422" s="225" t="s">
        <v>212</v>
      </c>
      <c r="E422" s="40"/>
      <c r="F422" s="226" t="s">
        <v>5213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212</v>
      </c>
      <c r="AU422" s="17" t="s">
        <v>82</v>
      </c>
    </row>
    <row r="423" s="2" customFormat="1" ht="16.5" customHeight="1">
      <c r="A423" s="38"/>
      <c r="B423" s="39"/>
      <c r="C423" s="243" t="s">
        <v>899</v>
      </c>
      <c r="D423" s="243" t="s">
        <v>248</v>
      </c>
      <c r="E423" s="244" t="s">
        <v>6801</v>
      </c>
      <c r="F423" s="245" t="s">
        <v>6802</v>
      </c>
      <c r="G423" s="246" t="s">
        <v>289</v>
      </c>
      <c r="H423" s="247">
        <v>2</v>
      </c>
      <c r="I423" s="248"/>
      <c r="J423" s="249">
        <f>ROUND(I423*H423,2)</f>
        <v>0</v>
      </c>
      <c r="K423" s="245" t="s">
        <v>19</v>
      </c>
      <c r="L423" s="250"/>
      <c r="M423" s="251" t="s">
        <v>19</v>
      </c>
      <c r="N423" s="252" t="s">
        <v>44</v>
      </c>
      <c r="O423" s="84"/>
      <c r="P423" s="221">
        <f>O423*H423</f>
        <v>0</v>
      </c>
      <c r="Q423" s="221">
        <v>0.00016000000000000001</v>
      </c>
      <c r="R423" s="221">
        <f>Q423*H423</f>
        <v>0.00032000000000000003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251</v>
      </c>
      <c r="AT423" s="223" t="s">
        <v>248</v>
      </c>
      <c r="AU423" s="223" t="s">
        <v>82</v>
      </c>
      <c r="AY423" s="17" t="s">
        <v>202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80</v>
      </c>
      <c r="BK423" s="224">
        <f>ROUND(I423*H423,2)</f>
        <v>0</v>
      </c>
      <c r="BL423" s="17" t="s">
        <v>239</v>
      </c>
      <c r="BM423" s="223" t="s">
        <v>6803</v>
      </c>
    </row>
    <row r="424" s="2" customFormat="1">
      <c r="A424" s="38"/>
      <c r="B424" s="39"/>
      <c r="C424" s="40"/>
      <c r="D424" s="225" t="s">
        <v>212</v>
      </c>
      <c r="E424" s="40"/>
      <c r="F424" s="226" t="s">
        <v>6802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212</v>
      </c>
      <c r="AU424" s="17" t="s">
        <v>82</v>
      </c>
    </row>
    <row r="425" s="2" customFormat="1" ht="16.5" customHeight="1">
      <c r="A425" s="38"/>
      <c r="B425" s="39"/>
      <c r="C425" s="243" t="s">
        <v>903</v>
      </c>
      <c r="D425" s="243" t="s">
        <v>248</v>
      </c>
      <c r="E425" s="244" t="s">
        <v>6804</v>
      </c>
      <c r="F425" s="245" t="s">
        <v>6805</v>
      </c>
      <c r="G425" s="246" t="s">
        <v>289</v>
      </c>
      <c r="H425" s="247">
        <v>3</v>
      </c>
      <c r="I425" s="248"/>
      <c r="J425" s="249">
        <f>ROUND(I425*H425,2)</f>
        <v>0</v>
      </c>
      <c r="K425" s="245" t="s">
        <v>19</v>
      </c>
      <c r="L425" s="250"/>
      <c r="M425" s="251" t="s">
        <v>19</v>
      </c>
      <c r="N425" s="252" t="s">
        <v>44</v>
      </c>
      <c r="O425" s="84"/>
      <c r="P425" s="221">
        <f>O425*H425</f>
        <v>0</v>
      </c>
      <c r="Q425" s="221">
        <v>0.00016000000000000001</v>
      </c>
      <c r="R425" s="221">
        <f>Q425*H425</f>
        <v>0.00048000000000000007</v>
      </c>
      <c r="S425" s="221">
        <v>0</v>
      </c>
      <c r="T425" s="22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251</v>
      </c>
      <c r="AT425" s="223" t="s">
        <v>248</v>
      </c>
      <c r="AU425" s="223" t="s">
        <v>82</v>
      </c>
      <c r="AY425" s="17" t="s">
        <v>202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80</v>
      </c>
      <c r="BK425" s="224">
        <f>ROUND(I425*H425,2)</f>
        <v>0</v>
      </c>
      <c r="BL425" s="17" t="s">
        <v>239</v>
      </c>
      <c r="BM425" s="223" t="s">
        <v>6806</v>
      </c>
    </row>
    <row r="426" s="2" customFormat="1">
      <c r="A426" s="38"/>
      <c r="B426" s="39"/>
      <c r="C426" s="40"/>
      <c r="D426" s="225" t="s">
        <v>212</v>
      </c>
      <c r="E426" s="40"/>
      <c r="F426" s="226" t="s">
        <v>6805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212</v>
      </c>
      <c r="AU426" s="17" t="s">
        <v>82</v>
      </c>
    </row>
    <row r="427" s="2" customFormat="1" ht="24.15" customHeight="1">
      <c r="A427" s="38"/>
      <c r="B427" s="39"/>
      <c r="C427" s="243" t="s">
        <v>909</v>
      </c>
      <c r="D427" s="243" t="s">
        <v>248</v>
      </c>
      <c r="E427" s="244" t="s">
        <v>6807</v>
      </c>
      <c r="F427" s="245" t="s">
        <v>6808</v>
      </c>
      <c r="G427" s="246" t="s">
        <v>289</v>
      </c>
      <c r="H427" s="247">
        <v>16</v>
      </c>
      <c r="I427" s="248"/>
      <c r="J427" s="249">
        <f>ROUND(I427*H427,2)</f>
        <v>0</v>
      </c>
      <c r="K427" s="245" t="s">
        <v>19</v>
      </c>
      <c r="L427" s="250"/>
      <c r="M427" s="251" t="s">
        <v>19</v>
      </c>
      <c r="N427" s="252" t="s">
        <v>44</v>
      </c>
      <c r="O427" s="84"/>
      <c r="P427" s="221">
        <f>O427*H427</f>
        <v>0</v>
      </c>
      <c r="Q427" s="221">
        <v>0.15509999999999999</v>
      </c>
      <c r="R427" s="221">
        <f>Q427*H427</f>
        <v>2.4815999999999998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1051</v>
      </c>
      <c r="AT427" s="223" t="s">
        <v>248</v>
      </c>
      <c r="AU427" s="223" t="s">
        <v>82</v>
      </c>
      <c r="AY427" s="17" t="s">
        <v>202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233</v>
      </c>
      <c r="BM427" s="223" t="s">
        <v>6809</v>
      </c>
    </row>
    <row r="428" s="2" customFormat="1">
      <c r="A428" s="38"/>
      <c r="B428" s="39"/>
      <c r="C428" s="40"/>
      <c r="D428" s="225" t="s">
        <v>212</v>
      </c>
      <c r="E428" s="40"/>
      <c r="F428" s="226" t="s">
        <v>6808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212</v>
      </c>
      <c r="AU428" s="17" t="s">
        <v>82</v>
      </c>
    </row>
    <row r="429" s="2" customFormat="1" ht="16.5" customHeight="1">
      <c r="A429" s="38"/>
      <c r="B429" s="39"/>
      <c r="C429" s="212" t="s">
        <v>915</v>
      </c>
      <c r="D429" s="212" t="s">
        <v>205</v>
      </c>
      <c r="E429" s="213" t="s">
        <v>6810</v>
      </c>
      <c r="F429" s="214" t="s">
        <v>6811</v>
      </c>
      <c r="G429" s="215" t="s">
        <v>289</v>
      </c>
      <c r="H429" s="216">
        <v>1</v>
      </c>
      <c r="I429" s="217"/>
      <c r="J429" s="218">
        <f>ROUND(I429*H429,2)</f>
        <v>0</v>
      </c>
      <c r="K429" s="214" t="s">
        <v>209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0.0026800000000000001</v>
      </c>
      <c r="R429" s="221">
        <f>Q429*H429</f>
        <v>0.0026800000000000001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233</v>
      </c>
      <c r="AT429" s="223" t="s">
        <v>205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233</v>
      </c>
      <c r="BM429" s="223" t="s">
        <v>6812</v>
      </c>
    </row>
    <row r="430" s="2" customFormat="1">
      <c r="A430" s="38"/>
      <c r="B430" s="39"/>
      <c r="C430" s="40"/>
      <c r="D430" s="225" t="s">
        <v>212</v>
      </c>
      <c r="E430" s="40"/>
      <c r="F430" s="226" t="s">
        <v>6813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212</v>
      </c>
      <c r="AU430" s="17" t="s">
        <v>82</v>
      </c>
    </row>
    <row r="431" s="2" customFormat="1">
      <c r="A431" s="38"/>
      <c r="B431" s="39"/>
      <c r="C431" s="40"/>
      <c r="D431" s="230" t="s">
        <v>214</v>
      </c>
      <c r="E431" s="40"/>
      <c r="F431" s="231" t="s">
        <v>6814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214</v>
      </c>
      <c r="AU431" s="17" t="s">
        <v>82</v>
      </c>
    </row>
    <row r="432" s="2" customFormat="1" ht="16.5" customHeight="1">
      <c r="A432" s="38"/>
      <c r="B432" s="39"/>
      <c r="C432" s="243" t="s">
        <v>919</v>
      </c>
      <c r="D432" s="243" t="s">
        <v>248</v>
      </c>
      <c r="E432" s="244" t="s">
        <v>6815</v>
      </c>
      <c r="F432" s="245" t="s">
        <v>6816</v>
      </c>
      <c r="G432" s="246" t="s">
        <v>289</v>
      </c>
      <c r="H432" s="247">
        <v>1</v>
      </c>
      <c r="I432" s="248"/>
      <c r="J432" s="249">
        <f>ROUND(I432*H432,2)</f>
        <v>0</v>
      </c>
      <c r="K432" s="245" t="s">
        <v>19</v>
      </c>
      <c r="L432" s="250"/>
      <c r="M432" s="251" t="s">
        <v>19</v>
      </c>
      <c r="N432" s="252" t="s">
        <v>44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1051</v>
      </c>
      <c r="AT432" s="223" t="s">
        <v>248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233</v>
      </c>
      <c r="BM432" s="223" t="s">
        <v>6817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6816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 ht="16.5" customHeight="1">
      <c r="A434" s="38"/>
      <c r="B434" s="39"/>
      <c r="C434" s="212" t="s">
        <v>925</v>
      </c>
      <c r="D434" s="212" t="s">
        <v>205</v>
      </c>
      <c r="E434" s="213" t="s">
        <v>1981</v>
      </c>
      <c r="F434" s="214" t="s">
        <v>1982</v>
      </c>
      <c r="G434" s="215" t="s">
        <v>704</v>
      </c>
      <c r="H434" s="216">
        <v>83</v>
      </c>
      <c r="I434" s="217"/>
      <c r="J434" s="218">
        <f>ROUND(I434*H434,2)</f>
        <v>0</v>
      </c>
      <c r="K434" s="214" t="s">
        <v>209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0.00013999999999999999</v>
      </c>
      <c r="R434" s="221">
        <f>Q434*H434</f>
        <v>0.011619999999999998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233</v>
      </c>
      <c r="AT434" s="223" t="s">
        <v>205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233</v>
      </c>
      <c r="BM434" s="223" t="s">
        <v>6818</v>
      </c>
    </row>
    <row r="435" s="2" customFormat="1">
      <c r="A435" s="38"/>
      <c r="B435" s="39"/>
      <c r="C435" s="40"/>
      <c r="D435" s="225" t="s">
        <v>212</v>
      </c>
      <c r="E435" s="40"/>
      <c r="F435" s="226" t="s">
        <v>1984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212</v>
      </c>
      <c r="AU435" s="17" t="s">
        <v>82</v>
      </c>
    </row>
    <row r="436" s="2" customFormat="1">
      <c r="A436" s="38"/>
      <c r="B436" s="39"/>
      <c r="C436" s="40"/>
      <c r="D436" s="230" t="s">
        <v>214</v>
      </c>
      <c r="E436" s="40"/>
      <c r="F436" s="231" t="s">
        <v>1985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214</v>
      </c>
      <c r="AU436" s="17" t="s">
        <v>82</v>
      </c>
    </row>
    <row r="437" s="2" customFormat="1" ht="16.5" customHeight="1">
      <c r="A437" s="38"/>
      <c r="B437" s="39"/>
      <c r="C437" s="212" t="s">
        <v>741</v>
      </c>
      <c r="D437" s="212" t="s">
        <v>205</v>
      </c>
      <c r="E437" s="213" t="s">
        <v>1923</v>
      </c>
      <c r="F437" s="214" t="s">
        <v>1924</v>
      </c>
      <c r="G437" s="215" t="s">
        <v>704</v>
      </c>
      <c r="H437" s="216">
        <v>86</v>
      </c>
      <c r="I437" s="217"/>
      <c r="J437" s="218">
        <f>ROUND(I437*H437,2)</f>
        <v>0</v>
      </c>
      <c r="K437" s="214" t="s">
        <v>209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6.0000000000000002E-05</v>
      </c>
      <c r="R437" s="221">
        <f>Q437*H437</f>
        <v>0.0051600000000000005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233</v>
      </c>
      <c r="AT437" s="223" t="s">
        <v>205</v>
      </c>
      <c r="AU437" s="223" t="s">
        <v>82</v>
      </c>
      <c r="AY437" s="17" t="s">
        <v>202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233</v>
      </c>
      <c r="BM437" s="223" t="s">
        <v>6819</v>
      </c>
    </row>
    <row r="438" s="2" customFormat="1">
      <c r="A438" s="38"/>
      <c r="B438" s="39"/>
      <c r="C438" s="40"/>
      <c r="D438" s="225" t="s">
        <v>212</v>
      </c>
      <c r="E438" s="40"/>
      <c r="F438" s="226" t="s">
        <v>1926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212</v>
      </c>
      <c r="AU438" s="17" t="s">
        <v>82</v>
      </c>
    </row>
    <row r="439" s="2" customFormat="1">
      <c r="A439" s="38"/>
      <c r="B439" s="39"/>
      <c r="C439" s="40"/>
      <c r="D439" s="230" t="s">
        <v>214</v>
      </c>
      <c r="E439" s="40"/>
      <c r="F439" s="231" t="s">
        <v>1927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214</v>
      </c>
      <c r="AU439" s="17" t="s">
        <v>82</v>
      </c>
    </row>
    <row r="440" s="2" customFormat="1" ht="16.5" customHeight="1">
      <c r="A440" s="38"/>
      <c r="B440" s="39"/>
      <c r="C440" s="243" t="s">
        <v>934</v>
      </c>
      <c r="D440" s="243" t="s">
        <v>248</v>
      </c>
      <c r="E440" s="244" t="s">
        <v>1937</v>
      </c>
      <c r="F440" s="245" t="s">
        <v>6820</v>
      </c>
      <c r="G440" s="246" t="s">
        <v>289</v>
      </c>
      <c r="H440" s="247">
        <v>65</v>
      </c>
      <c r="I440" s="248"/>
      <c r="J440" s="249">
        <f>ROUND(I440*H440,2)</f>
        <v>0</v>
      </c>
      <c r="K440" s="245" t="s">
        <v>19</v>
      </c>
      <c r="L440" s="250"/>
      <c r="M440" s="251" t="s">
        <v>19</v>
      </c>
      <c r="N440" s="252" t="s">
        <v>44</v>
      </c>
      <c r="O440" s="84"/>
      <c r="P440" s="221">
        <f>O440*H440</f>
        <v>0</v>
      </c>
      <c r="Q440" s="221">
        <v>0.0032000000000000002</v>
      </c>
      <c r="R440" s="221">
        <f>Q440*H440</f>
        <v>0.20800000000000002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1051</v>
      </c>
      <c r="AT440" s="223" t="s">
        <v>248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233</v>
      </c>
      <c r="BM440" s="223" t="s">
        <v>6821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6820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16.5" customHeight="1">
      <c r="A442" s="38"/>
      <c r="B442" s="39"/>
      <c r="C442" s="243" t="s">
        <v>939</v>
      </c>
      <c r="D442" s="243" t="s">
        <v>248</v>
      </c>
      <c r="E442" s="244" t="s">
        <v>6822</v>
      </c>
      <c r="F442" s="245" t="s">
        <v>6823</v>
      </c>
      <c r="G442" s="246" t="s">
        <v>289</v>
      </c>
      <c r="H442" s="247">
        <v>10</v>
      </c>
      <c r="I442" s="248"/>
      <c r="J442" s="249">
        <f>ROUND(I442*H442,2)</f>
        <v>0</v>
      </c>
      <c r="K442" s="245" t="s">
        <v>19</v>
      </c>
      <c r="L442" s="250"/>
      <c r="M442" s="251" t="s">
        <v>19</v>
      </c>
      <c r="N442" s="252" t="s">
        <v>44</v>
      </c>
      <c r="O442" s="84"/>
      <c r="P442" s="221">
        <f>O442*H442</f>
        <v>0</v>
      </c>
      <c r="Q442" s="221">
        <v>0.0032000000000000002</v>
      </c>
      <c r="R442" s="221">
        <f>Q442*H442</f>
        <v>0.032000000000000001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1051</v>
      </c>
      <c r="AT442" s="223" t="s">
        <v>248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233</v>
      </c>
      <c r="BM442" s="223" t="s">
        <v>6824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6820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16.5" customHeight="1">
      <c r="A444" s="38"/>
      <c r="B444" s="39"/>
      <c r="C444" s="243" t="s">
        <v>945</v>
      </c>
      <c r="D444" s="243" t="s">
        <v>248</v>
      </c>
      <c r="E444" s="244" t="s">
        <v>6825</v>
      </c>
      <c r="F444" s="245" t="s">
        <v>6826</v>
      </c>
      <c r="G444" s="246" t="s">
        <v>289</v>
      </c>
      <c r="H444" s="247">
        <v>11</v>
      </c>
      <c r="I444" s="248"/>
      <c r="J444" s="249">
        <f>ROUND(I444*H444,2)</f>
        <v>0</v>
      </c>
      <c r="K444" s="245" t="s">
        <v>19</v>
      </c>
      <c r="L444" s="250"/>
      <c r="M444" s="251" t="s">
        <v>19</v>
      </c>
      <c r="N444" s="252" t="s">
        <v>44</v>
      </c>
      <c r="O444" s="84"/>
      <c r="P444" s="221">
        <f>O444*H444</f>
        <v>0</v>
      </c>
      <c r="Q444" s="221">
        <v>0.0032000000000000002</v>
      </c>
      <c r="R444" s="221">
        <f>Q444*H444</f>
        <v>0.035200000000000002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1051</v>
      </c>
      <c r="AT444" s="223" t="s">
        <v>248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233</v>
      </c>
      <c r="BM444" s="223" t="s">
        <v>6827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6826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 ht="16.5" customHeight="1">
      <c r="A446" s="38"/>
      <c r="B446" s="39"/>
      <c r="C446" s="243" t="s">
        <v>951</v>
      </c>
      <c r="D446" s="243" t="s">
        <v>248</v>
      </c>
      <c r="E446" s="244" t="s">
        <v>1907</v>
      </c>
      <c r="F446" s="245" t="s">
        <v>1938</v>
      </c>
      <c r="G446" s="246" t="s">
        <v>289</v>
      </c>
      <c r="H446" s="247">
        <v>75</v>
      </c>
      <c r="I446" s="248"/>
      <c r="J446" s="249">
        <f>ROUND(I446*H446,2)</f>
        <v>0</v>
      </c>
      <c r="K446" s="245" t="s">
        <v>19</v>
      </c>
      <c r="L446" s="250"/>
      <c r="M446" s="251" t="s">
        <v>19</v>
      </c>
      <c r="N446" s="252" t="s">
        <v>44</v>
      </c>
      <c r="O446" s="84"/>
      <c r="P446" s="221">
        <f>O446*H446</f>
        <v>0</v>
      </c>
      <c r="Q446" s="221">
        <v>0.0032000000000000002</v>
      </c>
      <c r="R446" s="221">
        <f>Q446*H446</f>
        <v>0.24000000000000002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1051</v>
      </c>
      <c r="AT446" s="223" t="s">
        <v>248</v>
      </c>
      <c r="AU446" s="223" t="s">
        <v>82</v>
      </c>
      <c r="AY446" s="17" t="s">
        <v>202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233</v>
      </c>
      <c r="BM446" s="223" t="s">
        <v>6828</v>
      </c>
    </row>
    <row r="447" s="2" customFormat="1">
      <c r="A447" s="38"/>
      <c r="B447" s="39"/>
      <c r="C447" s="40"/>
      <c r="D447" s="225" t="s">
        <v>212</v>
      </c>
      <c r="E447" s="40"/>
      <c r="F447" s="226" t="s">
        <v>1938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212</v>
      </c>
      <c r="AU447" s="17" t="s">
        <v>82</v>
      </c>
    </row>
    <row r="448" s="2" customFormat="1" ht="16.5" customHeight="1">
      <c r="A448" s="38"/>
      <c r="B448" s="39"/>
      <c r="C448" s="243" t="s">
        <v>955</v>
      </c>
      <c r="D448" s="243" t="s">
        <v>248</v>
      </c>
      <c r="E448" s="244" t="s">
        <v>1964</v>
      </c>
      <c r="F448" s="245" t="s">
        <v>6829</v>
      </c>
      <c r="G448" s="246" t="s">
        <v>289</v>
      </c>
      <c r="H448" s="247">
        <v>8</v>
      </c>
      <c r="I448" s="248"/>
      <c r="J448" s="249">
        <f>ROUND(I448*H448,2)</f>
        <v>0</v>
      </c>
      <c r="K448" s="245" t="s">
        <v>19</v>
      </c>
      <c r="L448" s="250"/>
      <c r="M448" s="251" t="s">
        <v>19</v>
      </c>
      <c r="N448" s="252" t="s">
        <v>44</v>
      </c>
      <c r="O448" s="84"/>
      <c r="P448" s="221">
        <f>O448*H448</f>
        <v>0</v>
      </c>
      <c r="Q448" s="221">
        <v>0.0032000000000000002</v>
      </c>
      <c r="R448" s="221">
        <f>Q448*H448</f>
        <v>0.025600000000000001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1051</v>
      </c>
      <c r="AT448" s="223" t="s">
        <v>248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233</v>
      </c>
      <c r="BM448" s="223" t="s">
        <v>6830</v>
      </c>
    </row>
    <row r="449" s="2" customFormat="1">
      <c r="A449" s="38"/>
      <c r="B449" s="39"/>
      <c r="C449" s="40"/>
      <c r="D449" s="225" t="s">
        <v>212</v>
      </c>
      <c r="E449" s="40"/>
      <c r="F449" s="226" t="s">
        <v>6829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212</v>
      </c>
      <c r="AU449" s="17" t="s">
        <v>82</v>
      </c>
    </row>
    <row r="450" s="2" customFormat="1" ht="16.5" customHeight="1">
      <c r="A450" s="38"/>
      <c r="B450" s="39"/>
      <c r="C450" s="212" t="s">
        <v>961</v>
      </c>
      <c r="D450" s="212" t="s">
        <v>205</v>
      </c>
      <c r="E450" s="213" t="s">
        <v>2004</v>
      </c>
      <c r="F450" s="214" t="s">
        <v>2005</v>
      </c>
      <c r="G450" s="215" t="s">
        <v>704</v>
      </c>
      <c r="H450" s="216">
        <v>850</v>
      </c>
      <c r="I450" s="217"/>
      <c r="J450" s="218">
        <f>ROUND(I450*H450,2)</f>
        <v>0</v>
      </c>
      <c r="K450" s="214" t="s">
        <v>209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8.0000000000000007E-05</v>
      </c>
      <c r="R450" s="221">
        <f>Q450*H450</f>
        <v>0.068000000000000005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233</v>
      </c>
      <c r="AT450" s="223" t="s">
        <v>205</v>
      </c>
      <c r="AU450" s="223" t="s">
        <v>82</v>
      </c>
      <c r="AY450" s="17" t="s">
        <v>202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233</v>
      </c>
      <c r="BM450" s="223" t="s">
        <v>6831</v>
      </c>
    </row>
    <row r="451" s="2" customFormat="1">
      <c r="A451" s="38"/>
      <c r="B451" s="39"/>
      <c r="C451" s="40"/>
      <c r="D451" s="225" t="s">
        <v>212</v>
      </c>
      <c r="E451" s="40"/>
      <c r="F451" s="226" t="s">
        <v>2007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212</v>
      </c>
      <c r="AU451" s="17" t="s">
        <v>82</v>
      </c>
    </row>
    <row r="452" s="2" customFormat="1">
      <c r="A452" s="38"/>
      <c r="B452" s="39"/>
      <c r="C452" s="40"/>
      <c r="D452" s="230" t="s">
        <v>214</v>
      </c>
      <c r="E452" s="40"/>
      <c r="F452" s="231" t="s">
        <v>2008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214</v>
      </c>
      <c r="AU452" s="17" t="s">
        <v>82</v>
      </c>
    </row>
    <row r="453" s="2" customFormat="1" ht="16.5" customHeight="1">
      <c r="A453" s="38"/>
      <c r="B453" s="39"/>
      <c r="C453" s="243" t="s">
        <v>967</v>
      </c>
      <c r="D453" s="243" t="s">
        <v>248</v>
      </c>
      <c r="E453" s="244" t="s">
        <v>2010</v>
      </c>
      <c r="F453" s="245" t="s">
        <v>2011</v>
      </c>
      <c r="G453" s="246" t="s">
        <v>220</v>
      </c>
      <c r="H453" s="247">
        <v>0.84999999999999998</v>
      </c>
      <c r="I453" s="248"/>
      <c r="J453" s="249">
        <f>ROUND(I453*H453,2)</f>
        <v>0</v>
      </c>
      <c r="K453" s="245" t="s">
        <v>209</v>
      </c>
      <c r="L453" s="250"/>
      <c r="M453" s="251" t="s">
        <v>19</v>
      </c>
      <c r="N453" s="252" t="s">
        <v>44</v>
      </c>
      <c r="O453" s="84"/>
      <c r="P453" s="221">
        <f>O453*H453</f>
        <v>0</v>
      </c>
      <c r="Q453" s="221">
        <v>1</v>
      </c>
      <c r="R453" s="221">
        <f>Q453*H453</f>
        <v>0.84999999999999998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1051</v>
      </c>
      <c r="AT453" s="223" t="s">
        <v>248</v>
      </c>
      <c r="AU453" s="223" t="s">
        <v>82</v>
      </c>
      <c r="AY453" s="17" t="s">
        <v>202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80</v>
      </c>
      <c r="BK453" s="224">
        <f>ROUND(I453*H453,2)</f>
        <v>0</v>
      </c>
      <c r="BL453" s="17" t="s">
        <v>233</v>
      </c>
      <c r="BM453" s="223" t="s">
        <v>6832</v>
      </c>
    </row>
    <row r="454" s="2" customFormat="1">
      <c r="A454" s="38"/>
      <c r="B454" s="39"/>
      <c r="C454" s="40"/>
      <c r="D454" s="225" t="s">
        <v>212</v>
      </c>
      <c r="E454" s="40"/>
      <c r="F454" s="226" t="s">
        <v>2011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212</v>
      </c>
      <c r="AU454" s="17" t="s">
        <v>82</v>
      </c>
    </row>
    <row r="455" s="2" customFormat="1" ht="16.5" customHeight="1">
      <c r="A455" s="38"/>
      <c r="B455" s="39"/>
      <c r="C455" s="243" t="s">
        <v>971</v>
      </c>
      <c r="D455" s="243" t="s">
        <v>248</v>
      </c>
      <c r="E455" s="244" t="s">
        <v>2015</v>
      </c>
      <c r="F455" s="245" t="s">
        <v>2016</v>
      </c>
      <c r="G455" s="246" t="s">
        <v>289</v>
      </c>
      <c r="H455" s="247">
        <v>200</v>
      </c>
      <c r="I455" s="248"/>
      <c r="J455" s="249">
        <f>ROUND(I455*H455,2)</f>
        <v>0</v>
      </c>
      <c r="K455" s="245" t="s">
        <v>209</v>
      </c>
      <c r="L455" s="250"/>
      <c r="M455" s="251" t="s">
        <v>19</v>
      </c>
      <c r="N455" s="252" t="s">
        <v>44</v>
      </c>
      <c r="O455" s="84"/>
      <c r="P455" s="221">
        <f>O455*H455</f>
        <v>0</v>
      </c>
      <c r="Q455" s="221">
        <v>4.0000000000000003E-05</v>
      </c>
      <c r="R455" s="221">
        <f>Q455*H455</f>
        <v>0.0080000000000000002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1051</v>
      </c>
      <c r="AT455" s="223" t="s">
        <v>248</v>
      </c>
      <c r="AU455" s="223" t="s">
        <v>82</v>
      </c>
      <c r="AY455" s="17" t="s">
        <v>202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233</v>
      </c>
      <c r="BM455" s="223" t="s">
        <v>6833</v>
      </c>
    </row>
    <row r="456" s="2" customFormat="1">
      <c r="A456" s="38"/>
      <c r="B456" s="39"/>
      <c r="C456" s="40"/>
      <c r="D456" s="225" t="s">
        <v>212</v>
      </c>
      <c r="E456" s="40"/>
      <c r="F456" s="226" t="s">
        <v>2016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212</v>
      </c>
      <c r="AU456" s="17" t="s">
        <v>82</v>
      </c>
    </row>
    <row r="457" s="2" customFormat="1" ht="16.5" customHeight="1">
      <c r="A457" s="38"/>
      <c r="B457" s="39"/>
      <c r="C457" s="243" t="s">
        <v>976</v>
      </c>
      <c r="D457" s="243" t="s">
        <v>248</v>
      </c>
      <c r="E457" s="244" t="s">
        <v>2019</v>
      </c>
      <c r="F457" s="245" t="s">
        <v>2020</v>
      </c>
      <c r="G457" s="246" t="s">
        <v>289</v>
      </c>
      <c r="H457" s="247">
        <v>200</v>
      </c>
      <c r="I457" s="248"/>
      <c r="J457" s="249">
        <f>ROUND(I457*H457,2)</f>
        <v>0</v>
      </c>
      <c r="K457" s="245" t="s">
        <v>209</v>
      </c>
      <c r="L457" s="250"/>
      <c r="M457" s="251" t="s">
        <v>19</v>
      </c>
      <c r="N457" s="252" t="s">
        <v>44</v>
      </c>
      <c r="O457" s="84"/>
      <c r="P457" s="221">
        <f>O457*H457</f>
        <v>0</v>
      </c>
      <c r="Q457" s="221">
        <v>0.00013999999999999999</v>
      </c>
      <c r="R457" s="221">
        <f>Q457*H457</f>
        <v>0.027999999999999997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1051</v>
      </c>
      <c r="AT457" s="223" t="s">
        <v>248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233</v>
      </c>
      <c r="BM457" s="223" t="s">
        <v>6834</v>
      </c>
    </row>
    <row r="458" s="2" customFormat="1">
      <c r="A458" s="38"/>
      <c r="B458" s="39"/>
      <c r="C458" s="40"/>
      <c r="D458" s="225" t="s">
        <v>212</v>
      </c>
      <c r="E458" s="40"/>
      <c r="F458" s="226" t="s">
        <v>2020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212</v>
      </c>
      <c r="AU458" s="17" t="s">
        <v>82</v>
      </c>
    </row>
    <row r="459" s="2" customFormat="1" ht="16.5" customHeight="1">
      <c r="A459" s="38"/>
      <c r="B459" s="39"/>
      <c r="C459" s="243" t="s">
        <v>982</v>
      </c>
      <c r="D459" s="243" t="s">
        <v>248</v>
      </c>
      <c r="E459" s="244" t="s">
        <v>2023</v>
      </c>
      <c r="F459" s="245" t="s">
        <v>2024</v>
      </c>
      <c r="G459" s="246" t="s">
        <v>289</v>
      </c>
      <c r="H459" s="247">
        <v>200</v>
      </c>
      <c r="I459" s="248"/>
      <c r="J459" s="249">
        <f>ROUND(I459*H459,2)</f>
        <v>0</v>
      </c>
      <c r="K459" s="245" t="s">
        <v>209</v>
      </c>
      <c r="L459" s="250"/>
      <c r="M459" s="251" t="s">
        <v>19</v>
      </c>
      <c r="N459" s="252" t="s">
        <v>44</v>
      </c>
      <c r="O459" s="84"/>
      <c r="P459" s="221">
        <f>O459*H459</f>
        <v>0</v>
      </c>
      <c r="Q459" s="221">
        <v>0.00024000000000000001</v>
      </c>
      <c r="R459" s="221">
        <f>Q459*H459</f>
        <v>0.048000000000000001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1051</v>
      </c>
      <c r="AT459" s="223" t="s">
        <v>248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233</v>
      </c>
      <c r="BM459" s="223" t="s">
        <v>6835</v>
      </c>
    </row>
    <row r="460" s="2" customFormat="1">
      <c r="A460" s="38"/>
      <c r="B460" s="39"/>
      <c r="C460" s="40"/>
      <c r="D460" s="225" t="s">
        <v>212</v>
      </c>
      <c r="E460" s="40"/>
      <c r="F460" s="226" t="s">
        <v>2024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212</v>
      </c>
      <c r="AU460" s="17" t="s">
        <v>82</v>
      </c>
    </row>
    <row r="461" s="2" customFormat="1" ht="16.5" customHeight="1">
      <c r="A461" s="38"/>
      <c r="B461" s="39"/>
      <c r="C461" s="212" t="s">
        <v>988</v>
      </c>
      <c r="D461" s="212" t="s">
        <v>205</v>
      </c>
      <c r="E461" s="213" t="s">
        <v>2004</v>
      </c>
      <c r="F461" s="214" t="s">
        <v>2005</v>
      </c>
      <c r="G461" s="215" t="s">
        <v>704</v>
      </c>
      <c r="H461" s="216">
        <v>50</v>
      </c>
      <c r="I461" s="217"/>
      <c r="J461" s="218">
        <f>ROUND(I461*H461,2)</f>
        <v>0</v>
      </c>
      <c r="K461" s="214" t="s">
        <v>209</v>
      </c>
      <c r="L461" s="44"/>
      <c r="M461" s="219" t="s">
        <v>19</v>
      </c>
      <c r="N461" s="220" t="s">
        <v>44</v>
      </c>
      <c r="O461" s="84"/>
      <c r="P461" s="221">
        <f>O461*H461</f>
        <v>0</v>
      </c>
      <c r="Q461" s="221">
        <v>8.0000000000000007E-05</v>
      </c>
      <c r="R461" s="221">
        <f>Q461*H461</f>
        <v>0.0040000000000000001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233</v>
      </c>
      <c r="AT461" s="223" t="s">
        <v>205</v>
      </c>
      <c r="AU461" s="223" t="s">
        <v>82</v>
      </c>
      <c r="AY461" s="17" t="s">
        <v>202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80</v>
      </c>
      <c r="BK461" s="224">
        <f>ROUND(I461*H461,2)</f>
        <v>0</v>
      </c>
      <c r="BL461" s="17" t="s">
        <v>233</v>
      </c>
      <c r="BM461" s="223" t="s">
        <v>6836</v>
      </c>
    </row>
    <row r="462" s="2" customFormat="1">
      <c r="A462" s="38"/>
      <c r="B462" s="39"/>
      <c r="C462" s="40"/>
      <c r="D462" s="225" t="s">
        <v>212</v>
      </c>
      <c r="E462" s="40"/>
      <c r="F462" s="226" t="s">
        <v>2007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212</v>
      </c>
      <c r="AU462" s="17" t="s">
        <v>82</v>
      </c>
    </row>
    <row r="463" s="2" customFormat="1">
      <c r="A463" s="38"/>
      <c r="B463" s="39"/>
      <c r="C463" s="40"/>
      <c r="D463" s="230" t="s">
        <v>214</v>
      </c>
      <c r="E463" s="40"/>
      <c r="F463" s="231" t="s">
        <v>2008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214</v>
      </c>
      <c r="AU463" s="17" t="s">
        <v>82</v>
      </c>
    </row>
    <row r="464" s="2" customFormat="1" ht="16.5" customHeight="1">
      <c r="A464" s="38"/>
      <c r="B464" s="39"/>
      <c r="C464" s="243" t="s">
        <v>993</v>
      </c>
      <c r="D464" s="243" t="s">
        <v>248</v>
      </c>
      <c r="E464" s="244" t="s">
        <v>2010</v>
      </c>
      <c r="F464" s="245" t="s">
        <v>2011</v>
      </c>
      <c r="G464" s="246" t="s">
        <v>220</v>
      </c>
      <c r="H464" s="247">
        <v>0.050000000000000003</v>
      </c>
      <c r="I464" s="248"/>
      <c r="J464" s="249">
        <f>ROUND(I464*H464,2)</f>
        <v>0</v>
      </c>
      <c r="K464" s="245" t="s">
        <v>209</v>
      </c>
      <c r="L464" s="250"/>
      <c r="M464" s="251" t="s">
        <v>19</v>
      </c>
      <c r="N464" s="252" t="s">
        <v>44</v>
      </c>
      <c r="O464" s="84"/>
      <c r="P464" s="221">
        <f>O464*H464</f>
        <v>0</v>
      </c>
      <c r="Q464" s="221">
        <v>1</v>
      </c>
      <c r="R464" s="221">
        <f>Q464*H464</f>
        <v>0.050000000000000003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1051</v>
      </c>
      <c r="AT464" s="223" t="s">
        <v>248</v>
      </c>
      <c r="AU464" s="223" t="s">
        <v>82</v>
      </c>
      <c r="AY464" s="17" t="s">
        <v>202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80</v>
      </c>
      <c r="BK464" s="224">
        <f>ROUND(I464*H464,2)</f>
        <v>0</v>
      </c>
      <c r="BL464" s="17" t="s">
        <v>233</v>
      </c>
      <c r="BM464" s="223" t="s">
        <v>6837</v>
      </c>
    </row>
    <row r="465" s="2" customFormat="1">
      <c r="A465" s="38"/>
      <c r="B465" s="39"/>
      <c r="C465" s="40"/>
      <c r="D465" s="225" t="s">
        <v>212</v>
      </c>
      <c r="E465" s="40"/>
      <c r="F465" s="226" t="s">
        <v>2011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212</v>
      </c>
      <c r="AU465" s="17" t="s">
        <v>82</v>
      </c>
    </row>
    <row r="466" s="2" customFormat="1" ht="16.5" customHeight="1">
      <c r="A466" s="38"/>
      <c r="B466" s="39"/>
      <c r="C466" s="212" t="s">
        <v>999</v>
      </c>
      <c r="D466" s="212" t="s">
        <v>205</v>
      </c>
      <c r="E466" s="213" t="s">
        <v>6838</v>
      </c>
      <c r="F466" s="214" t="s">
        <v>6839</v>
      </c>
      <c r="G466" s="215" t="s">
        <v>289</v>
      </c>
      <c r="H466" s="216">
        <v>100</v>
      </c>
      <c r="I466" s="217"/>
      <c r="J466" s="218">
        <f>ROUND(I466*H466,2)</f>
        <v>0</v>
      </c>
      <c r="K466" s="214" t="s">
        <v>209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0.00027</v>
      </c>
      <c r="R466" s="221">
        <f>Q466*H466</f>
        <v>0.027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233</v>
      </c>
      <c r="AT466" s="223" t="s">
        <v>205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233</v>
      </c>
      <c r="BM466" s="223" t="s">
        <v>6840</v>
      </c>
    </row>
    <row r="467" s="2" customFormat="1">
      <c r="A467" s="38"/>
      <c r="B467" s="39"/>
      <c r="C467" s="40"/>
      <c r="D467" s="225" t="s">
        <v>212</v>
      </c>
      <c r="E467" s="40"/>
      <c r="F467" s="226" t="s">
        <v>6841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212</v>
      </c>
      <c r="AU467" s="17" t="s">
        <v>82</v>
      </c>
    </row>
    <row r="468" s="2" customFormat="1">
      <c r="A468" s="38"/>
      <c r="B468" s="39"/>
      <c r="C468" s="40"/>
      <c r="D468" s="230" t="s">
        <v>214</v>
      </c>
      <c r="E468" s="40"/>
      <c r="F468" s="231" t="s">
        <v>6842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214</v>
      </c>
      <c r="AU468" s="17" t="s">
        <v>82</v>
      </c>
    </row>
    <row r="469" s="2" customFormat="1" ht="16.5" customHeight="1">
      <c r="A469" s="38"/>
      <c r="B469" s="39"/>
      <c r="C469" s="212" t="s">
        <v>1006</v>
      </c>
      <c r="D469" s="212" t="s">
        <v>205</v>
      </c>
      <c r="E469" s="213" t="s">
        <v>805</v>
      </c>
      <c r="F469" s="214" t="s">
        <v>806</v>
      </c>
      <c r="G469" s="215" t="s">
        <v>289</v>
      </c>
      <c r="H469" s="216">
        <v>370</v>
      </c>
      <c r="I469" s="217"/>
      <c r="J469" s="218">
        <f>ROUND(I469*H469,2)</f>
        <v>0</v>
      </c>
      <c r="K469" s="214" t="s">
        <v>209</v>
      </c>
      <c r="L469" s="44"/>
      <c r="M469" s="219" t="s">
        <v>19</v>
      </c>
      <c r="N469" s="220" t="s">
        <v>44</v>
      </c>
      <c r="O469" s="84"/>
      <c r="P469" s="221">
        <f>O469*H469</f>
        <v>0</v>
      </c>
      <c r="Q469" s="221">
        <v>0.00031</v>
      </c>
      <c r="R469" s="221">
        <f>Q469*H469</f>
        <v>0.1147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233</v>
      </c>
      <c r="AT469" s="223" t="s">
        <v>205</v>
      </c>
      <c r="AU469" s="223" t="s">
        <v>82</v>
      </c>
      <c r="AY469" s="17" t="s">
        <v>202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80</v>
      </c>
      <c r="BK469" s="224">
        <f>ROUND(I469*H469,2)</f>
        <v>0</v>
      </c>
      <c r="BL469" s="17" t="s">
        <v>233</v>
      </c>
      <c r="BM469" s="223" t="s">
        <v>6843</v>
      </c>
    </row>
    <row r="470" s="2" customFormat="1">
      <c r="A470" s="38"/>
      <c r="B470" s="39"/>
      <c r="C470" s="40"/>
      <c r="D470" s="225" t="s">
        <v>212</v>
      </c>
      <c r="E470" s="40"/>
      <c r="F470" s="226" t="s">
        <v>808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212</v>
      </c>
      <c r="AU470" s="17" t="s">
        <v>82</v>
      </c>
    </row>
    <row r="471" s="2" customFormat="1">
      <c r="A471" s="38"/>
      <c r="B471" s="39"/>
      <c r="C471" s="40"/>
      <c r="D471" s="230" t="s">
        <v>214</v>
      </c>
      <c r="E471" s="40"/>
      <c r="F471" s="231" t="s">
        <v>809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214</v>
      </c>
      <c r="AU471" s="17" t="s">
        <v>82</v>
      </c>
    </row>
    <row r="472" s="2" customFormat="1" ht="16.5" customHeight="1">
      <c r="A472" s="38"/>
      <c r="B472" s="39"/>
      <c r="C472" s="212" t="s">
        <v>1010</v>
      </c>
      <c r="D472" s="212" t="s">
        <v>205</v>
      </c>
      <c r="E472" s="213" t="s">
        <v>812</v>
      </c>
      <c r="F472" s="214" t="s">
        <v>813</v>
      </c>
      <c r="G472" s="215" t="s">
        <v>289</v>
      </c>
      <c r="H472" s="216">
        <v>100</v>
      </c>
      <c r="I472" s="217"/>
      <c r="J472" s="218">
        <f>ROUND(I472*H472,2)</f>
        <v>0</v>
      </c>
      <c r="K472" s="214" t="s">
        <v>209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0.00038000000000000002</v>
      </c>
      <c r="R472" s="221">
        <f>Q472*H472</f>
        <v>0.037999999999999999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233</v>
      </c>
      <c r="AT472" s="223" t="s">
        <v>205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233</v>
      </c>
      <c r="BM472" s="223" t="s">
        <v>6844</v>
      </c>
    </row>
    <row r="473" s="2" customFormat="1">
      <c r="A473" s="38"/>
      <c r="B473" s="39"/>
      <c r="C473" s="40"/>
      <c r="D473" s="225" t="s">
        <v>212</v>
      </c>
      <c r="E473" s="40"/>
      <c r="F473" s="226" t="s">
        <v>815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212</v>
      </c>
      <c r="AU473" s="17" t="s">
        <v>82</v>
      </c>
    </row>
    <row r="474" s="2" customFormat="1">
      <c r="A474" s="38"/>
      <c r="B474" s="39"/>
      <c r="C474" s="40"/>
      <c r="D474" s="230" t="s">
        <v>214</v>
      </c>
      <c r="E474" s="40"/>
      <c r="F474" s="231" t="s">
        <v>816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214</v>
      </c>
      <c r="AU474" s="17" t="s">
        <v>82</v>
      </c>
    </row>
    <row r="475" s="2" customFormat="1" ht="16.5" customHeight="1">
      <c r="A475" s="38"/>
      <c r="B475" s="39"/>
      <c r="C475" s="212" t="s">
        <v>1014</v>
      </c>
      <c r="D475" s="212" t="s">
        <v>205</v>
      </c>
      <c r="E475" s="213" t="s">
        <v>6845</v>
      </c>
      <c r="F475" s="214" t="s">
        <v>6846</v>
      </c>
      <c r="G475" s="215" t="s">
        <v>289</v>
      </c>
      <c r="H475" s="216">
        <v>370</v>
      </c>
      <c r="I475" s="217"/>
      <c r="J475" s="218">
        <f>ROUND(I475*H475,2)</f>
        <v>0</v>
      </c>
      <c r="K475" s="214" t="s">
        <v>209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0.00076000000000000004</v>
      </c>
      <c r="R475" s="221">
        <f>Q475*H475</f>
        <v>0.28120000000000001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233</v>
      </c>
      <c r="AT475" s="223" t="s">
        <v>205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233</v>
      </c>
      <c r="BM475" s="223" t="s">
        <v>6847</v>
      </c>
    </row>
    <row r="476" s="2" customFormat="1">
      <c r="A476" s="38"/>
      <c r="B476" s="39"/>
      <c r="C476" s="40"/>
      <c r="D476" s="225" t="s">
        <v>212</v>
      </c>
      <c r="E476" s="40"/>
      <c r="F476" s="226" t="s">
        <v>6848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212</v>
      </c>
      <c r="AU476" s="17" t="s">
        <v>82</v>
      </c>
    </row>
    <row r="477" s="2" customFormat="1">
      <c r="A477" s="38"/>
      <c r="B477" s="39"/>
      <c r="C477" s="40"/>
      <c r="D477" s="230" t="s">
        <v>214</v>
      </c>
      <c r="E477" s="40"/>
      <c r="F477" s="231" t="s">
        <v>6849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214</v>
      </c>
      <c r="AU477" s="17" t="s">
        <v>82</v>
      </c>
    </row>
    <row r="478" s="2" customFormat="1">
      <c r="A478" s="38"/>
      <c r="B478" s="39"/>
      <c r="C478" s="40"/>
      <c r="D478" s="225" t="s">
        <v>525</v>
      </c>
      <c r="E478" s="40"/>
      <c r="F478" s="253" t="s">
        <v>6850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525</v>
      </c>
      <c r="AU478" s="17" t="s">
        <v>82</v>
      </c>
    </row>
    <row r="479" s="2" customFormat="1" ht="16.5" customHeight="1">
      <c r="A479" s="38"/>
      <c r="B479" s="39"/>
      <c r="C479" s="212" t="s">
        <v>1018</v>
      </c>
      <c r="D479" s="212" t="s">
        <v>205</v>
      </c>
      <c r="E479" s="213" t="s">
        <v>1643</v>
      </c>
      <c r="F479" s="214" t="s">
        <v>1644</v>
      </c>
      <c r="G479" s="215" t="s">
        <v>275</v>
      </c>
      <c r="H479" s="216">
        <v>247.19999999999999</v>
      </c>
      <c r="I479" s="217"/>
      <c r="J479" s="218">
        <f>ROUND(I479*H479,2)</f>
        <v>0</v>
      </c>
      <c r="K479" s="214" t="s">
        <v>209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0.00058</v>
      </c>
      <c r="R479" s="221">
        <f>Q479*H479</f>
        <v>0.143376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233</v>
      </c>
      <c r="AT479" s="223" t="s">
        <v>205</v>
      </c>
      <c r="AU479" s="223" t="s">
        <v>82</v>
      </c>
      <c r="AY479" s="17" t="s">
        <v>202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233</v>
      </c>
      <c r="BM479" s="223" t="s">
        <v>6851</v>
      </c>
    </row>
    <row r="480" s="2" customFormat="1">
      <c r="A480" s="38"/>
      <c r="B480" s="39"/>
      <c r="C480" s="40"/>
      <c r="D480" s="225" t="s">
        <v>212</v>
      </c>
      <c r="E480" s="40"/>
      <c r="F480" s="226" t="s">
        <v>1646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212</v>
      </c>
      <c r="AU480" s="17" t="s">
        <v>82</v>
      </c>
    </row>
    <row r="481" s="2" customFormat="1">
      <c r="A481" s="38"/>
      <c r="B481" s="39"/>
      <c r="C481" s="40"/>
      <c r="D481" s="230" t="s">
        <v>214</v>
      </c>
      <c r="E481" s="40"/>
      <c r="F481" s="231" t="s">
        <v>1647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214</v>
      </c>
      <c r="AU481" s="17" t="s">
        <v>82</v>
      </c>
    </row>
    <row r="482" s="2" customFormat="1">
      <c r="A482" s="38"/>
      <c r="B482" s="39"/>
      <c r="C482" s="40"/>
      <c r="D482" s="225" t="s">
        <v>525</v>
      </c>
      <c r="E482" s="40"/>
      <c r="F482" s="253" t="s">
        <v>1648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525</v>
      </c>
      <c r="AU482" s="17" t="s">
        <v>82</v>
      </c>
    </row>
    <row r="483" s="13" customFormat="1">
      <c r="A483" s="13"/>
      <c r="B483" s="232"/>
      <c r="C483" s="233"/>
      <c r="D483" s="225" t="s">
        <v>224</v>
      </c>
      <c r="E483" s="234" t="s">
        <v>19</v>
      </c>
      <c r="F483" s="235" t="s">
        <v>6852</v>
      </c>
      <c r="G483" s="233"/>
      <c r="H483" s="236">
        <v>247.19999999999999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224</v>
      </c>
      <c r="AU483" s="242" t="s">
        <v>82</v>
      </c>
      <c r="AV483" s="13" t="s">
        <v>82</v>
      </c>
      <c r="AW483" s="13" t="s">
        <v>35</v>
      </c>
      <c r="AX483" s="13" t="s">
        <v>80</v>
      </c>
      <c r="AY483" s="242" t="s">
        <v>202</v>
      </c>
    </row>
    <row r="484" s="2" customFormat="1" ht="24.15" customHeight="1">
      <c r="A484" s="38"/>
      <c r="B484" s="39"/>
      <c r="C484" s="243" t="s">
        <v>1024</v>
      </c>
      <c r="D484" s="243" t="s">
        <v>248</v>
      </c>
      <c r="E484" s="244" t="s">
        <v>6853</v>
      </c>
      <c r="F484" s="245" t="s">
        <v>6854</v>
      </c>
      <c r="G484" s="246" t="s">
        <v>289</v>
      </c>
      <c r="H484" s="247">
        <v>2</v>
      </c>
      <c r="I484" s="248"/>
      <c r="J484" s="249">
        <f>ROUND(I484*H484,2)</f>
        <v>0</v>
      </c>
      <c r="K484" s="245" t="s">
        <v>19</v>
      </c>
      <c r="L484" s="250"/>
      <c r="M484" s="251" t="s">
        <v>19</v>
      </c>
      <c r="N484" s="252" t="s">
        <v>44</v>
      </c>
      <c r="O484" s="84"/>
      <c r="P484" s="221">
        <f>O484*H484</f>
        <v>0</v>
      </c>
      <c r="Q484" s="221">
        <v>0.00036999999999999999</v>
      </c>
      <c r="R484" s="221">
        <f>Q484*H484</f>
        <v>0.00073999999999999999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1051</v>
      </c>
      <c r="AT484" s="223" t="s">
        <v>248</v>
      </c>
      <c r="AU484" s="223" t="s">
        <v>82</v>
      </c>
      <c r="AY484" s="17" t="s">
        <v>202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233</v>
      </c>
      <c r="BM484" s="223" t="s">
        <v>6855</v>
      </c>
    </row>
    <row r="485" s="2" customFormat="1">
      <c r="A485" s="38"/>
      <c r="B485" s="39"/>
      <c r="C485" s="40"/>
      <c r="D485" s="225" t="s">
        <v>212</v>
      </c>
      <c r="E485" s="40"/>
      <c r="F485" s="226" t="s">
        <v>6854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212</v>
      </c>
      <c r="AU485" s="17" t="s">
        <v>82</v>
      </c>
    </row>
    <row r="486" s="2" customFormat="1" ht="24.15" customHeight="1">
      <c r="A486" s="38"/>
      <c r="B486" s="39"/>
      <c r="C486" s="243" t="s">
        <v>1030</v>
      </c>
      <c r="D486" s="243" t="s">
        <v>248</v>
      </c>
      <c r="E486" s="244" t="s">
        <v>6856</v>
      </c>
      <c r="F486" s="245" t="s">
        <v>6857</v>
      </c>
      <c r="G486" s="246" t="s">
        <v>289</v>
      </c>
      <c r="H486" s="247">
        <v>1</v>
      </c>
      <c r="I486" s="248"/>
      <c r="J486" s="249">
        <f>ROUND(I486*H486,2)</f>
        <v>0</v>
      </c>
      <c r="K486" s="245" t="s">
        <v>19</v>
      </c>
      <c r="L486" s="250"/>
      <c r="M486" s="251" t="s">
        <v>19</v>
      </c>
      <c r="N486" s="252" t="s">
        <v>44</v>
      </c>
      <c r="O486" s="84"/>
      <c r="P486" s="221">
        <f>O486*H486</f>
        <v>0</v>
      </c>
      <c r="Q486" s="221">
        <v>0.00027</v>
      </c>
      <c r="R486" s="221">
        <f>Q486*H486</f>
        <v>0.00027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1051</v>
      </c>
      <c r="AT486" s="223" t="s">
        <v>248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233</v>
      </c>
      <c r="BM486" s="223" t="s">
        <v>6858</v>
      </c>
    </row>
    <row r="487" s="2" customFormat="1">
      <c r="A487" s="38"/>
      <c r="B487" s="39"/>
      <c r="C487" s="40"/>
      <c r="D487" s="225" t="s">
        <v>212</v>
      </c>
      <c r="E487" s="40"/>
      <c r="F487" s="226" t="s">
        <v>6857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212</v>
      </c>
      <c r="AU487" s="17" t="s">
        <v>82</v>
      </c>
    </row>
    <row r="488" s="2" customFormat="1" ht="24.15" customHeight="1">
      <c r="A488" s="38"/>
      <c r="B488" s="39"/>
      <c r="C488" s="243" t="s">
        <v>1034</v>
      </c>
      <c r="D488" s="243" t="s">
        <v>248</v>
      </c>
      <c r="E488" s="244" t="s">
        <v>6859</v>
      </c>
      <c r="F488" s="245" t="s">
        <v>6860</v>
      </c>
      <c r="G488" s="246" t="s">
        <v>289</v>
      </c>
      <c r="H488" s="247">
        <v>2</v>
      </c>
      <c r="I488" s="248"/>
      <c r="J488" s="249">
        <f>ROUND(I488*H488,2)</f>
        <v>0</v>
      </c>
      <c r="K488" s="245" t="s">
        <v>19</v>
      </c>
      <c r="L488" s="250"/>
      <c r="M488" s="251" t="s">
        <v>19</v>
      </c>
      <c r="N488" s="252" t="s">
        <v>44</v>
      </c>
      <c r="O488" s="84"/>
      <c r="P488" s="221">
        <f>O488*H488</f>
        <v>0</v>
      </c>
      <c r="Q488" s="221">
        <v>0.00017000000000000001</v>
      </c>
      <c r="R488" s="221">
        <f>Q488*H488</f>
        <v>0.00034000000000000002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1051</v>
      </c>
      <c r="AT488" s="223" t="s">
        <v>248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233</v>
      </c>
      <c r="BM488" s="223" t="s">
        <v>6861</v>
      </c>
    </row>
    <row r="489" s="2" customFormat="1">
      <c r="A489" s="38"/>
      <c r="B489" s="39"/>
      <c r="C489" s="40"/>
      <c r="D489" s="225" t="s">
        <v>212</v>
      </c>
      <c r="E489" s="40"/>
      <c r="F489" s="226" t="s">
        <v>6860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212</v>
      </c>
      <c r="AU489" s="17" t="s">
        <v>82</v>
      </c>
    </row>
    <row r="490" s="2" customFormat="1" ht="24.15" customHeight="1">
      <c r="A490" s="38"/>
      <c r="B490" s="39"/>
      <c r="C490" s="243" t="s">
        <v>1040</v>
      </c>
      <c r="D490" s="243" t="s">
        <v>248</v>
      </c>
      <c r="E490" s="244" t="s">
        <v>6862</v>
      </c>
      <c r="F490" s="245" t="s">
        <v>6863</v>
      </c>
      <c r="G490" s="246" t="s">
        <v>289</v>
      </c>
      <c r="H490" s="247">
        <v>1</v>
      </c>
      <c r="I490" s="248"/>
      <c r="J490" s="249">
        <f>ROUND(I490*H490,2)</f>
        <v>0</v>
      </c>
      <c r="K490" s="245" t="s">
        <v>19</v>
      </c>
      <c r="L490" s="250"/>
      <c r="M490" s="251" t="s">
        <v>19</v>
      </c>
      <c r="N490" s="252" t="s">
        <v>44</v>
      </c>
      <c r="O490" s="84"/>
      <c r="P490" s="221">
        <f>O490*H490</f>
        <v>0</v>
      </c>
      <c r="Q490" s="221">
        <v>0.00014999999999999999</v>
      </c>
      <c r="R490" s="221">
        <f>Q490*H490</f>
        <v>0.00014999999999999999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1051</v>
      </c>
      <c r="AT490" s="223" t="s">
        <v>248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233</v>
      </c>
      <c r="BM490" s="223" t="s">
        <v>6864</v>
      </c>
    </row>
    <row r="491" s="2" customFormat="1">
      <c r="A491" s="38"/>
      <c r="B491" s="39"/>
      <c r="C491" s="40"/>
      <c r="D491" s="225" t="s">
        <v>212</v>
      </c>
      <c r="E491" s="40"/>
      <c r="F491" s="226" t="s">
        <v>6863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212</v>
      </c>
      <c r="AU491" s="17" t="s">
        <v>82</v>
      </c>
    </row>
    <row r="492" s="2" customFormat="1" ht="24.15" customHeight="1">
      <c r="A492" s="38"/>
      <c r="B492" s="39"/>
      <c r="C492" s="243" t="s">
        <v>1044</v>
      </c>
      <c r="D492" s="243" t="s">
        <v>248</v>
      </c>
      <c r="E492" s="244" t="s">
        <v>1736</v>
      </c>
      <c r="F492" s="245" t="s">
        <v>1737</v>
      </c>
      <c r="G492" s="246" t="s">
        <v>1330</v>
      </c>
      <c r="H492" s="247">
        <v>150</v>
      </c>
      <c r="I492" s="248"/>
      <c r="J492" s="249">
        <f>ROUND(I492*H492,2)</f>
        <v>0</v>
      </c>
      <c r="K492" s="245" t="s">
        <v>19</v>
      </c>
      <c r="L492" s="250"/>
      <c r="M492" s="251" t="s">
        <v>19</v>
      </c>
      <c r="N492" s="252" t="s">
        <v>44</v>
      </c>
      <c r="O492" s="84"/>
      <c r="P492" s="221">
        <f>O492*H492</f>
        <v>0</v>
      </c>
      <c r="Q492" s="221">
        <v>0.0042199999999999998</v>
      </c>
      <c r="R492" s="221">
        <f>Q492*H492</f>
        <v>0.63300000000000001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1051</v>
      </c>
      <c r="AT492" s="223" t="s">
        <v>248</v>
      </c>
      <c r="AU492" s="223" t="s">
        <v>82</v>
      </c>
      <c r="AY492" s="17" t="s">
        <v>202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80</v>
      </c>
      <c r="BK492" s="224">
        <f>ROUND(I492*H492,2)</f>
        <v>0</v>
      </c>
      <c r="BL492" s="17" t="s">
        <v>233</v>
      </c>
      <c r="BM492" s="223" t="s">
        <v>6865</v>
      </c>
    </row>
    <row r="493" s="2" customFormat="1">
      <c r="A493" s="38"/>
      <c r="B493" s="39"/>
      <c r="C493" s="40"/>
      <c r="D493" s="225" t="s">
        <v>212</v>
      </c>
      <c r="E493" s="40"/>
      <c r="F493" s="226" t="s">
        <v>1737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212</v>
      </c>
      <c r="AU493" s="17" t="s">
        <v>82</v>
      </c>
    </row>
    <row r="494" s="2" customFormat="1" ht="24.15" customHeight="1">
      <c r="A494" s="38"/>
      <c r="B494" s="39"/>
      <c r="C494" s="243" t="s">
        <v>1048</v>
      </c>
      <c r="D494" s="243" t="s">
        <v>248</v>
      </c>
      <c r="E494" s="244" t="s">
        <v>6866</v>
      </c>
      <c r="F494" s="245" t="s">
        <v>6867</v>
      </c>
      <c r="G494" s="246" t="s">
        <v>1330</v>
      </c>
      <c r="H494" s="247">
        <v>55</v>
      </c>
      <c r="I494" s="248"/>
      <c r="J494" s="249">
        <f>ROUND(I494*H494,2)</f>
        <v>0</v>
      </c>
      <c r="K494" s="245" t="s">
        <v>19</v>
      </c>
      <c r="L494" s="250"/>
      <c r="M494" s="251" t="s">
        <v>19</v>
      </c>
      <c r="N494" s="252" t="s">
        <v>44</v>
      </c>
      <c r="O494" s="84"/>
      <c r="P494" s="221">
        <f>O494*H494</f>
        <v>0</v>
      </c>
      <c r="Q494" s="221">
        <v>0.0014300000000000001</v>
      </c>
      <c r="R494" s="221">
        <f>Q494*H494</f>
        <v>0.078649999999999998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1051</v>
      </c>
      <c r="AT494" s="223" t="s">
        <v>248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233</v>
      </c>
      <c r="BM494" s="223" t="s">
        <v>6868</v>
      </c>
    </row>
    <row r="495" s="2" customFormat="1">
      <c r="A495" s="38"/>
      <c r="B495" s="39"/>
      <c r="C495" s="40"/>
      <c r="D495" s="225" t="s">
        <v>212</v>
      </c>
      <c r="E495" s="40"/>
      <c r="F495" s="226" t="s">
        <v>6867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212</v>
      </c>
      <c r="AU495" s="17" t="s">
        <v>82</v>
      </c>
    </row>
    <row r="496" s="2" customFormat="1" ht="24.15" customHeight="1">
      <c r="A496" s="38"/>
      <c r="B496" s="39"/>
      <c r="C496" s="243" t="s">
        <v>1053</v>
      </c>
      <c r="D496" s="243" t="s">
        <v>248</v>
      </c>
      <c r="E496" s="244" t="s">
        <v>6869</v>
      </c>
      <c r="F496" s="245" t="s">
        <v>6870</v>
      </c>
      <c r="G496" s="246" t="s">
        <v>1330</v>
      </c>
      <c r="H496" s="247">
        <v>1</v>
      </c>
      <c r="I496" s="248"/>
      <c r="J496" s="249">
        <f>ROUND(I496*H496,2)</f>
        <v>0</v>
      </c>
      <c r="K496" s="245" t="s">
        <v>19</v>
      </c>
      <c r="L496" s="250"/>
      <c r="M496" s="251" t="s">
        <v>19</v>
      </c>
      <c r="N496" s="252" t="s">
        <v>44</v>
      </c>
      <c r="O496" s="84"/>
      <c r="P496" s="221">
        <f>O496*H496</f>
        <v>0</v>
      </c>
      <c r="Q496" s="221">
        <v>0.0011299999999999999</v>
      </c>
      <c r="R496" s="221">
        <f>Q496*H496</f>
        <v>0.0011299999999999999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1051</v>
      </c>
      <c r="AT496" s="223" t="s">
        <v>248</v>
      </c>
      <c r="AU496" s="223" t="s">
        <v>82</v>
      </c>
      <c r="AY496" s="17" t="s">
        <v>202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233</v>
      </c>
      <c r="BM496" s="223" t="s">
        <v>6871</v>
      </c>
    </row>
    <row r="497" s="2" customFormat="1">
      <c r="A497" s="38"/>
      <c r="B497" s="39"/>
      <c r="C497" s="40"/>
      <c r="D497" s="225" t="s">
        <v>212</v>
      </c>
      <c r="E497" s="40"/>
      <c r="F497" s="226" t="s">
        <v>6870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212</v>
      </c>
      <c r="AU497" s="17" t="s">
        <v>82</v>
      </c>
    </row>
    <row r="498" s="2" customFormat="1" ht="24.15" customHeight="1">
      <c r="A498" s="38"/>
      <c r="B498" s="39"/>
      <c r="C498" s="243" t="s">
        <v>1057</v>
      </c>
      <c r="D498" s="243" t="s">
        <v>248</v>
      </c>
      <c r="E498" s="244" t="s">
        <v>6872</v>
      </c>
      <c r="F498" s="245" t="s">
        <v>6873</v>
      </c>
      <c r="G498" s="246" t="s">
        <v>1330</v>
      </c>
      <c r="H498" s="247">
        <v>6</v>
      </c>
      <c r="I498" s="248"/>
      <c r="J498" s="249">
        <f>ROUND(I498*H498,2)</f>
        <v>0</v>
      </c>
      <c r="K498" s="245" t="s">
        <v>19</v>
      </c>
      <c r="L498" s="250"/>
      <c r="M498" s="251" t="s">
        <v>19</v>
      </c>
      <c r="N498" s="252" t="s">
        <v>44</v>
      </c>
      <c r="O498" s="84"/>
      <c r="P498" s="221">
        <f>O498*H498</f>
        <v>0</v>
      </c>
      <c r="Q498" s="221">
        <v>0.0075300000000000002</v>
      </c>
      <c r="R498" s="221">
        <f>Q498*H498</f>
        <v>0.045179999999999998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1051</v>
      </c>
      <c r="AT498" s="223" t="s">
        <v>248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233</v>
      </c>
      <c r="BM498" s="223" t="s">
        <v>6874</v>
      </c>
    </row>
    <row r="499" s="2" customFormat="1">
      <c r="A499" s="38"/>
      <c r="B499" s="39"/>
      <c r="C499" s="40"/>
      <c r="D499" s="225" t="s">
        <v>212</v>
      </c>
      <c r="E499" s="40"/>
      <c r="F499" s="226" t="s">
        <v>6873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212</v>
      </c>
      <c r="AU499" s="17" t="s">
        <v>82</v>
      </c>
    </row>
    <row r="500" s="2" customFormat="1" ht="24.15" customHeight="1">
      <c r="A500" s="38"/>
      <c r="B500" s="39"/>
      <c r="C500" s="243" t="s">
        <v>1061</v>
      </c>
      <c r="D500" s="243" t="s">
        <v>248</v>
      </c>
      <c r="E500" s="244" t="s">
        <v>6875</v>
      </c>
      <c r="F500" s="245" t="s">
        <v>6876</v>
      </c>
      <c r="G500" s="246" t="s">
        <v>1330</v>
      </c>
      <c r="H500" s="247">
        <v>30</v>
      </c>
      <c r="I500" s="248"/>
      <c r="J500" s="249">
        <f>ROUND(I500*H500,2)</f>
        <v>0</v>
      </c>
      <c r="K500" s="245" t="s">
        <v>19</v>
      </c>
      <c r="L500" s="250"/>
      <c r="M500" s="251" t="s">
        <v>19</v>
      </c>
      <c r="N500" s="252" t="s">
        <v>44</v>
      </c>
      <c r="O500" s="84"/>
      <c r="P500" s="221">
        <f>O500*H500</f>
        <v>0</v>
      </c>
      <c r="Q500" s="221">
        <v>0.0042199999999999998</v>
      </c>
      <c r="R500" s="221">
        <f>Q500*H500</f>
        <v>0.12659999999999999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1051</v>
      </c>
      <c r="AT500" s="223" t="s">
        <v>248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233</v>
      </c>
      <c r="BM500" s="223" t="s">
        <v>6877</v>
      </c>
    </row>
    <row r="501" s="2" customFormat="1">
      <c r="A501" s="38"/>
      <c r="B501" s="39"/>
      <c r="C501" s="40"/>
      <c r="D501" s="225" t="s">
        <v>212</v>
      </c>
      <c r="E501" s="40"/>
      <c r="F501" s="226" t="s">
        <v>6876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212</v>
      </c>
      <c r="AU501" s="17" t="s">
        <v>82</v>
      </c>
    </row>
    <row r="502" s="2" customFormat="1" ht="24.15" customHeight="1">
      <c r="A502" s="38"/>
      <c r="B502" s="39"/>
      <c r="C502" s="243" t="s">
        <v>1065</v>
      </c>
      <c r="D502" s="243" t="s">
        <v>248</v>
      </c>
      <c r="E502" s="244" t="s">
        <v>6878</v>
      </c>
      <c r="F502" s="245" t="s">
        <v>6879</v>
      </c>
      <c r="G502" s="246" t="s">
        <v>1330</v>
      </c>
      <c r="H502" s="247">
        <v>4</v>
      </c>
      <c r="I502" s="248"/>
      <c r="J502" s="249">
        <f>ROUND(I502*H502,2)</f>
        <v>0</v>
      </c>
      <c r="K502" s="245" t="s">
        <v>19</v>
      </c>
      <c r="L502" s="250"/>
      <c r="M502" s="251" t="s">
        <v>19</v>
      </c>
      <c r="N502" s="252" t="s">
        <v>44</v>
      </c>
      <c r="O502" s="84"/>
      <c r="P502" s="221">
        <f>O502*H502</f>
        <v>0</v>
      </c>
      <c r="Q502" s="221">
        <v>0.0023999999999999998</v>
      </c>
      <c r="R502" s="221">
        <f>Q502*H502</f>
        <v>0.0095999999999999992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1051</v>
      </c>
      <c r="AT502" s="223" t="s">
        <v>248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233</v>
      </c>
      <c r="BM502" s="223" t="s">
        <v>6880</v>
      </c>
    </row>
    <row r="503" s="2" customFormat="1">
      <c r="A503" s="38"/>
      <c r="B503" s="39"/>
      <c r="C503" s="40"/>
      <c r="D503" s="225" t="s">
        <v>212</v>
      </c>
      <c r="E503" s="40"/>
      <c r="F503" s="226" t="s">
        <v>6879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212</v>
      </c>
      <c r="AU503" s="17" t="s">
        <v>82</v>
      </c>
    </row>
    <row r="504" s="2" customFormat="1" ht="16.5" customHeight="1">
      <c r="A504" s="38"/>
      <c r="B504" s="39"/>
      <c r="C504" s="243" t="s">
        <v>1069</v>
      </c>
      <c r="D504" s="243" t="s">
        <v>248</v>
      </c>
      <c r="E504" s="244" t="s">
        <v>6881</v>
      </c>
      <c r="F504" s="245" t="s">
        <v>6882</v>
      </c>
      <c r="G504" s="246" t="s">
        <v>289</v>
      </c>
      <c r="H504" s="247">
        <v>1</v>
      </c>
      <c r="I504" s="248"/>
      <c r="J504" s="249">
        <f>ROUND(I504*H504,2)</f>
        <v>0</v>
      </c>
      <c r="K504" s="245" t="s">
        <v>19</v>
      </c>
      <c r="L504" s="250"/>
      <c r="M504" s="251" t="s">
        <v>19</v>
      </c>
      <c r="N504" s="252" t="s">
        <v>44</v>
      </c>
      <c r="O504" s="84"/>
      <c r="P504" s="221">
        <f>O504*H504</f>
        <v>0</v>
      </c>
      <c r="Q504" s="221">
        <v>0.00085999999999999998</v>
      </c>
      <c r="R504" s="221">
        <f>Q504*H504</f>
        <v>0.00085999999999999998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1051</v>
      </c>
      <c r="AT504" s="223" t="s">
        <v>248</v>
      </c>
      <c r="AU504" s="223" t="s">
        <v>82</v>
      </c>
      <c r="AY504" s="17" t="s">
        <v>202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80</v>
      </c>
      <c r="BK504" s="224">
        <f>ROUND(I504*H504,2)</f>
        <v>0</v>
      </c>
      <c r="BL504" s="17" t="s">
        <v>233</v>
      </c>
      <c r="BM504" s="223" t="s">
        <v>6883</v>
      </c>
    </row>
    <row r="505" s="2" customFormat="1">
      <c r="A505" s="38"/>
      <c r="B505" s="39"/>
      <c r="C505" s="40"/>
      <c r="D505" s="225" t="s">
        <v>212</v>
      </c>
      <c r="E505" s="40"/>
      <c r="F505" s="226" t="s">
        <v>6882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212</v>
      </c>
      <c r="AU505" s="17" t="s">
        <v>82</v>
      </c>
    </row>
    <row r="506" s="2" customFormat="1" ht="16.5" customHeight="1">
      <c r="A506" s="38"/>
      <c r="B506" s="39"/>
      <c r="C506" s="243" t="s">
        <v>1073</v>
      </c>
      <c r="D506" s="243" t="s">
        <v>248</v>
      </c>
      <c r="E506" s="244" t="s">
        <v>6884</v>
      </c>
      <c r="F506" s="245" t="s">
        <v>6885</v>
      </c>
      <c r="G506" s="246" t="s">
        <v>289</v>
      </c>
      <c r="H506" s="247">
        <v>1</v>
      </c>
      <c r="I506" s="248"/>
      <c r="J506" s="249">
        <f>ROUND(I506*H506,2)</f>
        <v>0</v>
      </c>
      <c r="K506" s="245" t="s">
        <v>19</v>
      </c>
      <c r="L506" s="250"/>
      <c r="M506" s="251" t="s">
        <v>19</v>
      </c>
      <c r="N506" s="252" t="s">
        <v>44</v>
      </c>
      <c r="O506" s="84"/>
      <c r="P506" s="221">
        <f>O506*H506</f>
        <v>0</v>
      </c>
      <c r="Q506" s="221">
        <v>0.00068999999999999997</v>
      </c>
      <c r="R506" s="221">
        <f>Q506*H506</f>
        <v>0.00068999999999999997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1051</v>
      </c>
      <c r="AT506" s="223" t="s">
        <v>248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233</v>
      </c>
      <c r="BM506" s="223" t="s">
        <v>6886</v>
      </c>
    </row>
    <row r="507" s="2" customFormat="1">
      <c r="A507" s="38"/>
      <c r="B507" s="39"/>
      <c r="C507" s="40"/>
      <c r="D507" s="225" t="s">
        <v>212</v>
      </c>
      <c r="E507" s="40"/>
      <c r="F507" s="226" t="s">
        <v>6885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212</v>
      </c>
      <c r="AU507" s="17" t="s">
        <v>82</v>
      </c>
    </row>
    <row r="508" s="2" customFormat="1" ht="16.5" customHeight="1">
      <c r="A508" s="38"/>
      <c r="B508" s="39"/>
      <c r="C508" s="243" t="s">
        <v>1079</v>
      </c>
      <c r="D508" s="243" t="s">
        <v>248</v>
      </c>
      <c r="E508" s="244" t="s">
        <v>6887</v>
      </c>
      <c r="F508" s="245" t="s">
        <v>6888</v>
      </c>
      <c r="G508" s="246" t="s">
        <v>289</v>
      </c>
      <c r="H508" s="247">
        <v>1</v>
      </c>
      <c r="I508" s="248"/>
      <c r="J508" s="249">
        <f>ROUND(I508*H508,2)</f>
        <v>0</v>
      </c>
      <c r="K508" s="245" t="s">
        <v>19</v>
      </c>
      <c r="L508" s="250"/>
      <c r="M508" s="251" t="s">
        <v>19</v>
      </c>
      <c r="N508" s="252" t="s">
        <v>44</v>
      </c>
      <c r="O508" s="84"/>
      <c r="P508" s="221">
        <f>O508*H508</f>
        <v>0</v>
      </c>
      <c r="Q508" s="221">
        <v>0.00036999999999999999</v>
      </c>
      <c r="R508" s="221">
        <f>Q508*H508</f>
        <v>0.00036999999999999999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1051</v>
      </c>
      <c r="AT508" s="223" t="s">
        <v>248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233</v>
      </c>
      <c r="BM508" s="223" t="s">
        <v>6889</v>
      </c>
    </row>
    <row r="509" s="2" customFormat="1">
      <c r="A509" s="38"/>
      <c r="B509" s="39"/>
      <c r="C509" s="40"/>
      <c r="D509" s="225" t="s">
        <v>212</v>
      </c>
      <c r="E509" s="40"/>
      <c r="F509" s="226" t="s">
        <v>6888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212</v>
      </c>
      <c r="AU509" s="17" t="s">
        <v>82</v>
      </c>
    </row>
    <row r="510" s="2" customFormat="1" ht="16.5" customHeight="1">
      <c r="A510" s="38"/>
      <c r="B510" s="39"/>
      <c r="C510" s="243" t="s">
        <v>1083</v>
      </c>
      <c r="D510" s="243" t="s">
        <v>248</v>
      </c>
      <c r="E510" s="244" t="s">
        <v>6890</v>
      </c>
      <c r="F510" s="245" t="s">
        <v>6891</v>
      </c>
      <c r="G510" s="246" t="s">
        <v>289</v>
      </c>
      <c r="H510" s="247">
        <v>1</v>
      </c>
      <c r="I510" s="248"/>
      <c r="J510" s="249">
        <f>ROUND(I510*H510,2)</f>
        <v>0</v>
      </c>
      <c r="K510" s="245" t="s">
        <v>19</v>
      </c>
      <c r="L510" s="250"/>
      <c r="M510" s="251" t="s">
        <v>19</v>
      </c>
      <c r="N510" s="252" t="s">
        <v>44</v>
      </c>
      <c r="O510" s="84"/>
      <c r="P510" s="221">
        <f>O510*H510</f>
        <v>0</v>
      </c>
      <c r="Q510" s="221">
        <v>0.00027999999999999998</v>
      </c>
      <c r="R510" s="221">
        <f>Q510*H510</f>
        <v>0.00027999999999999998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1051</v>
      </c>
      <c r="AT510" s="223" t="s">
        <v>248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233</v>
      </c>
      <c r="BM510" s="223" t="s">
        <v>6892</v>
      </c>
    </row>
    <row r="511" s="2" customFormat="1">
      <c r="A511" s="38"/>
      <c r="B511" s="39"/>
      <c r="C511" s="40"/>
      <c r="D511" s="225" t="s">
        <v>212</v>
      </c>
      <c r="E511" s="40"/>
      <c r="F511" s="226" t="s">
        <v>6891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212</v>
      </c>
      <c r="AU511" s="17" t="s">
        <v>82</v>
      </c>
    </row>
    <row r="512" s="12" customFormat="1" ht="25.92" customHeight="1">
      <c r="A512" s="12"/>
      <c r="B512" s="196"/>
      <c r="C512" s="197"/>
      <c r="D512" s="198" t="s">
        <v>72</v>
      </c>
      <c r="E512" s="199" t="s">
        <v>159</v>
      </c>
      <c r="F512" s="199" t="s">
        <v>160</v>
      </c>
      <c r="G512" s="197"/>
      <c r="H512" s="197"/>
      <c r="I512" s="200"/>
      <c r="J512" s="201">
        <f>BK512</f>
        <v>0</v>
      </c>
      <c r="K512" s="197"/>
      <c r="L512" s="202"/>
      <c r="M512" s="203"/>
      <c r="N512" s="204"/>
      <c r="O512" s="204"/>
      <c r="P512" s="205">
        <f>P513</f>
        <v>0</v>
      </c>
      <c r="Q512" s="204"/>
      <c r="R512" s="205">
        <f>R513</f>
        <v>0</v>
      </c>
      <c r="S512" s="204"/>
      <c r="T512" s="206">
        <f>T513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7" t="s">
        <v>243</v>
      </c>
      <c r="AT512" s="208" t="s">
        <v>72</v>
      </c>
      <c r="AU512" s="208" t="s">
        <v>73</v>
      </c>
      <c r="AY512" s="207" t="s">
        <v>202</v>
      </c>
      <c r="BK512" s="209">
        <f>BK513</f>
        <v>0</v>
      </c>
    </row>
    <row r="513" s="12" customFormat="1" ht="22.8" customHeight="1">
      <c r="A513" s="12"/>
      <c r="B513" s="196"/>
      <c r="C513" s="197"/>
      <c r="D513" s="198" t="s">
        <v>72</v>
      </c>
      <c r="E513" s="210" t="s">
        <v>5327</v>
      </c>
      <c r="F513" s="210" t="s">
        <v>5328</v>
      </c>
      <c r="G513" s="197"/>
      <c r="H513" s="197"/>
      <c r="I513" s="200"/>
      <c r="J513" s="211">
        <f>BK513</f>
        <v>0</v>
      </c>
      <c r="K513" s="197"/>
      <c r="L513" s="202"/>
      <c r="M513" s="203"/>
      <c r="N513" s="204"/>
      <c r="O513" s="204"/>
      <c r="P513" s="205">
        <f>SUM(P514:P525)</f>
        <v>0</v>
      </c>
      <c r="Q513" s="204"/>
      <c r="R513" s="205">
        <f>SUM(R514:R525)</f>
        <v>0</v>
      </c>
      <c r="S513" s="204"/>
      <c r="T513" s="206">
        <f>SUM(T514:T525)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07" t="s">
        <v>243</v>
      </c>
      <c r="AT513" s="208" t="s">
        <v>72</v>
      </c>
      <c r="AU513" s="208" t="s">
        <v>80</v>
      </c>
      <c r="AY513" s="207" t="s">
        <v>202</v>
      </c>
      <c r="BK513" s="209">
        <f>SUM(BK514:BK525)</f>
        <v>0</v>
      </c>
    </row>
    <row r="514" s="2" customFormat="1" ht="16.5" customHeight="1">
      <c r="A514" s="38"/>
      <c r="B514" s="39"/>
      <c r="C514" s="212" t="s">
        <v>1087</v>
      </c>
      <c r="D514" s="212" t="s">
        <v>205</v>
      </c>
      <c r="E514" s="213" t="s">
        <v>5336</v>
      </c>
      <c r="F514" s="214" t="s">
        <v>6893</v>
      </c>
      <c r="G514" s="215" t="s">
        <v>4446</v>
      </c>
      <c r="H514" s="216">
        <v>100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5332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5332</v>
      </c>
      <c r="BM514" s="223" t="s">
        <v>6894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6893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>
      <c r="A516" s="38"/>
      <c r="B516" s="39"/>
      <c r="C516" s="40"/>
      <c r="D516" s="230" t="s">
        <v>214</v>
      </c>
      <c r="E516" s="40"/>
      <c r="F516" s="231" t="s">
        <v>5339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214</v>
      </c>
      <c r="AU516" s="17" t="s">
        <v>82</v>
      </c>
    </row>
    <row r="517" s="2" customFormat="1" ht="16.5" customHeight="1">
      <c r="A517" s="38"/>
      <c r="B517" s="39"/>
      <c r="C517" s="212" t="s">
        <v>1091</v>
      </c>
      <c r="D517" s="212" t="s">
        <v>205</v>
      </c>
      <c r="E517" s="213" t="s">
        <v>6895</v>
      </c>
      <c r="F517" s="214" t="s">
        <v>6896</v>
      </c>
      <c r="G517" s="215" t="s">
        <v>4446</v>
      </c>
      <c r="H517" s="216">
        <v>420</v>
      </c>
      <c r="I517" s="217"/>
      <c r="J517" s="218">
        <f>ROUND(I517*H517,2)</f>
        <v>0</v>
      </c>
      <c r="K517" s="214" t="s">
        <v>2102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0</v>
      </c>
      <c r="R517" s="221">
        <f>Q517*H517</f>
        <v>0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5332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5332</v>
      </c>
      <c r="BM517" s="223" t="s">
        <v>6897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6896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 ht="16.5" customHeight="1">
      <c r="A519" s="38"/>
      <c r="B519" s="39"/>
      <c r="C519" s="212" t="s">
        <v>1095</v>
      </c>
      <c r="D519" s="212" t="s">
        <v>205</v>
      </c>
      <c r="E519" s="213" t="s">
        <v>5341</v>
      </c>
      <c r="F519" s="214" t="s">
        <v>5342</v>
      </c>
      <c r="G519" s="215" t="s">
        <v>2201</v>
      </c>
      <c r="H519" s="216">
        <v>8</v>
      </c>
      <c r="I519" s="217"/>
      <c r="J519" s="218">
        <f>ROUND(I519*H519,2)</f>
        <v>0</v>
      </c>
      <c r="K519" s="214" t="s">
        <v>209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</v>
      </c>
      <c r="R519" s="221">
        <f>Q519*H519</f>
        <v>0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5332</v>
      </c>
      <c r="AT519" s="223" t="s">
        <v>205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5332</v>
      </c>
      <c r="BM519" s="223" t="s">
        <v>6898</v>
      </c>
    </row>
    <row r="520" s="2" customFormat="1">
      <c r="A520" s="38"/>
      <c r="B520" s="39"/>
      <c r="C520" s="40"/>
      <c r="D520" s="225" t="s">
        <v>212</v>
      </c>
      <c r="E520" s="40"/>
      <c r="F520" s="226" t="s">
        <v>5342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212</v>
      </c>
      <c r="AU520" s="17" t="s">
        <v>82</v>
      </c>
    </row>
    <row r="521" s="2" customFormat="1">
      <c r="A521" s="38"/>
      <c r="B521" s="39"/>
      <c r="C521" s="40"/>
      <c r="D521" s="230" t="s">
        <v>214</v>
      </c>
      <c r="E521" s="40"/>
      <c r="F521" s="231" t="s">
        <v>5344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214</v>
      </c>
      <c r="AU521" s="17" t="s">
        <v>82</v>
      </c>
    </row>
    <row r="522" s="2" customFormat="1">
      <c r="A522" s="38"/>
      <c r="B522" s="39"/>
      <c r="C522" s="40"/>
      <c r="D522" s="225" t="s">
        <v>525</v>
      </c>
      <c r="E522" s="40"/>
      <c r="F522" s="253" t="s">
        <v>5345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525</v>
      </c>
      <c r="AU522" s="17" t="s">
        <v>82</v>
      </c>
    </row>
    <row r="523" s="2" customFormat="1" ht="16.5" customHeight="1">
      <c r="A523" s="38"/>
      <c r="B523" s="39"/>
      <c r="C523" s="212" t="s">
        <v>1099</v>
      </c>
      <c r="D523" s="212" t="s">
        <v>205</v>
      </c>
      <c r="E523" s="213" t="s">
        <v>5347</v>
      </c>
      <c r="F523" s="214" t="s">
        <v>5348</v>
      </c>
      <c r="G523" s="215" t="s">
        <v>2201</v>
      </c>
      <c r="H523" s="216">
        <v>4</v>
      </c>
      <c r="I523" s="217"/>
      <c r="J523" s="218">
        <f>ROUND(I523*H523,2)</f>
        <v>0</v>
      </c>
      <c r="K523" s="214" t="s">
        <v>19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0</v>
      </c>
      <c r="R523" s="221">
        <f>Q523*H523</f>
        <v>0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5332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5332</v>
      </c>
      <c r="BM523" s="223" t="s">
        <v>6899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5348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>
      <c r="A525" s="38"/>
      <c r="B525" s="39"/>
      <c r="C525" s="40"/>
      <c r="D525" s="225" t="s">
        <v>525</v>
      </c>
      <c r="E525" s="40"/>
      <c r="F525" s="253" t="s">
        <v>5345</v>
      </c>
      <c r="G525" s="40"/>
      <c r="H525" s="40"/>
      <c r="I525" s="227"/>
      <c r="J525" s="40"/>
      <c r="K525" s="40"/>
      <c r="L525" s="44"/>
      <c r="M525" s="254"/>
      <c r="N525" s="255"/>
      <c r="O525" s="256"/>
      <c r="P525" s="256"/>
      <c r="Q525" s="256"/>
      <c r="R525" s="256"/>
      <c r="S525" s="256"/>
      <c r="T525" s="257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525</v>
      </c>
      <c r="AU525" s="17" t="s">
        <v>82</v>
      </c>
    </row>
    <row r="526" s="2" customFormat="1" ht="6.96" customHeight="1">
      <c r="A526" s="38"/>
      <c r="B526" s="59"/>
      <c r="C526" s="60"/>
      <c r="D526" s="60"/>
      <c r="E526" s="60"/>
      <c r="F526" s="60"/>
      <c r="G526" s="60"/>
      <c r="H526" s="60"/>
      <c r="I526" s="60"/>
      <c r="J526" s="60"/>
      <c r="K526" s="60"/>
      <c r="L526" s="44"/>
      <c r="M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</row>
  </sheetData>
  <sheetProtection sheet="1" autoFilter="0" formatColumns="0" formatRows="0" objects="1" scenarios="1" spinCount="100000" saltValue="ImHvW8boFFCP87JL0nKTeLrab+FMrW1u+s38uoN2HsPvgU0Xp2fPDfdE4x8Vg2lPPSvlvm73g6uNYAyEPg4Cng==" hashValue="MIJ7LhrQEiio6yxxp5CU28M1w9kdtT6EnVnNoOC+92pZtznoROO4u20X5r8ZeZypJQVJv1jHVgQhddLsoJ0l7w==" algorithmName="SHA-512" password="CC35"/>
  <autoFilter ref="C98:K5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4_01/899722114"/>
    <hyperlink ref="F108" r:id="rId2" display="https://podminky.urs.cz/item/CS_URS_2024_01/941111111"/>
    <hyperlink ref="F111" r:id="rId3" display="https://podminky.urs.cz/item/CS_URS_2024_01/941111211"/>
    <hyperlink ref="F115" r:id="rId4" display="https://podminky.urs.cz/item/CS_URS_2024_01/941111811"/>
    <hyperlink ref="F119" r:id="rId5" display="https://podminky.urs.cz/item/CS_URS_2024_01/997006512"/>
    <hyperlink ref="F122" r:id="rId6" display="https://podminky.urs.cz/item/CS_URS_2024_01/997006519"/>
    <hyperlink ref="F128" r:id="rId7" display="https://podminky.urs.cz/item/CS_URS_2024_01/469973135"/>
    <hyperlink ref="F131" r:id="rId8" display="https://podminky.urs.cz/item/CS_URS_2024_01/713421212"/>
    <hyperlink ref="F136" r:id="rId9" display="https://podminky.urs.cz/item/CS_URS_2024_01/713471212"/>
    <hyperlink ref="F155" r:id="rId10" display="https://podminky.urs.cz/item/CS_URS_2024_01/713490821"/>
    <hyperlink ref="F158" r:id="rId11" display="https://podminky.urs.cz/item/CS_URS_2024_01/713491211"/>
    <hyperlink ref="F163" r:id="rId12" display="https://podminky.urs.cz/item/CS_URS_2024_01/998713101"/>
    <hyperlink ref="F167" r:id="rId13" display="https://podminky.urs.cz/item/CS_URS_2024_01/998732101"/>
    <hyperlink ref="F171" r:id="rId14" display="https://podminky.urs.cz/item/CS_URS_2024_01/733121225"/>
    <hyperlink ref="F174" r:id="rId15" display="https://podminky.urs.cz/item/CS_URS_2024_01/733121244"/>
    <hyperlink ref="F178" r:id="rId16" display="https://podminky.urs.cz/item/CS_URS_2024_01/998733101"/>
    <hyperlink ref="F182" r:id="rId17" display="https://podminky.urs.cz/item/CS_URS_2024_01/734109212"/>
    <hyperlink ref="F185" r:id="rId18" display="https://podminky.urs.cz/item/CS_URS_2024_01/734109213"/>
    <hyperlink ref="F188" r:id="rId19" display="https://podminky.urs.cz/item/CS_URS_2024_01/734109214"/>
    <hyperlink ref="F191" r:id="rId20" display="https://podminky.urs.cz/item/CS_URS_2024_01/734109216"/>
    <hyperlink ref="F194" r:id="rId21" display="https://podminky.urs.cz/item/CS_URS_2024_01/734109219"/>
    <hyperlink ref="F197" r:id="rId22" display="https://podminky.urs.cz/item/CS_URS_2024_01/734109220"/>
    <hyperlink ref="F208" r:id="rId23" display="https://podminky.urs.cz/item/CS_URS_2024_01/734109221"/>
    <hyperlink ref="F213" r:id="rId24" display="https://podminky.urs.cz/item/CS_URS_2024_01/734111412"/>
    <hyperlink ref="F216" r:id="rId25" display="https://podminky.urs.cz/item/CS_URS_2024_01/734111413"/>
    <hyperlink ref="F221" r:id="rId26" display="https://podminky.urs.cz/item/CS_URS_2024_01/734111414"/>
    <hyperlink ref="F224" r:id="rId27" display="https://podminky.urs.cz/item/CS_URS_2024_01/734111417"/>
    <hyperlink ref="F227" r:id="rId28" display="https://podminky.urs.cz/item/CS_URS_2024_01/734111422"/>
    <hyperlink ref="F236" r:id="rId29" display="https://podminky.urs.cz/item/CS_URS_2024_01/734121313"/>
    <hyperlink ref="F239" r:id="rId30" display="https://podminky.urs.cz/item/CS_URS_2024_01/734173411"/>
    <hyperlink ref="F242" r:id="rId31" display="https://podminky.urs.cz/item/CS_URS_2024_01/734173412"/>
    <hyperlink ref="F247" r:id="rId32" display="https://podminky.urs.cz/item/CS_URS_2024_01/734173413"/>
    <hyperlink ref="F252" r:id="rId33" display="https://podminky.urs.cz/item/CS_URS_2024_01/734173414"/>
    <hyperlink ref="F255" r:id="rId34" display="https://podminky.urs.cz/item/CS_URS_2024_01/734173416"/>
    <hyperlink ref="F258" r:id="rId35" display="https://podminky.urs.cz/item/CS_URS_2024_01/734173417"/>
    <hyperlink ref="F261" r:id="rId36" display="https://podminky.urs.cz/item/CS_URS_2024_01/734173418"/>
    <hyperlink ref="F264" r:id="rId37" display="https://podminky.urs.cz/item/CS_URS_2024_01/734173421"/>
    <hyperlink ref="F267" r:id="rId38" display="https://podminky.urs.cz/item/CS_URS_2024_01/734173422"/>
    <hyperlink ref="F270" r:id="rId39" display="https://podminky.urs.cz/item/CS_URS_2024_01/734173423"/>
    <hyperlink ref="F273" r:id="rId40" display="https://podminky.urs.cz/item/CS_URS_2024_01/734173424"/>
    <hyperlink ref="F276" r:id="rId41" display="https://podminky.urs.cz/item/CS_URS_2024_01/998734101"/>
    <hyperlink ref="F280" r:id="rId42" display="https://podminky.urs.cz/item/CS_URS_2024_01/741132001"/>
    <hyperlink ref="F293" r:id="rId43" display="https://podminky.urs.cz/item/CS_URS_2024_01/230011020"/>
    <hyperlink ref="F299" r:id="rId44" display="https://podminky.urs.cz/item/CS_URS_2024_01/230011027"/>
    <hyperlink ref="F309" r:id="rId45" display="https://podminky.urs.cz/item/CS_URS_2024_01/230011044"/>
    <hyperlink ref="F314" r:id="rId46" display="https://podminky.urs.cz/item/CS_URS_2024_01/230011045"/>
    <hyperlink ref="F320" r:id="rId47" display="https://podminky.urs.cz/item/CS_URS_2024_01/230011058"/>
    <hyperlink ref="F327" r:id="rId48" display="https://podminky.urs.cz/item/CS_URS_2024_01/230011088"/>
    <hyperlink ref="F333" r:id="rId49" display="https://podminky.urs.cz/item/CS_URS_2024_01/230011091"/>
    <hyperlink ref="F338" r:id="rId50" display="https://podminky.urs.cz/item/CS_URS_2024_01/230011113"/>
    <hyperlink ref="F344" r:id="rId51" display="https://podminky.urs.cz/item/CS_URS_2024_01/230022020"/>
    <hyperlink ref="F355" r:id="rId52" display="https://podminky.urs.cz/item/CS_URS_2024_01/230022029"/>
    <hyperlink ref="F368" r:id="rId53" display="https://podminky.urs.cz/item/CS_URS_2024_01/230023037"/>
    <hyperlink ref="F375" r:id="rId54" display="https://podminky.urs.cz/item/CS_URS_2024_01/230024045"/>
    <hyperlink ref="F384" r:id="rId55" display="https://podminky.urs.cz/item/CS_URS_2024_01/230024057"/>
    <hyperlink ref="F397" r:id="rId56" display="https://podminky.urs.cz/item/CS_URS_2024_01/230024088"/>
    <hyperlink ref="F418" r:id="rId57" display="https://podminky.urs.cz/item/CS_URS_2024_01/230024113"/>
    <hyperlink ref="F431" r:id="rId58" display="https://podminky.urs.cz/item/CS_URS_2024_01/230024135"/>
    <hyperlink ref="F436" r:id="rId59" display="https://podminky.urs.cz/item/CS_URS_2024_01/230050013"/>
    <hyperlink ref="F439" r:id="rId60" display="https://podminky.urs.cz/item/CS_URS_2024_01/230050014"/>
    <hyperlink ref="F452" r:id="rId61" display="https://podminky.urs.cz/item/CS_URS_2024_01/230050031"/>
    <hyperlink ref="F463" r:id="rId62" display="https://podminky.urs.cz/item/CS_URS_2024_01/230050031"/>
    <hyperlink ref="F468" r:id="rId63" display="https://podminky.urs.cz/item/CS_URS_2024_01/230083046"/>
    <hyperlink ref="F471" r:id="rId64" display="https://podminky.urs.cz/item/CS_URS_2024_01/230083087"/>
    <hyperlink ref="F474" r:id="rId65" display="https://podminky.urs.cz/item/CS_URS_2024_01/230083100"/>
    <hyperlink ref="F477" r:id="rId66" display="https://podminky.urs.cz/item/CS_URS_2024_01/230083156"/>
    <hyperlink ref="F481" r:id="rId67" display="https://podminky.urs.cz/item/CS_URS_2024_01/230210011"/>
    <hyperlink ref="F516" r:id="rId68" display="https://podminky.urs.cz/item/CS_URS_2024_01/043124000"/>
    <hyperlink ref="F521" r:id="rId69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6521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6900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ROUND((SUM(BE98:BE407)),  2)</f>
        <v>0</v>
      </c>
      <c r="G35" s="38"/>
      <c r="H35" s="38"/>
      <c r="I35" s="157">
        <v>0.20999999999999999</v>
      </c>
      <c r="J35" s="156">
        <f>ROUND(((SUM(BE98:BE407))*I35),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ROUND((SUM(BF98:BF407)),  2)</f>
        <v>0</v>
      </c>
      <c r="G36" s="38"/>
      <c r="H36" s="38"/>
      <c r="I36" s="157">
        <v>0.12</v>
      </c>
      <c r="J36" s="156">
        <f>ROUND(((SUM(BF98:BF407))*I36),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ROUND((SUM(BG98:BG407)),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ROUND((SUM(BH98:BH407)),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ROUND((SUM(BI98:BI407)),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6521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D9b - InO 301.4 - Parovod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2222</v>
      </c>
      <c r="E65" s="182"/>
      <c r="F65" s="182"/>
      <c r="G65" s="182"/>
      <c r="H65" s="182"/>
      <c r="I65" s="182"/>
      <c r="J65" s="183">
        <f>J100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2223</v>
      </c>
      <c r="E66" s="182"/>
      <c r="F66" s="182"/>
      <c r="G66" s="182"/>
      <c r="H66" s="182"/>
      <c r="I66" s="182"/>
      <c r="J66" s="183">
        <f>J216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2224</v>
      </c>
      <c r="E67" s="182"/>
      <c r="F67" s="182"/>
      <c r="G67" s="182"/>
      <c r="H67" s="182"/>
      <c r="I67" s="182"/>
      <c r="J67" s="183">
        <f>J251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2225</v>
      </c>
      <c r="E68" s="182"/>
      <c r="F68" s="182"/>
      <c r="G68" s="182"/>
      <c r="H68" s="182"/>
      <c r="I68" s="182"/>
      <c r="J68" s="183">
        <f>J266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173</v>
      </c>
      <c r="E69" s="182"/>
      <c r="F69" s="182"/>
      <c r="G69" s="182"/>
      <c r="H69" s="182"/>
      <c r="I69" s="182"/>
      <c r="J69" s="183">
        <f>J294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2227</v>
      </c>
      <c r="E70" s="182"/>
      <c r="F70" s="182"/>
      <c r="G70" s="182"/>
      <c r="H70" s="182"/>
      <c r="I70" s="182"/>
      <c r="J70" s="183">
        <f>J299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174</v>
      </c>
      <c r="E71" s="182"/>
      <c r="F71" s="182"/>
      <c r="G71" s="182"/>
      <c r="H71" s="182"/>
      <c r="I71" s="182"/>
      <c r="J71" s="183">
        <f>J348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2228</v>
      </c>
      <c r="E72" s="182"/>
      <c r="F72" s="182"/>
      <c r="G72" s="182"/>
      <c r="H72" s="182"/>
      <c r="I72" s="182"/>
      <c r="J72" s="183">
        <f>J365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175</v>
      </c>
      <c r="E73" s="177"/>
      <c r="F73" s="177"/>
      <c r="G73" s="177"/>
      <c r="H73" s="177"/>
      <c r="I73" s="177"/>
      <c r="J73" s="178">
        <f>J375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2229</v>
      </c>
      <c r="E74" s="182"/>
      <c r="F74" s="182"/>
      <c r="G74" s="182"/>
      <c r="H74" s="182"/>
      <c r="I74" s="182"/>
      <c r="J74" s="183">
        <f>J376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183</v>
      </c>
      <c r="E75" s="177"/>
      <c r="F75" s="177"/>
      <c r="G75" s="177"/>
      <c r="H75" s="177"/>
      <c r="I75" s="177"/>
      <c r="J75" s="178">
        <f>J398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2232</v>
      </c>
      <c r="E76" s="182"/>
      <c r="F76" s="182"/>
      <c r="G76" s="182"/>
      <c r="H76" s="182"/>
      <c r="I76" s="182"/>
      <c r="J76" s="183">
        <f>J399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187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164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6521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D9b - InO 301.4 - Parovod - stavební část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13. 6. 2024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188</v>
      </c>
      <c r="D97" s="188" t="s">
        <v>58</v>
      </c>
      <c r="E97" s="188" t="s">
        <v>54</v>
      </c>
      <c r="F97" s="188" t="s">
        <v>55</v>
      </c>
      <c r="G97" s="188" t="s">
        <v>189</v>
      </c>
      <c r="H97" s="188" t="s">
        <v>190</v>
      </c>
      <c r="I97" s="188" t="s">
        <v>191</v>
      </c>
      <c r="J97" s="188" t="s">
        <v>170</v>
      </c>
      <c r="K97" s="189" t="s">
        <v>192</v>
      </c>
      <c r="L97" s="190"/>
      <c r="M97" s="92" t="s">
        <v>19</v>
      </c>
      <c r="N97" s="93" t="s">
        <v>43</v>
      </c>
      <c r="O97" s="93" t="s">
        <v>193</v>
      </c>
      <c r="P97" s="93" t="s">
        <v>194</v>
      </c>
      <c r="Q97" s="93" t="s">
        <v>195</v>
      </c>
      <c r="R97" s="93" t="s">
        <v>196</v>
      </c>
      <c r="S97" s="93" t="s">
        <v>197</v>
      </c>
      <c r="T97" s="94" t="s">
        <v>198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199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P99+P375+P398</f>
        <v>0</v>
      </c>
      <c r="Q98" s="96"/>
      <c r="R98" s="193">
        <f>R99+R375+R398</f>
        <v>401.43149287000006</v>
      </c>
      <c r="S98" s="96"/>
      <c r="T98" s="194">
        <f>T99+T375+T398</f>
        <v>254.29899999999998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171</v>
      </c>
      <c r="BK98" s="195">
        <f>BK99+BK375+BK398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200</v>
      </c>
      <c r="F99" s="199" t="s">
        <v>201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P100+P216+P251+P266+P294+P299+P348+P365</f>
        <v>0</v>
      </c>
      <c r="Q99" s="204"/>
      <c r="R99" s="205">
        <f>R100+R216+R251+R266+R294+R299+R348+R365</f>
        <v>401.32349287000005</v>
      </c>
      <c r="S99" s="204"/>
      <c r="T99" s="206">
        <f>T100+T216+T251+T266+T294+T299+T348+T365</f>
        <v>254.29899999999998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BK100+BK216+BK251+BK266+BK294+BK299+BK348+BK365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80</v>
      </c>
      <c r="F100" s="210" t="s">
        <v>2233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SUM(P101:P215)</f>
        <v>0</v>
      </c>
      <c r="Q100" s="204"/>
      <c r="R100" s="205">
        <f>SUM(R101:R215)</f>
        <v>181.84618499999999</v>
      </c>
      <c r="S100" s="204"/>
      <c r="T100" s="206">
        <f>SUM(T101:T215)</f>
        <v>111.45399999999999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72</v>
      </c>
      <c r="AU100" s="208" t="s">
        <v>80</v>
      </c>
      <c r="AY100" s="207" t="s">
        <v>202</v>
      </c>
      <c r="BK100" s="209">
        <f>SUM(BK101:BK215)</f>
        <v>0</v>
      </c>
    </row>
    <row r="101" s="2" customFormat="1" ht="24.15" customHeight="1">
      <c r="A101" s="38"/>
      <c r="B101" s="39"/>
      <c r="C101" s="212" t="s">
        <v>80</v>
      </c>
      <c r="D101" s="212" t="s">
        <v>205</v>
      </c>
      <c r="E101" s="213" t="s">
        <v>2234</v>
      </c>
      <c r="F101" s="214" t="s">
        <v>2235</v>
      </c>
      <c r="G101" s="215" t="s">
        <v>275</v>
      </c>
      <c r="H101" s="216">
        <v>100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2236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2237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2" customFormat="1">
      <c r="A103" s="38"/>
      <c r="B103" s="39"/>
      <c r="C103" s="40"/>
      <c r="D103" s="230" t="s">
        <v>214</v>
      </c>
      <c r="E103" s="40"/>
      <c r="F103" s="231" t="s">
        <v>2238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214</v>
      </c>
      <c r="AU103" s="17" t="s">
        <v>82</v>
      </c>
    </row>
    <row r="104" s="2" customFormat="1" ht="16.5" customHeight="1">
      <c r="A104" s="38"/>
      <c r="B104" s="39"/>
      <c r="C104" s="212" t="s">
        <v>82</v>
      </c>
      <c r="D104" s="212" t="s">
        <v>205</v>
      </c>
      <c r="E104" s="213" t="s">
        <v>2239</v>
      </c>
      <c r="F104" s="214" t="s">
        <v>2240</v>
      </c>
      <c r="G104" s="215" t="s">
        <v>289</v>
      </c>
      <c r="H104" s="216">
        <v>8</v>
      </c>
      <c r="I104" s="217"/>
      <c r="J104" s="218">
        <f>ROUND(I104*H104,2)</f>
        <v>0</v>
      </c>
      <c r="K104" s="214" t="s">
        <v>209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82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2241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2242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82</v>
      </c>
    </row>
    <row r="106" s="2" customFormat="1">
      <c r="A106" s="38"/>
      <c r="B106" s="39"/>
      <c r="C106" s="40"/>
      <c r="D106" s="230" t="s">
        <v>214</v>
      </c>
      <c r="E106" s="40"/>
      <c r="F106" s="231" t="s">
        <v>2243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214</v>
      </c>
      <c r="AU106" s="17" t="s">
        <v>82</v>
      </c>
    </row>
    <row r="107" s="2" customFormat="1" ht="16.5" customHeight="1">
      <c r="A107" s="38"/>
      <c r="B107" s="39"/>
      <c r="C107" s="212" t="s">
        <v>230</v>
      </c>
      <c r="D107" s="212" t="s">
        <v>205</v>
      </c>
      <c r="E107" s="213" t="s">
        <v>2244</v>
      </c>
      <c r="F107" s="214" t="s">
        <v>2245</v>
      </c>
      <c r="G107" s="215" t="s">
        <v>289</v>
      </c>
      <c r="H107" s="216">
        <v>1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2246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2247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>
      <c r="A109" s="38"/>
      <c r="B109" s="39"/>
      <c r="C109" s="40"/>
      <c r="D109" s="230" t="s">
        <v>214</v>
      </c>
      <c r="E109" s="40"/>
      <c r="F109" s="231" t="s">
        <v>2248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214</v>
      </c>
      <c r="AU109" s="17" t="s">
        <v>82</v>
      </c>
    </row>
    <row r="110" s="2" customFormat="1" ht="16.5" customHeight="1">
      <c r="A110" s="38"/>
      <c r="B110" s="39"/>
      <c r="C110" s="212" t="s">
        <v>210</v>
      </c>
      <c r="D110" s="212" t="s">
        <v>205</v>
      </c>
      <c r="E110" s="213" t="s">
        <v>2264</v>
      </c>
      <c r="F110" s="214" t="s">
        <v>2265</v>
      </c>
      <c r="G110" s="215" t="s">
        <v>289</v>
      </c>
      <c r="H110" s="216">
        <v>8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2266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2267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2" customFormat="1">
      <c r="A112" s="38"/>
      <c r="B112" s="39"/>
      <c r="C112" s="40"/>
      <c r="D112" s="230" t="s">
        <v>214</v>
      </c>
      <c r="E112" s="40"/>
      <c r="F112" s="231" t="s">
        <v>2268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214</v>
      </c>
      <c r="AU112" s="17" t="s">
        <v>82</v>
      </c>
    </row>
    <row r="113" s="2" customFormat="1" ht="16.5" customHeight="1">
      <c r="A113" s="38"/>
      <c r="B113" s="39"/>
      <c r="C113" s="212" t="s">
        <v>243</v>
      </c>
      <c r="D113" s="212" t="s">
        <v>205</v>
      </c>
      <c r="E113" s="213" t="s">
        <v>2269</v>
      </c>
      <c r="F113" s="214" t="s">
        <v>2270</v>
      </c>
      <c r="G113" s="215" t="s">
        <v>289</v>
      </c>
      <c r="H113" s="216">
        <v>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2271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2272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>
      <c r="A115" s="38"/>
      <c r="B115" s="39"/>
      <c r="C115" s="40"/>
      <c r="D115" s="230" t="s">
        <v>214</v>
      </c>
      <c r="E115" s="40"/>
      <c r="F115" s="231" t="s">
        <v>2273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214</v>
      </c>
      <c r="AU115" s="17" t="s">
        <v>82</v>
      </c>
    </row>
    <row r="116" s="2" customFormat="1" ht="16.5" customHeight="1">
      <c r="A116" s="38"/>
      <c r="B116" s="39"/>
      <c r="C116" s="212" t="s">
        <v>247</v>
      </c>
      <c r="D116" s="212" t="s">
        <v>205</v>
      </c>
      <c r="E116" s="213" t="s">
        <v>2274</v>
      </c>
      <c r="F116" s="214" t="s">
        <v>2275</v>
      </c>
      <c r="G116" s="215" t="s">
        <v>289</v>
      </c>
      <c r="H116" s="216">
        <v>8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2276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2277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>
      <c r="A118" s="38"/>
      <c r="B118" s="39"/>
      <c r="C118" s="40"/>
      <c r="D118" s="230" t="s">
        <v>214</v>
      </c>
      <c r="E118" s="40"/>
      <c r="F118" s="231" t="s">
        <v>2278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214</v>
      </c>
      <c r="AU118" s="17" t="s">
        <v>82</v>
      </c>
    </row>
    <row r="119" s="2" customFormat="1" ht="16.5" customHeight="1">
      <c r="A119" s="38"/>
      <c r="B119" s="39"/>
      <c r="C119" s="212" t="s">
        <v>253</v>
      </c>
      <c r="D119" s="212" t="s">
        <v>205</v>
      </c>
      <c r="E119" s="213" t="s">
        <v>2279</v>
      </c>
      <c r="F119" s="214" t="s">
        <v>2280</v>
      </c>
      <c r="G119" s="215" t="s">
        <v>289</v>
      </c>
      <c r="H119" s="216">
        <v>1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2281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2282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>
      <c r="A121" s="38"/>
      <c r="B121" s="39"/>
      <c r="C121" s="40"/>
      <c r="D121" s="230" t="s">
        <v>214</v>
      </c>
      <c r="E121" s="40"/>
      <c r="F121" s="231" t="s">
        <v>2283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214</v>
      </c>
      <c r="AU121" s="17" t="s">
        <v>82</v>
      </c>
    </row>
    <row r="122" s="2" customFormat="1" ht="21.75" customHeight="1">
      <c r="A122" s="38"/>
      <c r="B122" s="39"/>
      <c r="C122" s="212" t="s">
        <v>203</v>
      </c>
      <c r="D122" s="212" t="s">
        <v>205</v>
      </c>
      <c r="E122" s="213" t="s">
        <v>6901</v>
      </c>
      <c r="F122" s="214" t="s">
        <v>6902</v>
      </c>
      <c r="G122" s="215" t="s">
        <v>275</v>
      </c>
      <c r="H122" s="216">
        <v>15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0.62</v>
      </c>
      <c r="T122" s="222">
        <f>S122*H122</f>
        <v>9.3000000000000007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6903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6904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>
      <c r="A124" s="38"/>
      <c r="B124" s="39"/>
      <c r="C124" s="40"/>
      <c r="D124" s="230" t="s">
        <v>214</v>
      </c>
      <c r="E124" s="40"/>
      <c r="F124" s="231" t="s">
        <v>6905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214</v>
      </c>
      <c r="AU124" s="17" t="s">
        <v>82</v>
      </c>
    </row>
    <row r="125" s="2" customFormat="1" ht="16.5" customHeight="1">
      <c r="A125" s="38"/>
      <c r="B125" s="39"/>
      <c r="C125" s="212" t="s">
        <v>261</v>
      </c>
      <c r="D125" s="212" t="s">
        <v>205</v>
      </c>
      <c r="E125" s="213" t="s">
        <v>2309</v>
      </c>
      <c r="F125" s="214" t="s">
        <v>2310</v>
      </c>
      <c r="G125" s="215" t="s">
        <v>2311</v>
      </c>
      <c r="H125" s="216">
        <v>29.550000000000001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2312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2313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>
      <c r="A127" s="38"/>
      <c r="B127" s="39"/>
      <c r="C127" s="40"/>
      <c r="D127" s="230" t="s">
        <v>214</v>
      </c>
      <c r="E127" s="40"/>
      <c r="F127" s="231" t="s">
        <v>2314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214</v>
      </c>
      <c r="AU127" s="17" t="s">
        <v>82</v>
      </c>
    </row>
    <row r="128" s="13" customFormat="1">
      <c r="A128" s="13"/>
      <c r="B128" s="232"/>
      <c r="C128" s="233"/>
      <c r="D128" s="225" t="s">
        <v>224</v>
      </c>
      <c r="E128" s="234" t="s">
        <v>19</v>
      </c>
      <c r="F128" s="235" t="s">
        <v>6906</v>
      </c>
      <c r="G128" s="233"/>
      <c r="H128" s="236">
        <v>29.550000000000001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224</v>
      </c>
      <c r="AU128" s="242" t="s">
        <v>82</v>
      </c>
      <c r="AV128" s="13" t="s">
        <v>82</v>
      </c>
      <c r="AW128" s="13" t="s">
        <v>35</v>
      </c>
      <c r="AX128" s="13" t="s">
        <v>80</v>
      </c>
      <c r="AY128" s="242" t="s">
        <v>202</v>
      </c>
    </row>
    <row r="129" s="2" customFormat="1" ht="16.5" customHeight="1">
      <c r="A129" s="38"/>
      <c r="B129" s="39"/>
      <c r="C129" s="212" t="s">
        <v>265</v>
      </c>
      <c r="D129" s="212" t="s">
        <v>205</v>
      </c>
      <c r="E129" s="213" t="s">
        <v>2322</v>
      </c>
      <c r="F129" s="214" t="s">
        <v>2323</v>
      </c>
      <c r="G129" s="215" t="s">
        <v>2201</v>
      </c>
      <c r="H129" s="216">
        <v>100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3.0000000000000001E-05</v>
      </c>
      <c r="R129" s="221">
        <f>Q129*H129</f>
        <v>0.0030000000000000001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2324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2325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>
      <c r="A131" s="38"/>
      <c r="B131" s="39"/>
      <c r="C131" s="40"/>
      <c r="D131" s="230" t="s">
        <v>214</v>
      </c>
      <c r="E131" s="40"/>
      <c r="F131" s="231" t="s">
        <v>2326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214</v>
      </c>
      <c r="AU131" s="17" t="s">
        <v>82</v>
      </c>
    </row>
    <row r="132" s="2" customFormat="1" ht="16.5" customHeight="1">
      <c r="A132" s="38"/>
      <c r="B132" s="39"/>
      <c r="C132" s="212" t="s">
        <v>269</v>
      </c>
      <c r="D132" s="212" t="s">
        <v>205</v>
      </c>
      <c r="E132" s="213" t="s">
        <v>2327</v>
      </c>
      <c r="F132" s="214" t="s">
        <v>2328</v>
      </c>
      <c r="G132" s="215" t="s">
        <v>289</v>
      </c>
      <c r="H132" s="216">
        <v>8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2329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2330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2" customFormat="1">
      <c r="A134" s="38"/>
      <c r="B134" s="39"/>
      <c r="C134" s="40"/>
      <c r="D134" s="230" t="s">
        <v>214</v>
      </c>
      <c r="E134" s="40"/>
      <c r="F134" s="231" t="s">
        <v>2331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214</v>
      </c>
      <c r="AU134" s="17" t="s">
        <v>82</v>
      </c>
    </row>
    <row r="135" s="2" customFormat="1" ht="16.5" customHeight="1">
      <c r="A135" s="38"/>
      <c r="B135" s="39"/>
      <c r="C135" s="212" t="s">
        <v>8</v>
      </c>
      <c r="D135" s="212" t="s">
        <v>205</v>
      </c>
      <c r="E135" s="213" t="s">
        <v>2332</v>
      </c>
      <c r="F135" s="214" t="s">
        <v>2333</v>
      </c>
      <c r="G135" s="215" t="s">
        <v>289</v>
      </c>
      <c r="H135" s="216">
        <v>1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2334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2335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>
      <c r="A137" s="38"/>
      <c r="B137" s="39"/>
      <c r="C137" s="40"/>
      <c r="D137" s="230" t="s">
        <v>214</v>
      </c>
      <c r="E137" s="40"/>
      <c r="F137" s="231" t="s">
        <v>2336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214</v>
      </c>
      <c r="AU137" s="17" t="s">
        <v>82</v>
      </c>
    </row>
    <row r="138" s="2" customFormat="1" ht="16.5" customHeight="1">
      <c r="A138" s="38"/>
      <c r="B138" s="39"/>
      <c r="C138" s="212" t="s">
        <v>280</v>
      </c>
      <c r="D138" s="212" t="s">
        <v>205</v>
      </c>
      <c r="E138" s="213" t="s">
        <v>2352</v>
      </c>
      <c r="F138" s="214" t="s">
        <v>2353</v>
      </c>
      <c r="G138" s="215" t="s">
        <v>289</v>
      </c>
      <c r="H138" s="216">
        <v>3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0.01281</v>
      </c>
      <c r="R138" s="221">
        <f>Q138*H138</f>
        <v>0.038429999999999999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2354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2355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2" customFormat="1">
      <c r="A140" s="38"/>
      <c r="B140" s="39"/>
      <c r="C140" s="40"/>
      <c r="D140" s="230" t="s">
        <v>214</v>
      </c>
      <c r="E140" s="40"/>
      <c r="F140" s="231" t="s">
        <v>2356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214</v>
      </c>
      <c r="AU140" s="17" t="s">
        <v>82</v>
      </c>
    </row>
    <row r="141" s="2" customFormat="1" ht="16.5" customHeight="1">
      <c r="A141" s="38"/>
      <c r="B141" s="39"/>
      <c r="C141" s="212" t="s">
        <v>286</v>
      </c>
      <c r="D141" s="212" t="s">
        <v>205</v>
      </c>
      <c r="E141" s="213" t="s">
        <v>2357</v>
      </c>
      <c r="F141" s="214" t="s">
        <v>2358</v>
      </c>
      <c r="G141" s="215" t="s">
        <v>289</v>
      </c>
      <c r="H141" s="216">
        <v>3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0.02989</v>
      </c>
      <c r="R141" s="221">
        <f>Q141*H141</f>
        <v>0.08967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2359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2360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>
      <c r="A143" s="38"/>
      <c r="B143" s="39"/>
      <c r="C143" s="40"/>
      <c r="D143" s="230" t="s">
        <v>214</v>
      </c>
      <c r="E143" s="40"/>
      <c r="F143" s="231" t="s">
        <v>2361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214</v>
      </c>
      <c r="AU143" s="17" t="s">
        <v>82</v>
      </c>
    </row>
    <row r="144" s="2" customFormat="1" ht="16.5" customHeight="1">
      <c r="A144" s="38"/>
      <c r="B144" s="39"/>
      <c r="C144" s="212" t="s">
        <v>293</v>
      </c>
      <c r="D144" s="212" t="s">
        <v>205</v>
      </c>
      <c r="E144" s="213" t="s">
        <v>6907</v>
      </c>
      <c r="F144" s="214" t="s">
        <v>6908</v>
      </c>
      <c r="G144" s="215" t="s">
        <v>2311</v>
      </c>
      <c r="H144" s="216">
        <v>140</v>
      </c>
      <c r="I144" s="217"/>
      <c r="J144" s="218">
        <f>ROUND(I144*H144,2)</f>
        <v>0</v>
      </c>
      <c r="K144" s="214" t="s">
        <v>209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82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6909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6910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82</v>
      </c>
    </row>
    <row r="146" s="2" customFormat="1">
      <c r="A146" s="38"/>
      <c r="B146" s="39"/>
      <c r="C146" s="40"/>
      <c r="D146" s="230" t="s">
        <v>214</v>
      </c>
      <c r="E146" s="40"/>
      <c r="F146" s="231" t="s">
        <v>6911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214</v>
      </c>
      <c r="AU146" s="17" t="s">
        <v>82</v>
      </c>
    </row>
    <row r="147" s="2" customFormat="1" ht="16.5" customHeight="1">
      <c r="A147" s="38"/>
      <c r="B147" s="39"/>
      <c r="C147" s="212" t="s">
        <v>239</v>
      </c>
      <c r="D147" s="212" t="s">
        <v>205</v>
      </c>
      <c r="E147" s="213" t="s">
        <v>2377</v>
      </c>
      <c r="F147" s="214" t="s">
        <v>2378</v>
      </c>
      <c r="G147" s="215" t="s">
        <v>2311</v>
      </c>
      <c r="H147" s="216">
        <v>140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2379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2380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>
      <c r="A149" s="38"/>
      <c r="B149" s="39"/>
      <c r="C149" s="40"/>
      <c r="D149" s="230" t="s">
        <v>214</v>
      </c>
      <c r="E149" s="40"/>
      <c r="F149" s="231" t="s">
        <v>2381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214</v>
      </c>
      <c r="AU149" s="17" t="s">
        <v>82</v>
      </c>
    </row>
    <row r="150" s="2" customFormat="1" ht="21.75" customHeight="1">
      <c r="A150" s="38"/>
      <c r="B150" s="39"/>
      <c r="C150" s="212" t="s">
        <v>300</v>
      </c>
      <c r="D150" s="212" t="s">
        <v>205</v>
      </c>
      <c r="E150" s="213" t="s">
        <v>2382</v>
      </c>
      <c r="F150" s="214" t="s">
        <v>2383</v>
      </c>
      <c r="G150" s="215" t="s">
        <v>2311</v>
      </c>
      <c r="H150" s="216">
        <v>140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2384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2385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>
      <c r="A152" s="38"/>
      <c r="B152" s="39"/>
      <c r="C152" s="40"/>
      <c r="D152" s="230" t="s">
        <v>214</v>
      </c>
      <c r="E152" s="40"/>
      <c r="F152" s="231" t="s">
        <v>2386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214</v>
      </c>
      <c r="AU152" s="17" t="s">
        <v>82</v>
      </c>
    </row>
    <row r="153" s="2" customFormat="1" ht="24.15" customHeight="1">
      <c r="A153" s="38"/>
      <c r="B153" s="39"/>
      <c r="C153" s="212" t="s">
        <v>304</v>
      </c>
      <c r="D153" s="212" t="s">
        <v>205</v>
      </c>
      <c r="E153" s="213" t="s">
        <v>2387</v>
      </c>
      <c r="F153" s="214" t="s">
        <v>2388</v>
      </c>
      <c r="G153" s="215" t="s">
        <v>2311</v>
      </c>
      <c r="H153" s="216">
        <v>700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2389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2390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>
      <c r="A155" s="38"/>
      <c r="B155" s="39"/>
      <c r="C155" s="40"/>
      <c r="D155" s="230" t="s">
        <v>214</v>
      </c>
      <c r="E155" s="40"/>
      <c r="F155" s="231" t="s">
        <v>2391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214</v>
      </c>
      <c r="AU155" s="17" t="s">
        <v>82</v>
      </c>
    </row>
    <row r="156" s="13" customFormat="1">
      <c r="A156" s="13"/>
      <c r="B156" s="232"/>
      <c r="C156" s="233"/>
      <c r="D156" s="225" t="s">
        <v>224</v>
      </c>
      <c r="E156" s="233"/>
      <c r="F156" s="235" t="s">
        <v>6912</v>
      </c>
      <c r="G156" s="233"/>
      <c r="H156" s="236">
        <v>700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224</v>
      </c>
      <c r="AU156" s="242" t="s">
        <v>82</v>
      </c>
      <c r="AV156" s="13" t="s">
        <v>82</v>
      </c>
      <c r="AW156" s="13" t="s">
        <v>4</v>
      </c>
      <c r="AX156" s="13" t="s">
        <v>80</v>
      </c>
      <c r="AY156" s="242" t="s">
        <v>202</v>
      </c>
    </row>
    <row r="157" s="2" customFormat="1" ht="16.5" customHeight="1">
      <c r="A157" s="38"/>
      <c r="B157" s="39"/>
      <c r="C157" s="212" t="s">
        <v>308</v>
      </c>
      <c r="D157" s="212" t="s">
        <v>205</v>
      </c>
      <c r="E157" s="213" t="s">
        <v>2393</v>
      </c>
      <c r="F157" s="214" t="s">
        <v>2394</v>
      </c>
      <c r="G157" s="215" t="s">
        <v>275</v>
      </c>
      <c r="H157" s="216">
        <v>1120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0.00084999999999999995</v>
      </c>
      <c r="R157" s="221">
        <f>Q157*H157</f>
        <v>0.95199999999999996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2395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2396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>
      <c r="A159" s="38"/>
      <c r="B159" s="39"/>
      <c r="C159" s="40"/>
      <c r="D159" s="230" t="s">
        <v>214</v>
      </c>
      <c r="E159" s="40"/>
      <c r="F159" s="231" t="s">
        <v>2397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214</v>
      </c>
      <c r="AU159" s="17" t="s">
        <v>82</v>
      </c>
    </row>
    <row r="160" s="13" customFormat="1">
      <c r="A160" s="13"/>
      <c r="B160" s="232"/>
      <c r="C160" s="233"/>
      <c r="D160" s="225" t="s">
        <v>224</v>
      </c>
      <c r="E160" s="234" t="s">
        <v>19</v>
      </c>
      <c r="F160" s="235" t="s">
        <v>6913</v>
      </c>
      <c r="G160" s="233"/>
      <c r="H160" s="236">
        <v>1120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224</v>
      </c>
      <c r="AU160" s="242" t="s">
        <v>82</v>
      </c>
      <c r="AV160" s="13" t="s">
        <v>82</v>
      </c>
      <c r="AW160" s="13" t="s">
        <v>35</v>
      </c>
      <c r="AX160" s="13" t="s">
        <v>80</v>
      </c>
      <c r="AY160" s="242" t="s">
        <v>202</v>
      </c>
    </row>
    <row r="161" s="2" customFormat="1" ht="16.5" customHeight="1">
      <c r="A161" s="38"/>
      <c r="B161" s="39"/>
      <c r="C161" s="212" t="s">
        <v>312</v>
      </c>
      <c r="D161" s="212" t="s">
        <v>205</v>
      </c>
      <c r="E161" s="213" t="s">
        <v>2399</v>
      </c>
      <c r="F161" s="214" t="s">
        <v>2400</v>
      </c>
      <c r="G161" s="215" t="s">
        <v>275</v>
      </c>
      <c r="H161" s="216">
        <v>1120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2401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2402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2" customFormat="1">
      <c r="A163" s="38"/>
      <c r="B163" s="39"/>
      <c r="C163" s="40"/>
      <c r="D163" s="230" t="s">
        <v>214</v>
      </c>
      <c r="E163" s="40"/>
      <c r="F163" s="231" t="s">
        <v>2403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214</v>
      </c>
      <c r="AU163" s="17" t="s">
        <v>82</v>
      </c>
    </row>
    <row r="164" s="13" customFormat="1">
      <c r="A164" s="13"/>
      <c r="B164" s="232"/>
      <c r="C164" s="233"/>
      <c r="D164" s="225" t="s">
        <v>224</v>
      </c>
      <c r="E164" s="234" t="s">
        <v>19</v>
      </c>
      <c r="F164" s="235" t="s">
        <v>6913</v>
      </c>
      <c r="G164" s="233"/>
      <c r="H164" s="236">
        <v>1120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224</v>
      </c>
      <c r="AU164" s="242" t="s">
        <v>82</v>
      </c>
      <c r="AV164" s="13" t="s">
        <v>82</v>
      </c>
      <c r="AW164" s="13" t="s">
        <v>35</v>
      </c>
      <c r="AX164" s="13" t="s">
        <v>80</v>
      </c>
      <c r="AY164" s="242" t="s">
        <v>202</v>
      </c>
    </row>
    <row r="165" s="2" customFormat="1" ht="16.5" customHeight="1">
      <c r="A165" s="38"/>
      <c r="B165" s="39"/>
      <c r="C165" s="212" t="s">
        <v>7</v>
      </c>
      <c r="D165" s="212" t="s">
        <v>205</v>
      </c>
      <c r="E165" s="213" t="s">
        <v>2419</v>
      </c>
      <c r="F165" s="214" t="s">
        <v>2420</v>
      </c>
      <c r="G165" s="215" t="s">
        <v>208</v>
      </c>
      <c r="H165" s="216">
        <v>3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0.036900000000000002</v>
      </c>
      <c r="R165" s="221">
        <f>Q165*H165</f>
        <v>0.11070000000000001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2421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2422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>
      <c r="A167" s="38"/>
      <c r="B167" s="39"/>
      <c r="C167" s="40"/>
      <c r="D167" s="230" t="s">
        <v>214</v>
      </c>
      <c r="E167" s="40"/>
      <c r="F167" s="231" t="s">
        <v>2423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214</v>
      </c>
      <c r="AU167" s="17" t="s">
        <v>82</v>
      </c>
    </row>
    <row r="168" s="2" customFormat="1" ht="16.5" customHeight="1">
      <c r="A168" s="38"/>
      <c r="B168" s="39"/>
      <c r="C168" s="212" t="s">
        <v>319</v>
      </c>
      <c r="D168" s="212" t="s">
        <v>205</v>
      </c>
      <c r="E168" s="213" t="s">
        <v>2429</v>
      </c>
      <c r="F168" s="214" t="s">
        <v>2430</v>
      </c>
      <c r="G168" s="215" t="s">
        <v>208</v>
      </c>
      <c r="H168" s="216">
        <v>6</v>
      </c>
      <c r="I168" s="217"/>
      <c r="J168" s="218">
        <f>ROUND(I168*H168,2)</f>
        <v>0</v>
      </c>
      <c r="K168" s="214" t="s">
        <v>209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0.10775</v>
      </c>
      <c r="R168" s="221">
        <f>Q168*H168</f>
        <v>0.64649999999999996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2431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2432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82</v>
      </c>
    </row>
    <row r="170" s="2" customFormat="1">
      <c r="A170" s="38"/>
      <c r="B170" s="39"/>
      <c r="C170" s="40"/>
      <c r="D170" s="230" t="s">
        <v>214</v>
      </c>
      <c r="E170" s="40"/>
      <c r="F170" s="231" t="s">
        <v>2433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214</v>
      </c>
      <c r="AU170" s="17" t="s">
        <v>82</v>
      </c>
    </row>
    <row r="171" s="2" customFormat="1" ht="16.5" customHeight="1">
      <c r="A171" s="38"/>
      <c r="B171" s="39"/>
      <c r="C171" s="212" t="s">
        <v>323</v>
      </c>
      <c r="D171" s="212" t="s">
        <v>205</v>
      </c>
      <c r="E171" s="213" t="s">
        <v>2434</v>
      </c>
      <c r="F171" s="214" t="s">
        <v>2435</v>
      </c>
      <c r="G171" s="215" t="s">
        <v>2311</v>
      </c>
      <c r="H171" s="216">
        <v>18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2436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2437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>
      <c r="A173" s="38"/>
      <c r="B173" s="39"/>
      <c r="C173" s="40"/>
      <c r="D173" s="230" t="s">
        <v>214</v>
      </c>
      <c r="E173" s="40"/>
      <c r="F173" s="231" t="s">
        <v>2438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214</v>
      </c>
      <c r="AU173" s="17" t="s">
        <v>82</v>
      </c>
    </row>
    <row r="174" s="2" customFormat="1" ht="16.5" customHeight="1">
      <c r="A174" s="38"/>
      <c r="B174" s="39"/>
      <c r="C174" s="212" t="s">
        <v>327</v>
      </c>
      <c r="D174" s="212" t="s">
        <v>205</v>
      </c>
      <c r="E174" s="213" t="s">
        <v>2439</v>
      </c>
      <c r="F174" s="214" t="s">
        <v>2440</v>
      </c>
      <c r="G174" s="215" t="s">
        <v>2311</v>
      </c>
      <c r="H174" s="216">
        <v>1.125</v>
      </c>
      <c r="I174" s="217"/>
      <c r="J174" s="218">
        <f>ROUND(I174*H174,2)</f>
        <v>0</v>
      </c>
      <c r="K174" s="214" t="s">
        <v>209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82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2441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2442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82</v>
      </c>
    </row>
    <row r="176" s="2" customFormat="1">
      <c r="A176" s="38"/>
      <c r="B176" s="39"/>
      <c r="C176" s="40"/>
      <c r="D176" s="230" t="s">
        <v>214</v>
      </c>
      <c r="E176" s="40"/>
      <c r="F176" s="231" t="s">
        <v>2443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214</v>
      </c>
      <c r="AU176" s="17" t="s">
        <v>82</v>
      </c>
    </row>
    <row r="177" s="13" customFormat="1">
      <c r="A177" s="13"/>
      <c r="B177" s="232"/>
      <c r="C177" s="233"/>
      <c r="D177" s="225" t="s">
        <v>224</v>
      </c>
      <c r="E177" s="234" t="s">
        <v>19</v>
      </c>
      <c r="F177" s="235" t="s">
        <v>6914</v>
      </c>
      <c r="G177" s="233"/>
      <c r="H177" s="236">
        <v>1.125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224</v>
      </c>
      <c r="AU177" s="242" t="s">
        <v>82</v>
      </c>
      <c r="AV177" s="13" t="s">
        <v>82</v>
      </c>
      <c r="AW177" s="13" t="s">
        <v>35</v>
      </c>
      <c r="AX177" s="13" t="s">
        <v>73</v>
      </c>
      <c r="AY177" s="242" t="s">
        <v>202</v>
      </c>
    </row>
    <row r="178" s="2" customFormat="1" ht="16.5" customHeight="1">
      <c r="A178" s="38"/>
      <c r="B178" s="39"/>
      <c r="C178" s="212" t="s">
        <v>333</v>
      </c>
      <c r="D178" s="212" t="s">
        <v>205</v>
      </c>
      <c r="E178" s="213" t="s">
        <v>2454</v>
      </c>
      <c r="F178" s="214" t="s">
        <v>2455</v>
      </c>
      <c r="G178" s="215" t="s">
        <v>275</v>
      </c>
      <c r="H178" s="216">
        <v>12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8.0000000000000007E-05</v>
      </c>
      <c r="R178" s="221">
        <f>Q178*H178</f>
        <v>0.00096000000000000013</v>
      </c>
      <c r="S178" s="221">
        <v>0.23000000000000001</v>
      </c>
      <c r="T178" s="222">
        <f>S178*H178</f>
        <v>2.7600000000000002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2456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2457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>
      <c r="A180" s="38"/>
      <c r="B180" s="39"/>
      <c r="C180" s="40"/>
      <c r="D180" s="230" t="s">
        <v>214</v>
      </c>
      <c r="E180" s="40"/>
      <c r="F180" s="231" t="s">
        <v>2458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214</v>
      </c>
      <c r="AU180" s="17" t="s">
        <v>82</v>
      </c>
    </row>
    <row r="181" s="2" customFormat="1" ht="16.5" customHeight="1">
      <c r="A181" s="38"/>
      <c r="B181" s="39"/>
      <c r="C181" s="212" t="s">
        <v>339</v>
      </c>
      <c r="D181" s="212" t="s">
        <v>205</v>
      </c>
      <c r="E181" s="213" t="s">
        <v>2466</v>
      </c>
      <c r="F181" s="214" t="s">
        <v>2467</v>
      </c>
      <c r="G181" s="215" t="s">
        <v>275</v>
      </c>
      <c r="H181" s="216">
        <v>3</v>
      </c>
      <c r="I181" s="217"/>
      <c r="J181" s="218">
        <f>ROUND(I181*H181,2)</f>
        <v>0</v>
      </c>
      <c r="K181" s="214" t="s">
        <v>209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0.098000000000000004</v>
      </c>
      <c r="T181" s="222">
        <f>S181*H181</f>
        <v>0.29400000000000004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2468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2469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82</v>
      </c>
    </row>
    <row r="183" s="2" customFormat="1">
      <c r="A183" s="38"/>
      <c r="B183" s="39"/>
      <c r="C183" s="40"/>
      <c r="D183" s="230" t="s">
        <v>214</v>
      </c>
      <c r="E183" s="40"/>
      <c r="F183" s="231" t="s">
        <v>2470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214</v>
      </c>
      <c r="AU183" s="17" t="s">
        <v>82</v>
      </c>
    </row>
    <row r="184" s="2" customFormat="1" ht="16.5" customHeight="1">
      <c r="A184" s="38"/>
      <c r="B184" s="39"/>
      <c r="C184" s="212" t="s">
        <v>347</v>
      </c>
      <c r="D184" s="212" t="s">
        <v>205</v>
      </c>
      <c r="E184" s="213" t="s">
        <v>2477</v>
      </c>
      <c r="F184" s="214" t="s">
        <v>2478</v>
      </c>
      <c r="G184" s="215" t="s">
        <v>275</v>
      </c>
      <c r="H184" s="216">
        <v>15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0.57999999999999996</v>
      </c>
      <c r="T184" s="222">
        <f>S184*H184</f>
        <v>8.6999999999999993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2479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2480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2" customFormat="1">
      <c r="A186" s="38"/>
      <c r="B186" s="39"/>
      <c r="C186" s="40"/>
      <c r="D186" s="230" t="s">
        <v>214</v>
      </c>
      <c r="E186" s="40"/>
      <c r="F186" s="231" t="s">
        <v>2481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214</v>
      </c>
      <c r="AU186" s="17" t="s">
        <v>82</v>
      </c>
    </row>
    <row r="187" s="2" customFormat="1" ht="16.5" customHeight="1">
      <c r="A187" s="38"/>
      <c r="B187" s="39"/>
      <c r="C187" s="212" t="s">
        <v>353</v>
      </c>
      <c r="D187" s="212" t="s">
        <v>205</v>
      </c>
      <c r="E187" s="213" t="s">
        <v>2493</v>
      </c>
      <c r="F187" s="214" t="s">
        <v>2494</v>
      </c>
      <c r="G187" s="215" t="s">
        <v>208</v>
      </c>
      <c r="H187" s="216">
        <v>60</v>
      </c>
      <c r="I187" s="217"/>
      <c r="J187" s="218">
        <f>ROUND(I187*H187,2)</f>
        <v>0</v>
      </c>
      <c r="K187" s="214" t="s">
        <v>209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0.20499999999999999</v>
      </c>
      <c r="T187" s="222">
        <f>S187*H187</f>
        <v>12.299999999999999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2495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2496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82</v>
      </c>
    </row>
    <row r="189" s="2" customFormat="1">
      <c r="A189" s="38"/>
      <c r="B189" s="39"/>
      <c r="C189" s="40"/>
      <c r="D189" s="230" t="s">
        <v>214</v>
      </c>
      <c r="E189" s="40"/>
      <c r="F189" s="231" t="s">
        <v>2497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214</v>
      </c>
      <c r="AU189" s="17" t="s">
        <v>82</v>
      </c>
    </row>
    <row r="190" s="2" customFormat="1" ht="16.5" customHeight="1">
      <c r="A190" s="38"/>
      <c r="B190" s="39"/>
      <c r="C190" s="212" t="s">
        <v>359</v>
      </c>
      <c r="D190" s="212" t="s">
        <v>205</v>
      </c>
      <c r="E190" s="213" t="s">
        <v>2499</v>
      </c>
      <c r="F190" s="214" t="s">
        <v>2500</v>
      </c>
      <c r="G190" s="215" t="s">
        <v>275</v>
      </c>
      <c r="H190" s="216">
        <v>220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0.35499999999999998</v>
      </c>
      <c r="T190" s="222">
        <f>S190*H190</f>
        <v>78.099999999999994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2501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2502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2" customFormat="1">
      <c r="A192" s="38"/>
      <c r="B192" s="39"/>
      <c r="C192" s="40"/>
      <c r="D192" s="230" t="s">
        <v>214</v>
      </c>
      <c r="E192" s="40"/>
      <c r="F192" s="231" t="s">
        <v>2503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214</v>
      </c>
      <c r="AU192" s="17" t="s">
        <v>82</v>
      </c>
    </row>
    <row r="193" s="2" customFormat="1" ht="16.5" customHeight="1">
      <c r="A193" s="38"/>
      <c r="B193" s="39"/>
      <c r="C193" s="212" t="s">
        <v>366</v>
      </c>
      <c r="D193" s="212" t="s">
        <v>205</v>
      </c>
      <c r="E193" s="213" t="s">
        <v>2504</v>
      </c>
      <c r="F193" s="214" t="s">
        <v>2505</v>
      </c>
      <c r="G193" s="215" t="s">
        <v>2311</v>
      </c>
      <c r="H193" s="216">
        <v>50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210</v>
      </c>
      <c r="AT193" s="223" t="s">
        <v>205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210</v>
      </c>
      <c r="BM193" s="223" t="s">
        <v>2506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2507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82</v>
      </c>
    </row>
    <row r="195" s="2" customFormat="1" ht="16.5" customHeight="1">
      <c r="A195" s="38"/>
      <c r="B195" s="39"/>
      <c r="C195" s="212" t="s">
        <v>373</v>
      </c>
      <c r="D195" s="212" t="s">
        <v>205</v>
      </c>
      <c r="E195" s="213" t="s">
        <v>2509</v>
      </c>
      <c r="F195" s="214" t="s">
        <v>2510</v>
      </c>
      <c r="G195" s="215" t="s">
        <v>2311</v>
      </c>
      <c r="H195" s="216">
        <v>100</v>
      </c>
      <c r="I195" s="217"/>
      <c r="J195" s="218">
        <f>ROUND(I195*H195,2)</f>
        <v>0</v>
      </c>
      <c r="K195" s="214" t="s">
        <v>209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210</v>
      </c>
      <c r="AT195" s="223" t="s">
        <v>205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210</v>
      </c>
      <c r="BM195" s="223" t="s">
        <v>2511</v>
      </c>
    </row>
    <row r="196" s="2" customFormat="1">
      <c r="A196" s="38"/>
      <c r="B196" s="39"/>
      <c r="C196" s="40"/>
      <c r="D196" s="225" t="s">
        <v>212</v>
      </c>
      <c r="E196" s="40"/>
      <c r="F196" s="226" t="s">
        <v>2512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212</v>
      </c>
      <c r="AU196" s="17" t="s">
        <v>82</v>
      </c>
    </row>
    <row r="197" s="2" customFormat="1">
      <c r="A197" s="38"/>
      <c r="B197" s="39"/>
      <c r="C197" s="40"/>
      <c r="D197" s="230" t="s">
        <v>214</v>
      </c>
      <c r="E197" s="40"/>
      <c r="F197" s="231" t="s">
        <v>2513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214</v>
      </c>
      <c r="AU197" s="17" t="s">
        <v>82</v>
      </c>
    </row>
    <row r="198" s="2" customFormat="1" ht="16.5" customHeight="1">
      <c r="A198" s="38"/>
      <c r="B198" s="39"/>
      <c r="C198" s="243" t="s">
        <v>251</v>
      </c>
      <c r="D198" s="243" t="s">
        <v>248</v>
      </c>
      <c r="E198" s="244" t="s">
        <v>2515</v>
      </c>
      <c r="F198" s="245" t="s">
        <v>2516</v>
      </c>
      <c r="G198" s="246" t="s">
        <v>220</v>
      </c>
      <c r="H198" s="247">
        <v>180</v>
      </c>
      <c r="I198" s="248"/>
      <c r="J198" s="249">
        <f>ROUND(I198*H198,2)</f>
        <v>0</v>
      </c>
      <c r="K198" s="245" t="s">
        <v>209</v>
      </c>
      <c r="L198" s="250"/>
      <c r="M198" s="251" t="s">
        <v>19</v>
      </c>
      <c r="N198" s="252" t="s">
        <v>44</v>
      </c>
      <c r="O198" s="84"/>
      <c r="P198" s="221">
        <f>O198*H198</f>
        <v>0</v>
      </c>
      <c r="Q198" s="221">
        <v>1</v>
      </c>
      <c r="R198" s="221">
        <f>Q198*H198</f>
        <v>180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203</v>
      </c>
      <c r="AT198" s="223" t="s">
        <v>248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2517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2516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13" customFormat="1">
      <c r="A200" s="13"/>
      <c r="B200" s="232"/>
      <c r="C200" s="233"/>
      <c r="D200" s="225" t="s">
        <v>224</v>
      </c>
      <c r="E200" s="234" t="s">
        <v>19</v>
      </c>
      <c r="F200" s="235" t="s">
        <v>6915</v>
      </c>
      <c r="G200" s="233"/>
      <c r="H200" s="236">
        <v>180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224</v>
      </c>
      <c r="AU200" s="242" t="s">
        <v>82</v>
      </c>
      <c r="AV200" s="13" t="s">
        <v>82</v>
      </c>
      <c r="AW200" s="13" t="s">
        <v>35</v>
      </c>
      <c r="AX200" s="13" t="s">
        <v>80</v>
      </c>
      <c r="AY200" s="242" t="s">
        <v>202</v>
      </c>
    </row>
    <row r="201" s="2" customFormat="1" ht="16.5" customHeight="1">
      <c r="A201" s="38"/>
      <c r="B201" s="39"/>
      <c r="C201" s="212" t="s">
        <v>385</v>
      </c>
      <c r="D201" s="212" t="s">
        <v>205</v>
      </c>
      <c r="E201" s="213" t="s">
        <v>2519</v>
      </c>
      <c r="F201" s="214" t="s">
        <v>2520</v>
      </c>
      <c r="G201" s="215" t="s">
        <v>2311</v>
      </c>
      <c r="H201" s="216">
        <v>140</v>
      </c>
      <c r="I201" s="217"/>
      <c r="J201" s="218">
        <f>ROUND(I201*H201,2)</f>
        <v>0</v>
      </c>
      <c r="K201" s="214" t="s">
        <v>209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210</v>
      </c>
      <c r="AT201" s="223" t="s">
        <v>205</v>
      </c>
      <c r="AU201" s="223" t="s">
        <v>82</v>
      </c>
      <c r="AY201" s="17" t="s">
        <v>202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210</v>
      </c>
      <c r="BM201" s="223" t="s">
        <v>2521</v>
      </c>
    </row>
    <row r="202" s="2" customFormat="1">
      <c r="A202" s="38"/>
      <c r="B202" s="39"/>
      <c r="C202" s="40"/>
      <c r="D202" s="225" t="s">
        <v>212</v>
      </c>
      <c r="E202" s="40"/>
      <c r="F202" s="226" t="s">
        <v>2522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212</v>
      </c>
      <c r="AU202" s="17" t="s">
        <v>82</v>
      </c>
    </row>
    <row r="203" s="2" customFormat="1">
      <c r="A203" s="38"/>
      <c r="B203" s="39"/>
      <c r="C203" s="40"/>
      <c r="D203" s="230" t="s">
        <v>214</v>
      </c>
      <c r="E203" s="40"/>
      <c r="F203" s="231" t="s">
        <v>2523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214</v>
      </c>
      <c r="AU203" s="17" t="s">
        <v>82</v>
      </c>
    </row>
    <row r="204" s="2" customFormat="1" ht="16.5" customHeight="1">
      <c r="A204" s="38"/>
      <c r="B204" s="39"/>
      <c r="C204" s="212" t="s">
        <v>391</v>
      </c>
      <c r="D204" s="212" t="s">
        <v>205</v>
      </c>
      <c r="E204" s="213" t="s">
        <v>2526</v>
      </c>
      <c r="F204" s="214" t="s">
        <v>2527</v>
      </c>
      <c r="G204" s="215" t="s">
        <v>275</v>
      </c>
      <c r="H204" s="216">
        <v>197</v>
      </c>
      <c r="I204" s="217"/>
      <c r="J204" s="218">
        <f>ROUND(I204*H204,2)</f>
        <v>0</v>
      </c>
      <c r="K204" s="214" t="s">
        <v>209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210</v>
      </c>
      <c r="AT204" s="223" t="s">
        <v>205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210</v>
      </c>
      <c r="BM204" s="223" t="s">
        <v>2528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2529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82</v>
      </c>
    </row>
    <row r="206" s="2" customFormat="1">
      <c r="A206" s="38"/>
      <c r="B206" s="39"/>
      <c r="C206" s="40"/>
      <c r="D206" s="230" t="s">
        <v>214</v>
      </c>
      <c r="E206" s="40"/>
      <c r="F206" s="231" t="s">
        <v>2530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214</v>
      </c>
      <c r="AU206" s="17" t="s">
        <v>82</v>
      </c>
    </row>
    <row r="207" s="2" customFormat="1" ht="16.5" customHeight="1">
      <c r="A207" s="38"/>
      <c r="B207" s="39"/>
      <c r="C207" s="212" t="s">
        <v>397</v>
      </c>
      <c r="D207" s="212" t="s">
        <v>205</v>
      </c>
      <c r="E207" s="213" t="s">
        <v>2551</v>
      </c>
      <c r="F207" s="214" t="s">
        <v>2552</v>
      </c>
      <c r="G207" s="215" t="s">
        <v>275</v>
      </c>
      <c r="H207" s="216">
        <v>197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210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210</v>
      </c>
      <c r="BM207" s="223" t="s">
        <v>2553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2554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>
      <c r="A209" s="38"/>
      <c r="B209" s="39"/>
      <c r="C209" s="40"/>
      <c r="D209" s="230" t="s">
        <v>214</v>
      </c>
      <c r="E209" s="40"/>
      <c r="F209" s="231" t="s">
        <v>2555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214</v>
      </c>
      <c r="AU209" s="17" t="s">
        <v>82</v>
      </c>
    </row>
    <row r="210" s="2" customFormat="1" ht="16.5" customHeight="1">
      <c r="A210" s="38"/>
      <c r="B210" s="39"/>
      <c r="C210" s="243" t="s">
        <v>403</v>
      </c>
      <c r="D210" s="243" t="s">
        <v>248</v>
      </c>
      <c r="E210" s="244" t="s">
        <v>2558</v>
      </c>
      <c r="F210" s="245" t="s">
        <v>2559</v>
      </c>
      <c r="G210" s="246" t="s">
        <v>704</v>
      </c>
      <c r="H210" s="247">
        <v>4.9249999999999998</v>
      </c>
      <c r="I210" s="248"/>
      <c r="J210" s="249">
        <f>ROUND(I210*H210,2)</f>
        <v>0</v>
      </c>
      <c r="K210" s="245" t="s">
        <v>209</v>
      </c>
      <c r="L210" s="250"/>
      <c r="M210" s="251" t="s">
        <v>19</v>
      </c>
      <c r="N210" s="252" t="s">
        <v>44</v>
      </c>
      <c r="O210" s="84"/>
      <c r="P210" s="221">
        <f>O210*H210</f>
        <v>0</v>
      </c>
      <c r="Q210" s="221">
        <v>0.001</v>
      </c>
      <c r="R210" s="221">
        <f>Q210*H210</f>
        <v>0.0049249999999999997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203</v>
      </c>
      <c r="AT210" s="223" t="s">
        <v>248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2560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2559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82</v>
      </c>
    </row>
    <row r="212" s="13" customFormat="1">
      <c r="A212" s="13"/>
      <c r="B212" s="232"/>
      <c r="C212" s="233"/>
      <c r="D212" s="225" t="s">
        <v>224</v>
      </c>
      <c r="E212" s="233"/>
      <c r="F212" s="235" t="s">
        <v>6916</v>
      </c>
      <c r="G212" s="233"/>
      <c r="H212" s="236">
        <v>4.9249999999999998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224</v>
      </c>
      <c r="AU212" s="242" t="s">
        <v>82</v>
      </c>
      <c r="AV212" s="13" t="s">
        <v>82</v>
      </c>
      <c r="AW212" s="13" t="s">
        <v>4</v>
      </c>
      <c r="AX212" s="13" t="s">
        <v>80</v>
      </c>
      <c r="AY212" s="242" t="s">
        <v>202</v>
      </c>
    </row>
    <row r="213" s="2" customFormat="1" ht="16.5" customHeight="1">
      <c r="A213" s="38"/>
      <c r="B213" s="39"/>
      <c r="C213" s="212" t="s">
        <v>409</v>
      </c>
      <c r="D213" s="212" t="s">
        <v>205</v>
      </c>
      <c r="E213" s="213" t="s">
        <v>2562</v>
      </c>
      <c r="F213" s="214" t="s">
        <v>2563</v>
      </c>
      <c r="G213" s="215" t="s">
        <v>2311</v>
      </c>
      <c r="H213" s="216">
        <v>3</v>
      </c>
      <c r="I213" s="217"/>
      <c r="J213" s="218">
        <f>ROUND(I213*H213,2)</f>
        <v>0</v>
      </c>
      <c r="K213" s="214" t="s">
        <v>209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210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210</v>
      </c>
      <c r="BM213" s="223" t="s">
        <v>2564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2565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2" customFormat="1">
      <c r="A215" s="38"/>
      <c r="B215" s="39"/>
      <c r="C215" s="40"/>
      <c r="D215" s="230" t="s">
        <v>214</v>
      </c>
      <c r="E215" s="40"/>
      <c r="F215" s="231" t="s">
        <v>2566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214</v>
      </c>
      <c r="AU215" s="17" t="s">
        <v>82</v>
      </c>
    </row>
    <row r="216" s="12" customFormat="1" ht="22.8" customHeight="1">
      <c r="A216" s="12"/>
      <c r="B216" s="196"/>
      <c r="C216" s="197"/>
      <c r="D216" s="198" t="s">
        <v>72</v>
      </c>
      <c r="E216" s="210" t="s">
        <v>82</v>
      </c>
      <c r="F216" s="210" t="s">
        <v>2567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SUM(P217:P250)</f>
        <v>0</v>
      </c>
      <c r="Q216" s="204"/>
      <c r="R216" s="205">
        <f>SUM(R217:R250)</f>
        <v>193.00616786999999</v>
      </c>
      <c r="S216" s="204"/>
      <c r="T216" s="206">
        <f>SUM(T217:T250)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80</v>
      </c>
      <c r="AT216" s="208" t="s">
        <v>72</v>
      </c>
      <c r="AU216" s="208" t="s">
        <v>80</v>
      </c>
      <c r="AY216" s="207" t="s">
        <v>202</v>
      </c>
      <c r="BK216" s="209">
        <f>SUM(BK217:BK250)</f>
        <v>0</v>
      </c>
    </row>
    <row r="217" s="2" customFormat="1" ht="16.5" customHeight="1">
      <c r="A217" s="38"/>
      <c r="B217" s="39"/>
      <c r="C217" s="212" t="s">
        <v>415</v>
      </c>
      <c r="D217" s="212" t="s">
        <v>205</v>
      </c>
      <c r="E217" s="213" t="s">
        <v>2568</v>
      </c>
      <c r="F217" s="214" t="s">
        <v>2569</v>
      </c>
      <c r="G217" s="215" t="s">
        <v>2311</v>
      </c>
      <c r="H217" s="216">
        <v>0.22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1.98</v>
      </c>
      <c r="R217" s="221">
        <f>Q217*H217</f>
        <v>0.43559999999999999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210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210</v>
      </c>
      <c r="BM217" s="223" t="s">
        <v>2570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2571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>
      <c r="A219" s="38"/>
      <c r="B219" s="39"/>
      <c r="C219" s="40"/>
      <c r="D219" s="230" t="s">
        <v>214</v>
      </c>
      <c r="E219" s="40"/>
      <c r="F219" s="231" t="s">
        <v>2572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214</v>
      </c>
      <c r="AU219" s="17" t="s">
        <v>82</v>
      </c>
    </row>
    <row r="220" s="13" customFormat="1">
      <c r="A220" s="13"/>
      <c r="B220" s="232"/>
      <c r="C220" s="233"/>
      <c r="D220" s="225" t="s">
        <v>224</v>
      </c>
      <c r="E220" s="234" t="s">
        <v>19</v>
      </c>
      <c r="F220" s="235" t="s">
        <v>6917</v>
      </c>
      <c r="G220" s="233"/>
      <c r="H220" s="236">
        <v>0.10000000000000001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224</v>
      </c>
      <c r="AU220" s="242" t="s">
        <v>82</v>
      </c>
      <c r="AV220" s="13" t="s">
        <v>82</v>
      </c>
      <c r="AW220" s="13" t="s">
        <v>35</v>
      </c>
      <c r="AX220" s="13" t="s">
        <v>73</v>
      </c>
      <c r="AY220" s="242" t="s">
        <v>202</v>
      </c>
    </row>
    <row r="221" s="13" customFormat="1">
      <c r="A221" s="13"/>
      <c r="B221" s="232"/>
      <c r="C221" s="233"/>
      <c r="D221" s="225" t="s">
        <v>224</v>
      </c>
      <c r="E221" s="234" t="s">
        <v>19</v>
      </c>
      <c r="F221" s="235" t="s">
        <v>6918</v>
      </c>
      <c r="G221" s="233"/>
      <c r="H221" s="236">
        <v>0.12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224</v>
      </c>
      <c r="AU221" s="242" t="s">
        <v>82</v>
      </c>
      <c r="AV221" s="13" t="s">
        <v>82</v>
      </c>
      <c r="AW221" s="13" t="s">
        <v>35</v>
      </c>
      <c r="AX221" s="13" t="s">
        <v>73</v>
      </c>
      <c r="AY221" s="242" t="s">
        <v>202</v>
      </c>
    </row>
    <row r="222" s="2" customFormat="1" ht="16.5" customHeight="1">
      <c r="A222" s="38"/>
      <c r="B222" s="39"/>
      <c r="C222" s="212" t="s">
        <v>421</v>
      </c>
      <c r="D222" s="212" t="s">
        <v>205</v>
      </c>
      <c r="E222" s="213" t="s">
        <v>2574</v>
      </c>
      <c r="F222" s="214" t="s">
        <v>2575</v>
      </c>
      <c r="G222" s="215" t="s">
        <v>2311</v>
      </c>
      <c r="H222" s="216">
        <v>25.263999999999999</v>
      </c>
      <c r="I222" s="217"/>
      <c r="J222" s="218">
        <f>ROUND(I222*H222,2)</f>
        <v>0</v>
      </c>
      <c r="K222" s="214" t="s">
        <v>209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2.55328</v>
      </c>
      <c r="R222" s="221">
        <f>Q222*H222</f>
        <v>64.506065919999998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210</v>
      </c>
      <c r="AT222" s="223" t="s">
        <v>205</v>
      </c>
      <c r="AU222" s="223" t="s">
        <v>82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210</v>
      </c>
      <c r="BM222" s="223" t="s">
        <v>2576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2577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82</v>
      </c>
    </row>
    <row r="224" s="2" customFormat="1">
      <c r="A224" s="38"/>
      <c r="B224" s="39"/>
      <c r="C224" s="40"/>
      <c r="D224" s="230" t="s">
        <v>214</v>
      </c>
      <c r="E224" s="40"/>
      <c r="F224" s="231" t="s">
        <v>2578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214</v>
      </c>
      <c r="AU224" s="17" t="s">
        <v>82</v>
      </c>
    </row>
    <row r="225" s="13" customFormat="1">
      <c r="A225" s="13"/>
      <c r="B225" s="232"/>
      <c r="C225" s="233"/>
      <c r="D225" s="225" t="s">
        <v>224</v>
      </c>
      <c r="E225" s="234" t="s">
        <v>19</v>
      </c>
      <c r="F225" s="235" t="s">
        <v>333</v>
      </c>
      <c r="G225" s="233"/>
      <c r="H225" s="236">
        <v>25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224</v>
      </c>
      <c r="AU225" s="242" t="s">
        <v>82</v>
      </c>
      <c r="AV225" s="13" t="s">
        <v>82</v>
      </c>
      <c r="AW225" s="13" t="s">
        <v>35</v>
      </c>
      <c r="AX225" s="13" t="s">
        <v>73</v>
      </c>
      <c r="AY225" s="242" t="s">
        <v>202</v>
      </c>
    </row>
    <row r="226" s="13" customFormat="1">
      <c r="A226" s="13"/>
      <c r="B226" s="232"/>
      <c r="C226" s="233"/>
      <c r="D226" s="225" t="s">
        <v>224</v>
      </c>
      <c r="E226" s="234" t="s">
        <v>19</v>
      </c>
      <c r="F226" s="235" t="s">
        <v>6919</v>
      </c>
      <c r="G226" s="233"/>
      <c r="H226" s="236">
        <v>0.26400000000000001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224</v>
      </c>
      <c r="AU226" s="242" t="s">
        <v>82</v>
      </c>
      <c r="AV226" s="13" t="s">
        <v>82</v>
      </c>
      <c r="AW226" s="13" t="s">
        <v>35</v>
      </c>
      <c r="AX226" s="13" t="s">
        <v>73</v>
      </c>
      <c r="AY226" s="242" t="s">
        <v>202</v>
      </c>
    </row>
    <row r="227" s="2" customFormat="1" ht="16.5" customHeight="1">
      <c r="A227" s="38"/>
      <c r="B227" s="39"/>
      <c r="C227" s="212" t="s">
        <v>426</v>
      </c>
      <c r="D227" s="212" t="s">
        <v>205</v>
      </c>
      <c r="E227" s="213" t="s">
        <v>2580</v>
      </c>
      <c r="F227" s="214" t="s">
        <v>2581</v>
      </c>
      <c r="G227" s="215" t="s">
        <v>275</v>
      </c>
      <c r="H227" s="216">
        <v>104.18000000000001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0.0053899999999999998</v>
      </c>
      <c r="R227" s="221">
        <f>Q227*H227</f>
        <v>0.56153019999999998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210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210</v>
      </c>
      <c r="BM227" s="223" t="s">
        <v>2582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2583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>
      <c r="A229" s="38"/>
      <c r="B229" s="39"/>
      <c r="C229" s="40"/>
      <c r="D229" s="230" t="s">
        <v>214</v>
      </c>
      <c r="E229" s="40"/>
      <c r="F229" s="231" t="s">
        <v>2584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214</v>
      </c>
      <c r="AU229" s="17" t="s">
        <v>82</v>
      </c>
    </row>
    <row r="230" s="13" customFormat="1">
      <c r="A230" s="13"/>
      <c r="B230" s="232"/>
      <c r="C230" s="233"/>
      <c r="D230" s="225" t="s">
        <v>224</v>
      </c>
      <c r="E230" s="234" t="s">
        <v>19</v>
      </c>
      <c r="F230" s="235" t="s">
        <v>765</v>
      </c>
      <c r="G230" s="233"/>
      <c r="H230" s="236">
        <v>100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224</v>
      </c>
      <c r="AU230" s="242" t="s">
        <v>82</v>
      </c>
      <c r="AV230" s="13" t="s">
        <v>82</v>
      </c>
      <c r="AW230" s="13" t="s">
        <v>35</v>
      </c>
      <c r="AX230" s="13" t="s">
        <v>73</v>
      </c>
      <c r="AY230" s="242" t="s">
        <v>202</v>
      </c>
    </row>
    <row r="231" s="13" customFormat="1">
      <c r="A231" s="13"/>
      <c r="B231" s="232"/>
      <c r="C231" s="233"/>
      <c r="D231" s="225" t="s">
        <v>224</v>
      </c>
      <c r="E231" s="234" t="s">
        <v>19</v>
      </c>
      <c r="F231" s="235" t="s">
        <v>6920</v>
      </c>
      <c r="G231" s="233"/>
      <c r="H231" s="236">
        <v>4.1799999999999997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224</v>
      </c>
      <c r="AU231" s="242" t="s">
        <v>82</v>
      </c>
      <c r="AV231" s="13" t="s">
        <v>82</v>
      </c>
      <c r="AW231" s="13" t="s">
        <v>35</v>
      </c>
      <c r="AX231" s="13" t="s">
        <v>73</v>
      </c>
      <c r="AY231" s="242" t="s">
        <v>202</v>
      </c>
    </row>
    <row r="232" s="2" customFormat="1" ht="16.5" customHeight="1">
      <c r="A232" s="38"/>
      <c r="B232" s="39"/>
      <c r="C232" s="212" t="s">
        <v>434</v>
      </c>
      <c r="D232" s="212" t="s">
        <v>205</v>
      </c>
      <c r="E232" s="213" t="s">
        <v>2586</v>
      </c>
      <c r="F232" s="214" t="s">
        <v>2587</v>
      </c>
      <c r="G232" s="215" t="s">
        <v>275</v>
      </c>
      <c r="H232" s="216">
        <v>104.18000000000001</v>
      </c>
      <c r="I232" s="217"/>
      <c r="J232" s="218">
        <f>ROUND(I232*H232,2)</f>
        <v>0</v>
      </c>
      <c r="K232" s="214" t="s">
        <v>209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210</v>
      </c>
      <c r="AT232" s="223" t="s">
        <v>205</v>
      </c>
      <c r="AU232" s="223" t="s">
        <v>82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210</v>
      </c>
      <c r="BM232" s="223" t="s">
        <v>2588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2589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82</v>
      </c>
    </row>
    <row r="234" s="2" customFormat="1">
      <c r="A234" s="38"/>
      <c r="B234" s="39"/>
      <c r="C234" s="40"/>
      <c r="D234" s="230" t="s">
        <v>214</v>
      </c>
      <c r="E234" s="40"/>
      <c r="F234" s="231" t="s">
        <v>2590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214</v>
      </c>
      <c r="AU234" s="17" t="s">
        <v>82</v>
      </c>
    </row>
    <row r="235" s="13" customFormat="1">
      <c r="A235" s="13"/>
      <c r="B235" s="232"/>
      <c r="C235" s="233"/>
      <c r="D235" s="225" t="s">
        <v>224</v>
      </c>
      <c r="E235" s="234" t="s">
        <v>19</v>
      </c>
      <c r="F235" s="235" t="s">
        <v>765</v>
      </c>
      <c r="G235" s="233"/>
      <c r="H235" s="236">
        <v>100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224</v>
      </c>
      <c r="AU235" s="242" t="s">
        <v>82</v>
      </c>
      <c r="AV235" s="13" t="s">
        <v>82</v>
      </c>
      <c r="AW235" s="13" t="s">
        <v>35</v>
      </c>
      <c r="AX235" s="13" t="s">
        <v>73</v>
      </c>
      <c r="AY235" s="242" t="s">
        <v>202</v>
      </c>
    </row>
    <row r="236" s="13" customFormat="1">
      <c r="A236" s="13"/>
      <c r="B236" s="232"/>
      <c r="C236" s="233"/>
      <c r="D236" s="225" t="s">
        <v>224</v>
      </c>
      <c r="E236" s="234" t="s">
        <v>19</v>
      </c>
      <c r="F236" s="235" t="s">
        <v>6920</v>
      </c>
      <c r="G236" s="233"/>
      <c r="H236" s="236">
        <v>4.1799999999999997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224</v>
      </c>
      <c r="AU236" s="242" t="s">
        <v>82</v>
      </c>
      <c r="AV236" s="13" t="s">
        <v>82</v>
      </c>
      <c r="AW236" s="13" t="s">
        <v>35</v>
      </c>
      <c r="AX236" s="13" t="s">
        <v>73</v>
      </c>
      <c r="AY236" s="242" t="s">
        <v>202</v>
      </c>
    </row>
    <row r="237" s="2" customFormat="1" ht="16.5" customHeight="1">
      <c r="A237" s="38"/>
      <c r="B237" s="39"/>
      <c r="C237" s="212" t="s">
        <v>441</v>
      </c>
      <c r="D237" s="212" t="s">
        <v>205</v>
      </c>
      <c r="E237" s="213" t="s">
        <v>2591</v>
      </c>
      <c r="F237" s="214" t="s">
        <v>2592</v>
      </c>
      <c r="G237" s="215" t="s">
        <v>220</v>
      </c>
      <c r="H237" s="216">
        <v>0.27500000000000002</v>
      </c>
      <c r="I237" s="217"/>
      <c r="J237" s="218">
        <f>ROUND(I237*H237,2)</f>
        <v>0</v>
      </c>
      <c r="K237" s="214" t="s">
        <v>209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1.0471699999999999</v>
      </c>
      <c r="R237" s="221">
        <f>Q237*H237</f>
        <v>0.28797175000000003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210</v>
      </c>
      <c r="AT237" s="223" t="s">
        <v>205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210</v>
      </c>
      <c r="BM237" s="223" t="s">
        <v>2593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2594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82</v>
      </c>
    </row>
    <row r="239" s="2" customFormat="1">
      <c r="A239" s="38"/>
      <c r="B239" s="39"/>
      <c r="C239" s="40"/>
      <c r="D239" s="230" t="s">
        <v>214</v>
      </c>
      <c r="E239" s="40"/>
      <c r="F239" s="231" t="s">
        <v>2595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214</v>
      </c>
      <c r="AU239" s="17" t="s">
        <v>82</v>
      </c>
    </row>
    <row r="240" s="2" customFormat="1" ht="16.5" customHeight="1">
      <c r="A240" s="38"/>
      <c r="B240" s="39"/>
      <c r="C240" s="212" t="s">
        <v>445</v>
      </c>
      <c r="D240" s="212" t="s">
        <v>205</v>
      </c>
      <c r="E240" s="213" t="s">
        <v>2596</v>
      </c>
      <c r="F240" s="214" t="s">
        <v>2597</v>
      </c>
      <c r="G240" s="215" t="s">
        <v>275</v>
      </c>
      <c r="H240" s="216">
        <v>220</v>
      </c>
      <c r="I240" s="217"/>
      <c r="J240" s="218">
        <f>ROUND(I240*H240,2)</f>
        <v>0</v>
      </c>
      <c r="K240" s="214" t="s">
        <v>209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0.108</v>
      </c>
      <c r="R240" s="221">
        <f>Q240*H240</f>
        <v>23.759999999999998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210</v>
      </c>
      <c r="AT240" s="223" t="s">
        <v>205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210</v>
      </c>
      <c r="BM240" s="223" t="s">
        <v>2598</v>
      </c>
    </row>
    <row r="241" s="2" customFormat="1">
      <c r="A241" s="38"/>
      <c r="B241" s="39"/>
      <c r="C241" s="40"/>
      <c r="D241" s="225" t="s">
        <v>212</v>
      </c>
      <c r="E241" s="40"/>
      <c r="F241" s="226" t="s">
        <v>2599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212</v>
      </c>
      <c r="AU241" s="17" t="s">
        <v>82</v>
      </c>
    </row>
    <row r="242" s="2" customFormat="1">
      <c r="A242" s="38"/>
      <c r="B242" s="39"/>
      <c r="C242" s="40"/>
      <c r="D242" s="230" t="s">
        <v>214</v>
      </c>
      <c r="E242" s="40"/>
      <c r="F242" s="231" t="s">
        <v>2600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214</v>
      </c>
      <c r="AU242" s="17" t="s">
        <v>82</v>
      </c>
    </row>
    <row r="243" s="2" customFormat="1" ht="16.5" customHeight="1">
      <c r="A243" s="38"/>
      <c r="B243" s="39"/>
      <c r="C243" s="243" t="s">
        <v>451</v>
      </c>
      <c r="D243" s="243" t="s">
        <v>248</v>
      </c>
      <c r="E243" s="244" t="s">
        <v>2601</v>
      </c>
      <c r="F243" s="245" t="s">
        <v>2602</v>
      </c>
      <c r="G243" s="246" t="s">
        <v>289</v>
      </c>
      <c r="H243" s="247">
        <v>16.5</v>
      </c>
      <c r="I243" s="248"/>
      <c r="J243" s="249">
        <f>ROUND(I243*H243,2)</f>
        <v>0</v>
      </c>
      <c r="K243" s="245" t="s">
        <v>209</v>
      </c>
      <c r="L243" s="250"/>
      <c r="M243" s="251" t="s">
        <v>19</v>
      </c>
      <c r="N243" s="252" t="s">
        <v>44</v>
      </c>
      <c r="O243" s="84"/>
      <c r="P243" s="221">
        <f>O243*H243</f>
        <v>0</v>
      </c>
      <c r="Q243" s="221">
        <v>1.1200000000000001</v>
      </c>
      <c r="R243" s="221">
        <f>Q243*H243</f>
        <v>18.48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203</v>
      </c>
      <c r="AT243" s="223" t="s">
        <v>248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210</v>
      </c>
      <c r="BM243" s="223" t="s">
        <v>6921</v>
      </c>
    </row>
    <row r="244" s="2" customFormat="1">
      <c r="A244" s="38"/>
      <c r="B244" s="39"/>
      <c r="C244" s="40"/>
      <c r="D244" s="225" t="s">
        <v>212</v>
      </c>
      <c r="E244" s="40"/>
      <c r="F244" s="226" t="s">
        <v>2602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212</v>
      </c>
      <c r="AU244" s="17" t="s">
        <v>82</v>
      </c>
    </row>
    <row r="245" s="2" customFormat="1">
      <c r="A245" s="38"/>
      <c r="B245" s="39"/>
      <c r="C245" s="40"/>
      <c r="D245" s="225" t="s">
        <v>525</v>
      </c>
      <c r="E245" s="40"/>
      <c r="F245" s="253" t="s">
        <v>6922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525</v>
      </c>
      <c r="AU245" s="17" t="s">
        <v>82</v>
      </c>
    </row>
    <row r="246" s="13" customFormat="1">
      <c r="A246" s="13"/>
      <c r="B246" s="232"/>
      <c r="C246" s="233"/>
      <c r="D246" s="225" t="s">
        <v>224</v>
      </c>
      <c r="E246" s="233"/>
      <c r="F246" s="235" t="s">
        <v>6923</v>
      </c>
      <c r="G246" s="233"/>
      <c r="H246" s="236">
        <v>16.5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224</v>
      </c>
      <c r="AU246" s="242" t="s">
        <v>82</v>
      </c>
      <c r="AV246" s="13" t="s">
        <v>82</v>
      </c>
      <c r="AW246" s="13" t="s">
        <v>4</v>
      </c>
      <c r="AX246" s="13" t="s">
        <v>80</v>
      </c>
      <c r="AY246" s="242" t="s">
        <v>202</v>
      </c>
    </row>
    <row r="247" s="2" customFormat="1" ht="16.5" customHeight="1">
      <c r="A247" s="38"/>
      <c r="B247" s="39"/>
      <c r="C247" s="212" t="s">
        <v>455</v>
      </c>
      <c r="D247" s="212" t="s">
        <v>205</v>
      </c>
      <c r="E247" s="213" t="s">
        <v>2606</v>
      </c>
      <c r="F247" s="214" t="s">
        <v>2607</v>
      </c>
      <c r="G247" s="215" t="s">
        <v>2311</v>
      </c>
      <c r="H247" s="216">
        <v>44</v>
      </c>
      <c r="I247" s="217"/>
      <c r="J247" s="218">
        <f>ROUND(I247*H247,2)</f>
        <v>0</v>
      </c>
      <c r="K247" s="214" t="s">
        <v>209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1.9312499999999999</v>
      </c>
      <c r="R247" s="221">
        <f>Q247*H247</f>
        <v>84.974999999999994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210</v>
      </c>
      <c r="AT247" s="223" t="s">
        <v>205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210</v>
      </c>
      <c r="BM247" s="223" t="s">
        <v>2608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2609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82</v>
      </c>
    </row>
    <row r="249" s="2" customFormat="1">
      <c r="A249" s="38"/>
      <c r="B249" s="39"/>
      <c r="C249" s="40"/>
      <c r="D249" s="230" t="s">
        <v>214</v>
      </c>
      <c r="E249" s="40"/>
      <c r="F249" s="231" t="s">
        <v>2610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214</v>
      </c>
      <c r="AU249" s="17" t="s">
        <v>82</v>
      </c>
    </row>
    <row r="250" s="13" customFormat="1">
      <c r="A250" s="13"/>
      <c r="B250" s="232"/>
      <c r="C250" s="233"/>
      <c r="D250" s="225" t="s">
        <v>224</v>
      </c>
      <c r="E250" s="234" t="s">
        <v>19</v>
      </c>
      <c r="F250" s="235" t="s">
        <v>6924</v>
      </c>
      <c r="G250" s="233"/>
      <c r="H250" s="236">
        <v>44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224</v>
      </c>
      <c r="AU250" s="242" t="s">
        <v>82</v>
      </c>
      <c r="AV250" s="13" t="s">
        <v>82</v>
      </c>
      <c r="AW250" s="13" t="s">
        <v>35</v>
      </c>
      <c r="AX250" s="13" t="s">
        <v>80</v>
      </c>
      <c r="AY250" s="242" t="s">
        <v>202</v>
      </c>
    </row>
    <row r="251" s="12" customFormat="1" ht="22.8" customHeight="1">
      <c r="A251" s="12"/>
      <c r="B251" s="196"/>
      <c r="C251" s="197"/>
      <c r="D251" s="198" t="s">
        <v>72</v>
      </c>
      <c r="E251" s="210" t="s">
        <v>230</v>
      </c>
      <c r="F251" s="210" t="s">
        <v>2612</v>
      </c>
      <c r="G251" s="197"/>
      <c r="H251" s="197"/>
      <c r="I251" s="200"/>
      <c r="J251" s="211">
        <f>BK251</f>
        <v>0</v>
      </c>
      <c r="K251" s="197"/>
      <c r="L251" s="202"/>
      <c r="M251" s="203"/>
      <c r="N251" s="204"/>
      <c r="O251" s="204"/>
      <c r="P251" s="205">
        <f>SUM(P252:P265)</f>
        <v>0</v>
      </c>
      <c r="Q251" s="204"/>
      <c r="R251" s="205">
        <f>SUM(R252:R265)</f>
        <v>6.5637499999999998</v>
      </c>
      <c r="S251" s="204"/>
      <c r="T251" s="206">
        <f>SUM(T252:T265)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7" t="s">
        <v>80</v>
      </c>
      <c r="AT251" s="208" t="s">
        <v>72</v>
      </c>
      <c r="AU251" s="208" t="s">
        <v>80</v>
      </c>
      <c r="AY251" s="207" t="s">
        <v>202</v>
      </c>
      <c r="BK251" s="209">
        <f>SUM(BK252:BK265)</f>
        <v>0</v>
      </c>
    </row>
    <row r="252" s="2" customFormat="1" ht="24.15" customHeight="1">
      <c r="A252" s="38"/>
      <c r="B252" s="39"/>
      <c r="C252" s="212" t="s">
        <v>461</v>
      </c>
      <c r="D252" s="212" t="s">
        <v>205</v>
      </c>
      <c r="E252" s="213" t="s">
        <v>2613</v>
      </c>
      <c r="F252" s="214" t="s">
        <v>2614</v>
      </c>
      <c r="G252" s="215" t="s">
        <v>275</v>
      </c>
      <c r="H252" s="216">
        <v>4.5</v>
      </c>
      <c r="I252" s="217"/>
      <c r="J252" s="218">
        <f>ROUND(I252*H252,2)</f>
        <v>0</v>
      </c>
      <c r="K252" s="214" t="s">
        <v>209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0.1875</v>
      </c>
      <c r="R252" s="221">
        <f>Q252*H252</f>
        <v>0.84375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210</v>
      </c>
      <c r="AT252" s="223" t="s">
        <v>205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210</v>
      </c>
      <c r="BM252" s="223" t="s">
        <v>2615</v>
      </c>
    </row>
    <row r="253" s="2" customFormat="1">
      <c r="A253" s="38"/>
      <c r="B253" s="39"/>
      <c r="C253" s="40"/>
      <c r="D253" s="225" t="s">
        <v>212</v>
      </c>
      <c r="E253" s="40"/>
      <c r="F253" s="226" t="s">
        <v>2616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212</v>
      </c>
      <c r="AU253" s="17" t="s">
        <v>82</v>
      </c>
    </row>
    <row r="254" s="2" customFormat="1">
      <c r="A254" s="38"/>
      <c r="B254" s="39"/>
      <c r="C254" s="40"/>
      <c r="D254" s="230" t="s">
        <v>214</v>
      </c>
      <c r="E254" s="40"/>
      <c r="F254" s="231" t="s">
        <v>2617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214</v>
      </c>
      <c r="AU254" s="17" t="s">
        <v>82</v>
      </c>
    </row>
    <row r="255" s="13" customFormat="1">
      <c r="A255" s="13"/>
      <c r="B255" s="232"/>
      <c r="C255" s="233"/>
      <c r="D255" s="225" t="s">
        <v>224</v>
      </c>
      <c r="E255" s="234" t="s">
        <v>19</v>
      </c>
      <c r="F255" s="235" t="s">
        <v>2797</v>
      </c>
      <c r="G255" s="233"/>
      <c r="H255" s="236">
        <v>4.5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224</v>
      </c>
      <c r="AU255" s="242" t="s">
        <v>82</v>
      </c>
      <c r="AV255" s="13" t="s">
        <v>82</v>
      </c>
      <c r="AW255" s="13" t="s">
        <v>35</v>
      </c>
      <c r="AX255" s="13" t="s">
        <v>73</v>
      </c>
      <c r="AY255" s="242" t="s">
        <v>202</v>
      </c>
    </row>
    <row r="256" s="2" customFormat="1" ht="16.5" customHeight="1">
      <c r="A256" s="38"/>
      <c r="B256" s="39"/>
      <c r="C256" s="212" t="s">
        <v>467</v>
      </c>
      <c r="D256" s="212" t="s">
        <v>205</v>
      </c>
      <c r="E256" s="213" t="s">
        <v>2649</v>
      </c>
      <c r="F256" s="214" t="s">
        <v>2650</v>
      </c>
      <c r="G256" s="215" t="s">
        <v>289</v>
      </c>
      <c r="H256" s="216">
        <v>2</v>
      </c>
      <c r="I256" s="217"/>
      <c r="J256" s="218">
        <f>ROUND(I256*H256,2)</f>
        <v>0</v>
      </c>
      <c r="K256" s="214" t="s">
        <v>209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0.002</v>
      </c>
      <c r="R256" s="221">
        <f>Q256*H256</f>
        <v>0.0040000000000000001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210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210</v>
      </c>
      <c r="BM256" s="223" t="s">
        <v>2651</v>
      </c>
    </row>
    <row r="257" s="2" customFormat="1">
      <c r="A257" s="38"/>
      <c r="B257" s="39"/>
      <c r="C257" s="40"/>
      <c r="D257" s="225" t="s">
        <v>212</v>
      </c>
      <c r="E257" s="40"/>
      <c r="F257" s="226" t="s">
        <v>2652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212</v>
      </c>
      <c r="AU257" s="17" t="s">
        <v>82</v>
      </c>
    </row>
    <row r="258" s="2" customFormat="1">
      <c r="A258" s="38"/>
      <c r="B258" s="39"/>
      <c r="C258" s="40"/>
      <c r="D258" s="230" t="s">
        <v>214</v>
      </c>
      <c r="E258" s="40"/>
      <c r="F258" s="231" t="s">
        <v>2653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214</v>
      </c>
      <c r="AU258" s="17" t="s">
        <v>82</v>
      </c>
    </row>
    <row r="259" s="2" customFormat="1" ht="16.5" customHeight="1">
      <c r="A259" s="38"/>
      <c r="B259" s="39"/>
      <c r="C259" s="243" t="s">
        <v>473</v>
      </c>
      <c r="D259" s="243" t="s">
        <v>248</v>
      </c>
      <c r="E259" s="244" t="s">
        <v>2654</v>
      </c>
      <c r="F259" s="245" t="s">
        <v>2655</v>
      </c>
      <c r="G259" s="246" t="s">
        <v>289</v>
      </c>
      <c r="H259" s="247">
        <v>2</v>
      </c>
      <c r="I259" s="248"/>
      <c r="J259" s="249">
        <f>ROUND(I259*H259,2)</f>
        <v>0</v>
      </c>
      <c r="K259" s="245" t="s">
        <v>19</v>
      </c>
      <c r="L259" s="250"/>
      <c r="M259" s="251" t="s">
        <v>19</v>
      </c>
      <c r="N259" s="252" t="s">
        <v>44</v>
      </c>
      <c r="O259" s="84"/>
      <c r="P259" s="221">
        <f>O259*H259</f>
        <v>0</v>
      </c>
      <c r="Q259" s="221">
        <v>1.74</v>
      </c>
      <c r="R259" s="221">
        <f>Q259*H259</f>
        <v>3.48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203</v>
      </c>
      <c r="AT259" s="223" t="s">
        <v>248</v>
      </c>
      <c r="AU259" s="223" t="s">
        <v>82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210</v>
      </c>
      <c r="BM259" s="223" t="s">
        <v>2656</v>
      </c>
    </row>
    <row r="260" s="2" customFormat="1">
      <c r="A260" s="38"/>
      <c r="B260" s="39"/>
      <c r="C260" s="40"/>
      <c r="D260" s="225" t="s">
        <v>212</v>
      </c>
      <c r="E260" s="40"/>
      <c r="F260" s="226" t="s">
        <v>2655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212</v>
      </c>
      <c r="AU260" s="17" t="s">
        <v>82</v>
      </c>
    </row>
    <row r="261" s="2" customFormat="1" ht="16.5" customHeight="1">
      <c r="A261" s="38"/>
      <c r="B261" s="39"/>
      <c r="C261" s="212" t="s">
        <v>477</v>
      </c>
      <c r="D261" s="212" t="s">
        <v>205</v>
      </c>
      <c r="E261" s="213" t="s">
        <v>2657</v>
      </c>
      <c r="F261" s="214" t="s">
        <v>2658</v>
      </c>
      <c r="G261" s="215" t="s">
        <v>289</v>
      </c>
      <c r="H261" s="216">
        <v>2</v>
      </c>
      <c r="I261" s="217"/>
      <c r="J261" s="218">
        <f>ROUND(I261*H261,2)</f>
        <v>0</v>
      </c>
      <c r="K261" s="214" t="s">
        <v>209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210</v>
      </c>
      <c r="AT261" s="223" t="s">
        <v>205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210</v>
      </c>
      <c r="BM261" s="223" t="s">
        <v>2659</v>
      </c>
    </row>
    <row r="262" s="2" customFormat="1">
      <c r="A262" s="38"/>
      <c r="B262" s="39"/>
      <c r="C262" s="40"/>
      <c r="D262" s="225" t="s">
        <v>212</v>
      </c>
      <c r="E262" s="40"/>
      <c r="F262" s="226" t="s">
        <v>2660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212</v>
      </c>
      <c r="AU262" s="17" t="s">
        <v>82</v>
      </c>
    </row>
    <row r="263" s="2" customFormat="1">
      <c r="A263" s="38"/>
      <c r="B263" s="39"/>
      <c r="C263" s="40"/>
      <c r="D263" s="230" t="s">
        <v>214</v>
      </c>
      <c r="E263" s="40"/>
      <c r="F263" s="231" t="s">
        <v>2661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214</v>
      </c>
      <c r="AU263" s="17" t="s">
        <v>82</v>
      </c>
    </row>
    <row r="264" s="2" customFormat="1" ht="21.75" customHeight="1">
      <c r="A264" s="38"/>
      <c r="B264" s="39"/>
      <c r="C264" s="243" t="s">
        <v>481</v>
      </c>
      <c r="D264" s="243" t="s">
        <v>248</v>
      </c>
      <c r="E264" s="244" t="s">
        <v>2662</v>
      </c>
      <c r="F264" s="245" t="s">
        <v>2663</v>
      </c>
      <c r="G264" s="246" t="s">
        <v>289</v>
      </c>
      <c r="H264" s="247">
        <v>2</v>
      </c>
      <c r="I264" s="248"/>
      <c r="J264" s="249">
        <f>ROUND(I264*H264,2)</f>
        <v>0</v>
      </c>
      <c r="K264" s="245" t="s">
        <v>19</v>
      </c>
      <c r="L264" s="250"/>
      <c r="M264" s="251" t="s">
        <v>19</v>
      </c>
      <c r="N264" s="252" t="s">
        <v>44</v>
      </c>
      <c r="O264" s="84"/>
      <c r="P264" s="221">
        <f>O264*H264</f>
        <v>0</v>
      </c>
      <c r="Q264" s="221">
        <v>1.1180000000000001</v>
      </c>
      <c r="R264" s="221">
        <f>Q264*H264</f>
        <v>2.2360000000000002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203</v>
      </c>
      <c r="AT264" s="223" t="s">
        <v>248</v>
      </c>
      <c r="AU264" s="223" t="s">
        <v>82</v>
      </c>
      <c r="AY264" s="17" t="s">
        <v>202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210</v>
      </c>
      <c r="BM264" s="223" t="s">
        <v>2664</v>
      </c>
    </row>
    <row r="265" s="2" customFormat="1">
      <c r="A265" s="38"/>
      <c r="B265" s="39"/>
      <c r="C265" s="40"/>
      <c r="D265" s="225" t="s">
        <v>212</v>
      </c>
      <c r="E265" s="40"/>
      <c r="F265" s="226" t="s">
        <v>2663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212</v>
      </c>
      <c r="AU265" s="17" t="s">
        <v>82</v>
      </c>
    </row>
    <row r="266" s="12" customFormat="1" ht="22.8" customHeight="1">
      <c r="A266" s="12"/>
      <c r="B266" s="196"/>
      <c r="C266" s="197"/>
      <c r="D266" s="198" t="s">
        <v>72</v>
      </c>
      <c r="E266" s="210" t="s">
        <v>243</v>
      </c>
      <c r="F266" s="210" t="s">
        <v>2665</v>
      </c>
      <c r="G266" s="197"/>
      <c r="H266" s="197"/>
      <c r="I266" s="200"/>
      <c r="J266" s="211">
        <f>BK266</f>
        <v>0</v>
      </c>
      <c r="K266" s="197"/>
      <c r="L266" s="202"/>
      <c r="M266" s="203"/>
      <c r="N266" s="204"/>
      <c r="O266" s="204"/>
      <c r="P266" s="205">
        <f>SUM(P267:P293)</f>
        <v>0</v>
      </c>
      <c r="Q266" s="204"/>
      <c r="R266" s="205">
        <f>SUM(R267:R293)</f>
        <v>15.82662</v>
      </c>
      <c r="S266" s="204"/>
      <c r="T266" s="206">
        <f>SUM(T267:T293)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7" t="s">
        <v>80</v>
      </c>
      <c r="AT266" s="208" t="s">
        <v>72</v>
      </c>
      <c r="AU266" s="208" t="s">
        <v>80</v>
      </c>
      <c r="AY266" s="207" t="s">
        <v>202</v>
      </c>
      <c r="BK266" s="209">
        <f>SUM(BK267:BK293)</f>
        <v>0</v>
      </c>
    </row>
    <row r="267" s="2" customFormat="1" ht="16.5" customHeight="1">
      <c r="A267" s="38"/>
      <c r="B267" s="39"/>
      <c r="C267" s="212" t="s">
        <v>485</v>
      </c>
      <c r="D267" s="212" t="s">
        <v>205</v>
      </c>
      <c r="E267" s="213" t="s">
        <v>2666</v>
      </c>
      <c r="F267" s="214" t="s">
        <v>2667</v>
      </c>
      <c r="G267" s="215" t="s">
        <v>275</v>
      </c>
      <c r="H267" s="216">
        <v>12</v>
      </c>
      <c r="I267" s="217"/>
      <c r="J267" s="218">
        <f>ROUND(I267*H267,2)</f>
        <v>0</v>
      </c>
      <c r="K267" s="214" t="s">
        <v>209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0.496</v>
      </c>
      <c r="R267" s="221">
        <f>Q267*H267</f>
        <v>5.952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210</v>
      </c>
      <c r="AT267" s="223" t="s">
        <v>205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210</v>
      </c>
      <c r="BM267" s="223" t="s">
        <v>2668</v>
      </c>
    </row>
    <row r="268" s="2" customFormat="1">
      <c r="A268" s="38"/>
      <c r="B268" s="39"/>
      <c r="C268" s="40"/>
      <c r="D268" s="225" t="s">
        <v>212</v>
      </c>
      <c r="E268" s="40"/>
      <c r="F268" s="226" t="s">
        <v>2669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212</v>
      </c>
      <c r="AU268" s="17" t="s">
        <v>82</v>
      </c>
    </row>
    <row r="269" s="2" customFormat="1">
      <c r="A269" s="38"/>
      <c r="B269" s="39"/>
      <c r="C269" s="40"/>
      <c r="D269" s="230" t="s">
        <v>214</v>
      </c>
      <c r="E269" s="40"/>
      <c r="F269" s="231" t="s">
        <v>2670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214</v>
      </c>
      <c r="AU269" s="17" t="s">
        <v>82</v>
      </c>
    </row>
    <row r="270" s="2" customFormat="1" ht="16.5" customHeight="1">
      <c r="A270" s="38"/>
      <c r="B270" s="39"/>
      <c r="C270" s="212" t="s">
        <v>491</v>
      </c>
      <c r="D270" s="212" t="s">
        <v>205</v>
      </c>
      <c r="E270" s="213" t="s">
        <v>2678</v>
      </c>
      <c r="F270" s="214" t="s">
        <v>2679</v>
      </c>
      <c r="G270" s="215" t="s">
        <v>275</v>
      </c>
      <c r="H270" s="216">
        <v>12</v>
      </c>
      <c r="I270" s="217"/>
      <c r="J270" s="218">
        <f>ROUND(I270*H270,2)</f>
        <v>0</v>
      </c>
      <c r="K270" s="214" t="s">
        <v>209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0.37190000000000001</v>
      </c>
      <c r="R270" s="221">
        <f>Q270*H270</f>
        <v>4.4627999999999997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210</v>
      </c>
      <c r="AT270" s="223" t="s">
        <v>205</v>
      </c>
      <c r="AU270" s="223" t="s">
        <v>82</v>
      </c>
      <c r="AY270" s="17" t="s">
        <v>202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210</v>
      </c>
      <c r="BM270" s="223" t="s">
        <v>2680</v>
      </c>
    </row>
    <row r="271" s="2" customFormat="1">
      <c r="A271" s="38"/>
      <c r="B271" s="39"/>
      <c r="C271" s="40"/>
      <c r="D271" s="225" t="s">
        <v>212</v>
      </c>
      <c r="E271" s="40"/>
      <c r="F271" s="226" t="s">
        <v>2681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212</v>
      </c>
      <c r="AU271" s="17" t="s">
        <v>82</v>
      </c>
    </row>
    <row r="272" s="2" customFormat="1">
      <c r="A272" s="38"/>
      <c r="B272" s="39"/>
      <c r="C272" s="40"/>
      <c r="D272" s="230" t="s">
        <v>214</v>
      </c>
      <c r="E272" s="40"/>
      <c r="F272" s="231" t="s">
        <v>2682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214</v>
      </c>
      <c r="AU272" s="17" t="s">
        <v>82</v>
      </c>
    </row>
    <row r="273" s="2" customFormat="1" ht="21.75" customHeight="1">
      <c r="A273" s="38"/>
      <c r="B273" s="39"/>
      <c r="C273" s="212" t="s">
        <v>495</v>
      </c>
      <c r="D273" s="212" t="s">
        <v>205</v>
      </c>
      <c r="E273" s="213" t="s">
        <v>2683</v>
      </c>
      <c r="F273" s="214" t="s">
        <v>2684</v>
      </c>
      <c r="G273" s="215" t="s">
        <v>275</v>
      </c>
      <c r="H273" s="216">
        <v>12</v>
      </c>
      <c r="I273" s="217"/>
      <c r="J273" s="218">
        <f>ROUND(I273*H273,2)</f>
        <v>0</v>
      </c>
      <c r="K273" s="214" t="s">
        <v>209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0.12966</v>
      </c>
      <c r="R273" s="221">
        <f>Q273*H273</f>
        <v>1.55592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210</v>
      </c>
      <c r="AT273" s="223" t="s">
        <v>205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210</v>
      </c>
      <c r="BM273" s="223" t="s">
        <v>2685</v>
      </c>
    </row>
    <row r="274" s="2" customFormat="1">
      <c r="A274" s="38"/>
      <c r="B274" s="39"/>
      <c r="C274" s="40"/>
      <c r="D274" s="225" t="s">
        <v>212</v>
      </c>
      <c r="E274" s="40"/>
      <c r="F274" s="226" t="s">
        <v>2686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212</v>
      </c>
      <c r="AU274" s="17" t="s">
        <v>82</v>
      </c>
    </row>
    <row r="275" s="2" customFormat="1">
      <c r="A275" s="38"/>
      <c r="B275" s="39"/>
      <c r="C275" s="40"/>
      <c r="D275" s="230" t="s">
        <v>214</v>
      </c>
      <c r="E275" s="40"/>
      <c r="F275" s="231" t="s">
        <v>2687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214</v>
      </c>
      <c r="AU275" s="17" t="s">
        <v>82</v>
      </c>
    </row>
    <row r="276" s="2" customFormat="1" ht="16.5" customHeight="1">
      <c r="A276" s="38"/>
      <c r="B276" s="39"/>
      <c r="C276" s="212" t="s">
        <v>501</v>
      </c>
      <c r="D276" s="212" t="s">
        <v>205</v>
      </c>
      <c r="E276" s="213" t="s">
        <v>2688</v>
      </c>
      <c r="F276" s="214" t="s">
        <v>2689</v>
      </c>
      <c r="G276" s="215" t="s">
        <v>275</v>
      </c>
      <c r="H276" s="216">
        <v>12</v>
      </c>
      <c r="I276" s="217"/>
      <c r="J276" s="218">
        <f>ROUND(I276*H276,2)</f>
        <v>0</v>
      </c>
      <c r="K276" s="214" t="s">
        <v>209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0.18462999999999999</v>
      </c>
      <c r="R276" s="221">
        <f>Q276*H276</f>
        <v>2.21556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210</v>
      </c>
      <c r="AT276" s="223" t="s">
        <v>205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210</v>
      </c>
      <c r="BM276" s="223" t="s">
        <v>2690</v>
      </c>
    </row>
    <row r="277" s="2" customFormat="1">
      <c r="A277" s="38"/>
      <c r="B277" s="39"/>
      <c r="C277" s="40"/>
      <c r="D277" s="225" t="s">
        <v>212</v>
      </c>
      <c r="E277" s="40"/>
      <c r="F277" s="226" t="s">
        <v>2691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212</v>
      </c>
      <c r="AU277" s="17" t="s">
        <v>82</v>
      </c>
    </row>
    <row r="278" s="2" customFormat="1">
      <c r="A278" s="38"/>
      <c r="B278" s="39"/>
      <c r="C278" s="40"/>
      <c r="D278" s="230" t="s">
        <v>214</v>
      </c>
      <c r="E278" s="40"/>
      <c r="F278" s="231" t="s">
        <v>2692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214</v>
      </c>
      <c r="AU278" s="17" t="s">
        <v>82</v>
      </c>
    </row>
    <row r="279" s="2" customFormat="1" ht="16.5" customHeight="1">
      <c r="A279" s="38"/>
      <c r="B279" s="39"/>
      <c r="C279" s="212" t="s">
        <v>505</v>
      </c>
      <c r="D279" s="212" t="s">
        <v>205</v>
      </c>
      <c r="E279" s="213" t="s">
        <v>2693</v>
      </c>
      <c r="F279" s="214" t="s">
        <v>2694</v>
      </c>
      <c r="G279" s="215" t="s">
        <v>275</v>
      </c>
      <c r="H279" s="216">
        <v>12</v>
      </c>
      <c r="I279" s="217"/>
      <c r="J279" s="218">
        <f>ROUND(I279*H279,2)</f>
        <v>0</v>
      </c>
      <c r="K279" s="214" t="s">
        <v>209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0.0065199999999999998</v>
      </c>
      <c r="R279" s="221">
        <f>Q279*H279</f>
        <v>0.078240000000000004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210</v>
      </c>
      <c r="AT279" s="223" t="s">
        <v>205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210</v>
      </c>
      <c r="BM279" s="223" t="s">
        <v>2695</v>
      </c>
    </row>
    <row r="280" s="2" customFormat="1">
      <c r="A280" s="38"/>
      <c r="B280" s="39"/>
      <c r="C280" s="40"/>
      <c r="D280" s="225" t="s">
        <v>212</v>
      </c>
      <c r="E280" s="40"/>
      <c r="F280" s="226" t="s">
        <v>2696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212</v>
      </c>
      <c r="AU280" s="17" t="s">
        <v>82</v>
      </c>
    </row>
    <row r="281" s="2" customFormat="1">
      <c r="A281" s="38"/>
      <c r="B281" s="39"/>
      <c r="C281" s="40"/>
      <c r="D281" s="230" t="s">
        <v>214</v>
      </c>
      <c r="E281" s="40"/>
      <c r="F281" s="231" t="s">
        <v>2697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214</v>
      </c>
      <c r="AU281" s="17" t="s">
        <v>82</v>
      </c>
    </row>
    <row r="282" s="2" customFormat="1" ht="16.5" customHeight="1">
      <c r="A282" s="38"/>
      <c r="B282" s="39"/>
      <c r="C282" s="212" t="s">
        <v>511</v>
      </c>
      <c r="D282" s="212" t="s">
        <v>205</v>
      </c>
      <c r="E282" s="213" t="s">
        <v>2698</v>
      </c>
      <c r="F282" s="214" t="s">
        <v>2699</v>
      </c>
      <c r="G282" s="215" t="s">
        <v>275</v>
      </c>
      <c r="H282" s="216">
        <v>12</v>
      </c>
      <c r="I282" s="217"/>
      <c r="J282" s="218">
        <f>ROUND(I282*H282,2)</f>
        <v>0</v>
      </c>
      <c r="K282" s="214" t="s">
        <v>209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0.00051000000000000004</v>
      </c>
      <c r="R282" s="221">
        <f>Q282*H282</f>
        <v>0.0061200000000000004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210</v>
      </c>
      <c r="AT282" s="223" t="s">
        <v>205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210</v>
      </c>
      <c r="BM282" s="223" t="s">
        <v>2700</v>
      </c>
    </row>
    <row r="283" s="2" customFormat="1">
      <c r="A283" s="38"/>
      <c r="B283" s="39"/>
      <c r="C283" s="40"/>
      <c r="D283" s="225" t="s">
        <v>212</v>
      </c>
      <c r="E283" s="40"/>
      <c r="F283" s="226" t="s">
        <v>2701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212</v>
      </c>
      <c r="AU283" s="17" t="s">
        <v>82</v>
      </c>
    </row>
    <row r="284" s="2" customFormat="1">
      <c r="A284" s="38"/>
      <c r="B284" s="39"/>
      <c r="C284" s="40"/>
      <c r="D284" s="230" t="s">
        <v>214</v>
      </c>
      <c r="E284" s="40"/>
      <c r="F284" s="231" t="s">
        <v>2702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214</v>
      </c>
      <c r="AU284" s="17" t="s">
        <v>82</v>
      </c>
    </row>
    <row r="285" s="2" customFormat="1" ht="16.5" customHeight="1">
      <c r="A285" s="38"/>
      <c r="B285" s="39"/>
      <c r="C285" s="212" t="s">
        <v>515</v>
      </c>
      <c r="D285" s="212" t="s">
        <v>205</v>
      </c>
      <c r="E285" s="213" t="s">
        <v>2703</v>
      </c>
      <c r="F285" s="214" t="s">
        <v>2704</v>
      </c>
      <c r="G285" s="215" t="s">
        <v>275</v>
      </c>
      <c r="H285" s="216">
        <v>3</v>
      </c>
      <c r="I285" s="217"/>
      <c r="J285" s="218">
        <f>ROUND(I285*H285,2)</f>
        <v>0</v>
      </c>
      <c r="K285" s="214" t="s">
        <v>209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0.12966</v>
      </c>
      <c r="R285" s="221">
        <f>Q285*H285</f>
        <v>0.38897999999999999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210</v>
      </c>
      <c r="AT285" s="223" t="s">
        <v>205</v>
      </c>
      <c r="AU285" s="223" t="s">
        <v>82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210</v>
      </c>
      <c r="BM285" s="223" t="s">
        <v>2705</v>
      </c>
    </row>
    <row r="286" s="2" customFormat="1">
      <c r="A286" s="38"/>
      <c r="B286" s="39"/>
      <c r="C286" s="40"/>
      <c r="D286" s="225" t="s">
        <v>212</v>
      </c>
      <c r="E286" s="40"/>
      <c r="F286" s="226" t="s">
        <v>2706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212</v>
      </c>
      <c r="AU286" s="17" t="s">
        <v>82</v>
      </c>
    </row>
    <row r="287" s="2" customFormat="1">
      <c r="A287" s="38"/>
      <c r="B287" s="39"/>
      <c r="C287" s="40"/>
      <c r="D287" s="230" t="s">
        <v>214</v>
      </c>
      <c r="E287" s="40"/>
      <c r="F287" s="231" t="s">
        <v>2707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214</v>
      </c>
      <c r="AU287" s="17" t="s">
        <v>82</v>
      </c>
    </row>
    <row r="288" s="2" customFormat="1" ht="16.5" customHeight="1">
      <c r="A288" s="38"/>
      <c r="B288" s="39"/>
      <c r="C288" s="212" t="s">
        <v>521</v>
      </c>
      <c r="D288" s="212" t="s">
        <v>205</v>
      </c>
      <c r="E288" s="213" t="s">
        <v>2708</v>
      </c>
      <c r="F288" s="214" t="s">
        <v>2709</v>
      </c>
      <c r="G288" s="215" t="s">
        <v>275</v>
      </c>
      <c r="H288" s="216">
        <v>3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0.091999999999999998</v>
      </c>
      <c r="R288" s="221">
        <f>Q288*H288</f>
        <v>0.27600000000000002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210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210</v>
      </c>
      <c r="BM288" s="223" t="s">
        <v>2710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2711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2" customFormat="1">
      <c r="A290" s="38"/>
      <c r="B290" s="39"/>
      <c r="C290" s="40"/>
      <c r="D290" s="230" t="s">
        <v>214</v>
      </c>
      <c r="E290" s="40"/>
      <c r="F290" s="231" t="s">
        <v>2712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214</v>
      </c>
      <c r="AU290" s="17" t="s">
        <v>82</v>
      </c>
    </row>
    <row r="291" s="2" customFormat="1" ht="16.5" customHeight="1">
      <c r="A291" s="38"/>
      <c r="B291" s="39"/>
      <c r="C291" s="212" t="s">
        <v>527</v>
      </c>
      <c r="D291" s="212" t="s">
        <v>205</v>
      </c>
      <c r="E291" s="213" t="s">
        <v>2713</v>
      </c>
      <c r="F291" s="214" t="s">
        <v>2714</v>
      </c>
      <c r="G291" s="215" t="s">
        <v>275</v>
      </c>
      <c r="H291" s="216">
        <v>3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0.29699999999999999</v>
      </c>
      <c r="R291" s="221">
        <f>Q291*H291</f>
        <v>0.89100000000000001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210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210</v>
      </c>
      <c r="BM291" s="223" t="s">
        <v>2715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2716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>
      <c r="A293" s="38"/>
      <c r="B293" s="39"/>
      <c r="C293" s="40"/>
      <c r="D293" s="230" t="s">
        <v>214</v>
      </c>
      <c r="E293" s="40"/>
      <c r="F293" s="231" t="s">
        <v>2717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214</v>
      </c>
      <c r="AU293" s="17" t="s">
        <v>82</v>
      </c>
    </row>
    <row r="294" s="12" customFormat="1" ht="22.8" customHeight="1">
      <c r="A294" s="12"/>
      <c r="B294" s="196"/>
      <c r="C294" s="197"/>
      <c r="D294" s="198" t="s">
        <v>72</v>
      </c>
      <c r="E294" s="210" t="s">
        <v>203</v>
      </c>
      <c r="F294" s="210" t="s">
        <v>204</v>
      </c>
      <c r="G294" s="197"/>
      <c r="H294" s="197"/>
      <c r="I294" s="200"/>
      <c r="J294" s="211">
        <f>BK294</f>
        <v>0</v>
      </c>
      <c r="K294" s="197"/>
      <c r="L294" s="202"/>
      <c r="M294" s="203"/>
      <c r="N294" s="204"/>
      <c r="O294" s="204"/>
      <c r="P294" s="205">
        <f>SUM(P295:P298)</f>
        <v>0</v>
      </c>
      <c r="Q294" s="204"/>
      <c r="R294" s="205">
        <f>SUM(R295:R298)</f>
        <v>0.56000000000000005</v>
      </c>
      <c r="S294" s="204"/>
      <c r="T294" s="206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7" t="s">
        <v>80</v>
      </c>
      <c r="AT294" s="208" t="s">
        <v>72</v>
      </c>
      <c r="AU294" s="208" t="s">
        <v>80</v>
      </c>
      <c r="AY294" s="207" t="s">
        <v>202</v>
      </c>
      <c r="BK294" s="209">
        <f>SUM(BK295:BK298)</f>
        <v>0</v>
      </c>
    </row>
    <row r="295" s="2" customFormat="1" ht="16.5" customHeight="1">
      <c r="A295" s="38"/>
      <c r="B295" s="39"/>
      <c r="C295" s="212" t="s">
        <v>533</v>
      </c>
      <c r="D295" s="212" t="s">
        <v>205</v>
      </c>
      <c r="E295" s="213" t="s">
        <v>2798</v>
      </c>
      <c r="F295" s="214" t="s">
        <v>2799</v>
      </c>
      <c r="G295" s="215" t="s">
        <v>289</v>
      </c>
      <c r="H295" s="216">
        <v>4</v>
      </c>
      <c r="I295" s="217"/>
      <c r="J295" s="218">
        <f>ROUND(I295*H295,2)</f>
        <v>0</v>
      </c>
      <c r="K295" s="214" t="s">
        <v>19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0.089999999999999997</v>
      </c>
      <c r="R295" s="221">
        <f>Q295*H295</f>
        <v>0.35999999999999999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210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210</v>
      </c>
      <c r="BM295" s="223" t="s">
        <v>2800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2801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16.5" customHeight="1">
      <c r="A297" s="38"/>
      <c r="B297" s="39"/>
      <c r="C297" s="243" t="s">
        <v>537</v>
      </c>
      <c r="D297" s="243" t="s">
        <v>248</v>
      </c>
      <c r="E297" s="244" t="s">
        <v>2802</v>
      </c>
      <c r="F297" s="245" t="s">
        <v>2803</v>
      </c>
      <c r="G297" s="246" t="s">
        <v>289</v>
      </c>
      <c r="H297" s="247">
        <v>4</v>
      </c>
      <c r="I297" s="248"/>
      <c r="J297" s="249">
        <f>ROUND(I297*H297,2)</f>
        <v>0</v>
      </c>
      <c r="K297" s="245" t="s">
        <v>209</v>
      </c>
      <c r="L297" s="250"/>
      <c r="M297" s="251" t="s">
        <v>19</v>
      </c>
      <c r="N297" s="252" t="s">
        <v>44</v>
      </c>
      <c r="O297" s="84"/>
      <c r="P297" s="221">
        <f>O297*H297</f>
        <v>0</v>
      </c>
      <c r="Q297" s="221">
        <v>0.050000000000000003</v>
      </c>
      <c r="R297" s="221">
        <f>Q297*H297</f>
        <v>0.20000000000000001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203</v>
      </c>
      <c r="AT297" s="223" t="s">
        <v>248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210</v>
      </c>
      <c r="BM297" s="223" t="s">
        <v>2804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2803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12" customFormat="1" ht="22.8" customHeight="1">
      <c r="A299" s="12"/>
      <c r="B299" s="196"/>
      <c r="C299" s="197"/>
      <c r="D299" s="198" t="s">
        <v>72</v>
      </c>
      <c r="E299" s="210" t="s">
        <v>261</v>
      </c>
      <c r="F299" s="210" t="s">
        <v>2805</v>
      </c>
      <c r="G299" s="197"/>
      <c r="H299" s="197"/>
      <c r="I299" s="200"/>
      <c r="J299" s="211">
        <f>BK299</f>
        <v>0</v>
      </c>
      <c r="K299" s="197"/>
      <c r="L299" s="202"/>
      <c r="M299" s="203"/>
      <c r="N299" s="204"/>
      <c r="O299" s="204"/>
      <c r="P299" s="205">
        <f>SUM(P300:P347)</f>
        <v>0</v>
      </c>
      <c r="Q299" s="204"/>
      <c r="R299" s="205">
        <f>SUM(R300:R347)</f>
        <v>3.5207700000000002</v>
      </c>
      <c r="S299" s="204"/>
      <c r="T299" s="206">
        <f>SUM(T300:T347)</f>
        <v>142.845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7" t="s">
        <v>80</v>
      </c>
      <c r="AT299" s="208" t="s">
        <v>72</v>
      </c>
      <c r="AU299" s="208" t="s">
        <v>80</v>
      </c>
      <c r="AY299" s="207" t="s">
        <v>202</v>
      </c>
      <c r="BK299" s="209">
        <f>SUM(BK300:BK347)</f>
        <v>0</v>
      </c>
    </row>
    <row r="300" s="2" customFormat="1" ht="16.5" customHeight="1">
      <c r="A300" s="38"/>
      <c r="B300" s="39"/>
      <c r="C300" s="212" t="s">
        <v>543</v>
      </c>
      <c r="D300" s="212" t="s">
        <v>205</v>
      </c>
      <c r="E300" s="213" t="s">
        <v>2876</v>
      </c>
      <c r="F300" s="214" t="s">
        <v>2877</v>
      </c>
      <c r="G300" s="215" t="s">
        <v>208</v>
      </c>
      <c r="H300" s="216">
        <v>10</v>
      </c>
      <c r="I300" s="217"/>
      <c r="J300" s="218">
        <f>ROUND(I300*H300,2)</f>
        <v>0</v>
      </c>
      <c r="K300" s="214" t="s">
        <v>209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0.15540000000000001</v>
      </c>
      <c r="R300" s="221">
        <f>Q300*H300</f>
        <v>1.5540000000000001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210</v>
      </c>
      <c r="AT300" s="223" t="s">
        <v>205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210</v>
      </c>
      <c r="BM300" s="223" t="s">
        <v>2878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2879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2" customFormat="1">
      <c r="A302" s="38"/>
      <c r="B302" s="39"/>
      <c r="C302" s="40"/>
      <c r="D302" s="230" t="s">
        <v>214</v>
      </c>
      <c r="E302" s="40"/>
      <c r="F302" s="231" t="s">
        <v>2880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214</v>
      </c>
      <c r="AU302" s="17" t="s">
        <v>82</v>
      </c>
    </row>
    <row r="303" s="13" customFormat="1">
      <c r="A303" s="13"/>
      <c r="B303" s="232"/>
      <c r="C303" s="233"/>
      <c r="D303" s="225" t="s">
        <v>224</v>
      </c>
      <c r="E303" s="234" t="s">
        <v>19</v>
      </c>
      <c r="F303" s="235" t="s">
        <v>265</v>
      </c>
      <c r="G303" s="233"/>
      <c r="H303" s="236">
        <v>10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224</v>
      </c>
      <c r="AU303" s="242" t="s">
        <v>82</v>
      </c>
      <c r="AV303" s="13" t="s">
        <v>82</v>
      </c>
      <c r="AW303" s="13" t="s">
        <v>35</v>
      </c>
      <c r="AX303" s="13" t="s">
        <v>73</v>
      </c>
      <c r="AY303" s="242" t="s">
        <v>202</v>
      </c>
    </row>
    <row r="304" s="2" customFormat="1" ht="16.5" customHeight="1">
      <c r="A304" s="38"/>
      <c r="B304" s="39"/>
      <c r="C304" s="243" t="s">
        <v>549</v>
      </c>
      <c r="D304" s="243" t="s">
        <v>248</v>
      </c>
      <c r="E304" s="244" t="s">
        <v>2882</v>
      </c>
      <c r="F304" s="245" t="s">
        <v>2883</v>
      </c>
      <c r="G304" s="246" t="s">
        <v>208</v>
      </c>
      <c r="H304" s="247">
        <v>7</v>
      </c>
      <c r="I304" s="248"/>
      <c r="J304" s="249">
        <f>ROUND(I304*H304,2)</f>
        <v>0</v>
      </c>
      <c r="K304" s="245" t="s">
        <v>209</v>
      </c>
      <c r="L304" s="250"/>
      <c r="M304" s="251" t="s">
        <v>19</v>
      </c>
      <c r="N304" s="252" t="s">
        <v>44</v>
      </c>
      <c r="O304" s="84"/>
      <c r="P304" s="221">
        <f>O304*H304</f>
        <v>0</v>
      </c>
      <c r="Q304" s="221">
        <v>0.055</v>
      </c>
      <c r="R304" s="221">
        <f>Q304*H304</f>
        <v>0.38500000000000001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203</v>
      </c>
      <c r="AT304" s="223" t="s">
        <v>248</v>
      </c>
      <c r="AU304" s="223" t="s">
        <v>82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210</v>
      </c>
      <c r="BM304" s="223" t="s">
        <v>2884</v>
      </c>
    </row>
    <row r="305" s="2" customFormat="1">
      <c r="A305" s="38"/>
      <c r="B305" s="39"/>
      <c r="C305" s="40"/>
      <c r="D305" s="225" t="s">
        <v>212</v>
      </c>
      <c r="E305" s="40"/>
      <c r="F305" s="226" t="s">
        <v>2883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212</v>
      </c>
      <c r="AU305" s="17" t="s">
        <v>82</v>
      </c>
    </row>
    <row r="306" s="2" customFormat="1" ht="16.5" customHeight="1">
      <c r="A306" s="38"/>
      <c r="B306" s="39"/>
      <c r="C306" s="243" t="s">
        <v>233</v>
      </c>
      <c r="D306" s="243" t="s">
        <v>248</v>
      </c>
      <c r="E306" s="244" t="s">
        <v>2886</v>
      </c>
      <c r="F306" s="245" t="s">
        <v>2887</v>
      </c>
      <c r="G306" s="246" t="s">
        <v>208</v>
      </c>
      <c r="H306" s="247">
        <v>7</v>
      </c>
      <c r="I306" s="248"/>
      <c r="J306" s="249">
        <f>ROUND(I306*H306,2)</f>
        <v>0</v>
      </c>
      <c r="K306" s="245" t="s">
        <v>209</v>
      </c>
      <c r="L306" s="250"/>
      <c r="M306" s="251" t="s">
        <v>19</v>
      </c>
      <c r="N306" s="252" t="s">
        <v>44</v>
      </c>
      <c r="O306" s="84"/>
      <c r="P306" s="221">
        <f>O306*H306</f>
        <v>0</v>
      </c>
      <c r="Q306" s="221">
        <v>0.048300000000000003</v>
      </c>
      <c r="R306" s="221">
        <f>Q306*H306</f>
        <v>0.33810000000000001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203</v>
      </c>
      <c r="AT306" s="223" t="s">
        <v>248</v>
      </c>
      <c r="AU306" s="223" t="s">
        <v>82</v>
      </c>
      <c r="AY306" s="17" t="s">
        <v>202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210</v>
      </c>
      <c r="BM306" s="223" t="s">
        <v>2888</v>
      </c>
    </row>
    <row r="307" s="2" customFormat="1">
      <c r="A307" s="38"/>
      <c r="B307" s="39"/>
      <c r="C307" s="40"/>
      <c r="D307" s="225" t="s">
        <v>212</v>
      </c>
      <c r="E307" s="40"/>
      <c r="F307" s="226" t="s">
        <v>2887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212</v>
      </c>
      <c r="AU307" s="17" t="s">
        <v>82</v>
      </c>
    </row>
    <row r="308" s="2" customFormat="1" ht="16.5" customHeight="1">
      <c r="A308" s="38"/>
      <c r="B308" s="39"/>
      <c r="C308" s="212" t="s">
        <v>560</v>
      </c>
      <c r="D308" s="212" t="s">
        <v>205</v>
      </c>
      <c r="E308" s="213" t="s">
        <v>2904</v>
      </c>
      <c r="F308" s="214" t="s">
        <v>2905</v>
      </c>
      <c r="G308" s="215" t="s">
        <v>208</v>
      </c>
      <c r="H308" s="216">
        <v>6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0.10095</v>
      </c>
      <c r="R308" s="221">
        <f>Q308*H308</f>
        <v>0.60570000000000002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210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210</v>
      </c>
      <c r="BM308" s="223" t="s">
        <v>2906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2907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>
      <c r="A310" s="38"/>
      <c r="B310" s="39"/>
      <c r="C310" s="40"/>
      <c r="D310" s="230" t="s">
        <v>214</v>
      </c>
      <c r="E310" s="40"/>
      <c r="F310" s="231" t="s">
        <v>2908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214</v>
      </c>
      <c r="AU310" s="17" t="s">
        <v>82</v>
      </c>
    </row>
    <row r="311" s="2" customFormat="1" ht="16.5" customHeight="1">
      <c r="A311" s="38"/>
      <c r="B311" s="39"/>
      <c r="C311" s="243" t="s">
        <v>566</v>
      </c>
      <c r="D311" s="243" t="s">
        <v>248</v>
      </c>
      <c r="E311" s="244" t="s">
        <v>2909</v>
      </c>
      <c r="F311" s="245" t="s">
        <v>2910</v>
      </c>
      <c r="G311" s="246" t="s">
        <v>208</v>
      </c>
      <c r="H311" s="247">
        <v>8</v>
      </c>
      <c r="I311" s="248"/>
      <c r="J311" s="249">
        <f>ROUND(I311*H311,2)</f>
        <v>0</v>
      </c>
      <c r="K311" s="245" t="s">
        <v>209</v>
      </c>
      <c r="L311" s="250"/>
      <c r="M311" s="251" t="s">
        <v>19</v>
      </c>
      <c r="N311" s="252" t="s">
        <v>44</v>
      </c>
      <c r="O311" s="84"/>
      <c r="P311" s="221">
        <f>O311*H311</f>
        <v>0</v>
      </c>
      <c r="Q311" s="221">
        <v>0.028000000000000001</v>
      </c>
      <c r="R311" s="221">
        <f>Q311*H311</f>
        <v>0.22400000000000001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203</v>
      </c>
      <c r="AT311" s="223" t="s">
        <v>248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210</v>
      </c>
      <c r="BM311" s="223" t="s">
        <v>2911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2910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2" customFormat="1" ht="21.75" customHeight="1">
      <c r="A313" s="38"/>
      <c r="B313" s="39"/>
      <c r="C313" s="212" t="s">
        <v>572</v>
      </c>
      <c r="D313" s="212" t="s">
        <v>205</v>
      </c>
      <c r="E313" s="213" t="s">
        <v>2912</v>
      </c>
      <c r="F313" s="214" t="s">
        <v>2913</v>
      </c>
      <c r="G313" s="215" t="s">
        <v>208</v>
      </c>
      <c r="H313" s="216">
        <v>12</v>
      </c>
      <c r="I313" s="217"/>
      <c r="J313" s="218">
        <f>ROUND(I313*H313,2)</f>
        <v>0</v>
      </c>
      <c r="K313" s="214" t="s">
        <v>209</v>
      </c>
      <c r="L313" s="44"/>
      <c r="M313" s="219" t="s">
        <v>19</v>
      </c>
      <c r="N313" s="220" t="s">
        <v>44</v>
      </c>
      <c r="O313" s="84"/>
      <c r="P313" s="221">
        <f>O313*H313</f>
        <v>0</v>
      </c>
      <c r="Q313" s="221">
        <v>0.00044999999999999999</v>
      </c>
      <c r="R313" s="221">
        <f>Q313*H313</f>
        <v>0.0054000000000000003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210</v>
      </c>
      <c r="AT313" s="223" t="s">
        <v>205</v>
      </c>
      <c r="AU313" s="223" t="s">
        <v>82</v>
      </c>
      <c r="AY313" s="17" t="s">
        <v>202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80</v>
      </c>
      <c r="BK313" s="224">
        <f>ROUND(I313*H313,2)</f>
        <v>0</v>
      </c>
      <c r="BL313" s="17" t="s">
        <v>210</v>
      </c>
      <c r="BM313" s="223" t="s">
        <v>2914</v>
      </c>
    </row>
    <row r="314" s="2" customFormat="1">
      <c r="A314" s="38"/>
      <c r="B314" s="39"/>
      <c r="C314" s="40"/>
      <c r="D314" s="225" t="s">
        <v>212</v>
      </c>
      <c r="E314" s="40"/>
      <c r="F314" s="226" t="s">
        <v>2915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212</v>
      </c>
      <c r="AU314" s="17" t="s">
        <v>82</v>
      </c>
    </row>
    <row r="315" s="2" customFormat="1">
      <c r="A315" s="38"/>
      <c r="B315" s="39"/>
      <c r="C315" s="40"/>
      <c r="D315" s="230" t="s">
        <v>214</v>
      </c>
      <c r="E315" s="40"/>
      <c r="F315" s="231" t="s">
        <v>2916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214</v>
      </c>
      <c r="AU315" s="17" t="s">
        <v>82</v>
      </c>
    </row>
    <row r="316" s="2" customFormat="1" ht="16.5" customHeight="1">
      <c r="A316" s="38"/>
      <c r="B316" s="39"/>
      <c r="C316" s="212" t="s">
        <v>578</v>
      </c>
      <c r="D316" s="212" t="s">
        <v>205</v>
      </c>
      <c r="E316" s="213" t="s">
        <v>2918</v>
      </c>
      <c r="F316" s="214" t="s">
        <v>2919</v>
      </c>
      <c r="G316" s="215" t="s">
        <v>208</v>
      </c>
      <c r="H316" s="216">
        <v>24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210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210</v>
      </c>
      <c r="BM316" s="223" t="s">
        <v>2920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2921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>
      <c r="A318" s="38"/>
      <c r="B318" s="39"/>
      <c r="C318" s="40"/>
      <c r="D318" s="230" t="s">
        <v>214</v>
      </c>
      <c r="E318" s="40"/>
      <c r="F318" s="231" t="s">
        <v>2922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214</v>
      </c>
      <c r="AU318" s="17" t="s">
        <v>82</v>
      </c>
    </row>
    <row r="319" s="13" customFormat="1">
      <c r="A319" s="13"/>
      <c r="B319" s="232"/>
      <c r="C319" s="233"/>
      <c r="D319" s="225" t="s">
        <v>224</v>
      </c>
      <c r="E319" s="234" t="s">
        <v>19</v>
      </c>
      <c r="F319" s="235" t="s">
        <v>6925</v>
      </c>
      <c r="G319" s="233"/>
      <c r="H319" s="236">
        <v>24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224</v>
      </c>
      <c r="AU319" s="242" t="s">
        <v>82</v>
      </c>
      <c r="AV319" s="13" t="s">
        <v>82</v>
      </c>
      <c r="AW319" s="13" t="s">
        <v>35</v>
      </c>
      <c r="AX319" s="13" t="s">
        <v>80</v>
      </c>
      <c r="AY319" s="242" t="s">
        <v>202</v>
      </c>
    </row>
    <row r="320" s="2" customFormat="1" ht="16.5" customHeight="1">
      <c r="A320" s="38"/>
      <c r="B320" s="39"/>
      <c r="C320" s="212" t="s">
        <v>582</v>
      </c>
      <c r="D320" s="212" t="s">
        <v>205</v>
      </c>
      <c r="E320" s="213" t="s">
        <v>2924</v>
      </c>
      <c r="F320" s="214" t="s">
        <v>2925</v>
      </c>
      <c r="G320" s="215" t="s">
        <v>289</v>
      </c>
      <c r="H320" s="216">
        <v>295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0.47999999999999998</v>
      </c>
      <c r="T320" s="222">
        <f>S320*H320</f>
        <v>141.59999999999999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210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210</v>
      </c>
      <c r="BM320" s="223" t="s">
        <v>2926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2927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>
      <c r="A322" s="38"/>
      <c r="B322" s="39"/>
      <c r="C322" s="40"/>
      <c r="D322" s="230" t="s">
        <v>214</v>
      </c>
      <c r="E322" s="40"/>
      <c r="F322" s="231" t="s">
        <v>2928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214</v>
      </c>
      <c r="AU322" s="17" t="s">
        <v>82</v>
      </c>
    </row>
    <row r="323" s="2" customFormat="1" ht="16.5" customHeight="1">
      <c r="A323" s="38"/>
      <c r="B323" s="39"/>
      <c r="C323" s="212" t="s">
        <v>588</v>
      </c>
      <c r="D323" s="212" t="s">
        <v>205</v>
      </c>
      <c r="E323" s="213" t="s">
        <v>2949</v>
      </c>
      <c r="F323" s="214" t="s">
        <v>2950</v>
      </c>
      <c r="G323" s="215" t="s">
        <v>208</v>
      </c>
      <c r="H323" s="216">
        <v>1</v>
      </c>
      <c r="I323" s="217"/>
      <c r="J323" s="218">
        <f>ROUND(I323*H323,2)</f>
        <v>0</v>
      </c>
      <c r="K323" s="214" t="s">
        <v>209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0.00142</v>
      </c>
      <c r="R323" s="221">
        <f>Q323*H323</f>
        <v>0.00142</v>
      </c>
      <c r="S323" s="221">
        <v>0.029000000000000001</v>
      </c>
      <c r="T323" s="222">
        <f>S323*H323</f>
        <v>0.029000000000000001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210</v>
      </c>
      <c r="AT323" s="223" t="s">
        <v>205</v>
      </c>
      <c r="AU323" s="223" t="s">
        <v>82</v>
      </c>
      <c r="AY323" s="17" t="s">
        <v>202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80</v>
      </c>
      <c r="BK323" s="224">
        <f>ROUND(I323*H323,2)</f>
        <v>0</v>
      </c>
      <c r="BL323" s="17" t="s">
        <v>210</v>
      </c>
      <c r="BM323" s="223" t="s">
        <v>2951</v>
      </c>
    </row>
    <row r="324" s="2" customFormat="1">
      <c r="A324" s="38"/>
      <c r="B324" s="39"/>
      <c r="C324" s="40"/>
      <c r="D324" s="225" t="s">
        <v>212</v>
      </c>
      <c r="E324" s="40"/>
      <c r="F324" s="226" t="s">
        <v>2952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212</v>
      </c>
      <c r="AU324" s="17" t="s">
        <v>82</v>
      </c>
    </row>
    <row r="325" s="2" customFormat="1">
      <c r="A325" s="38"/>
      <c r="B325" s="39"/>
      <c r="C325" s="40"/>
      <c r="D325" s="230" t="s">
        <v>214</v>
      </c>
      <c r="E325" s="40"/>
      <c r="F325" s="231" t="s">
        <v>2953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214</v>
      </c>
      <c r="AU325" s="17" t="s">
        <v>82</v>
      </c>
    </row>
    <row r="326" s="2" customFormat="1" ht="16.5" customHeight="1">
      <c r="A326" s="38"/>
      <c r="B326" s="39"/>
      <c r="C326" s="212" t="s">
        <v>594</v>
      </c>
      <c r="D326" s="212" t="s">
        <v>205</v>
      </c>
      <c r="E326" s="213" t="s">
        <v>2974</v>
      </c>
      <c r="F326" s="214" t="s">
        <v>2975</v>
      </c>
      <c r="G326" s="215" t="s">
        <v>208</v>
      </c>
      <c r="H326" s="216">
        <v>1</v>
      </c>
      <c r="I326" s="217"/>
      <c r="J326" s="218">
        <f>ROUND(I326*H326,2)</f>
        <v>0</v>
      </c>
      <c r="K326" s="214" t="s">
        <v>209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0.0039500000000000004</v>
      </c>
      <c r="R326" s="221">
        <f>Q326*H326</f>
        <v>0.0039500000000000004</v>
      </c>
      <c r="S326" s="221">
        <v>0.16</v>
      </c>
      <c r="T326" s="222">
        <f>S326*H326</f>
        <v>0.16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210</v>
      </c>
      <c r="AT326" s="223" t="s">
        <v>205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210</v>
      </c>
      <c r="BM326" s="223" t="s">
        <v>2976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2977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2" customFormat="1">
      <c r="A328" s="38"/>
      <c r="B328" s="39"/>
      <c r="C328" s="40"/>
      <c r="D328" s="230" t="s">
        <v>214</v>
      </c>
      <c r="E328" s="40"/>
      <c r="F328" s="231" t="s">
        <v>2978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214</v>
      </c>
      <c r="AU328" s="17" t="s">
        <v>82</v>
      </c>
    </row>
    <row r="329" s="2" customFormat="1" ht="16.5" customHeight="1">
      <c r="A329" s="38"/>
      <c r="B329" s="39"/>
      <c r="C329" s="212" t="s">
        <v>600</v>
      </c>
      <c r="D329" s="212" t="s">
        <v>205</v>
      </c>
      <c r="E329" s="213" t="s">
        <v>3014</v>
      </c>
      <c r="F329" s="214" t="s">
        <v>3015</v>
      </c>
      <c r="G329" s="215" t="s">
        <v>275</v>
      </c>
      <c r="H329" s="216">
        <v>220</v>
      </c>
      <c r="I329" s="217"/>
      <c r="J329" s="218">
        <f>ROUND(I329*H329,2)</f>
        <v>0</v>
      </c>
      <c r="K329" s="214" t="s">
        <v>209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210</v>
      </c>
      <c r="AT329" s="223" t="s">
        <v>205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210</v>
      </c>
      <c r="BM329" s="223" t="s">
        <v>3016</v>
      </c>
    </row>
    <row r="330" s="2" customFormat="1">
      <c r="A330" s="38"/>
      <c r="B330" s="39"/>
      <c r="C330" s="40"/>
      <c r="D330" s="225" t="s">
        <v>212</v>
      </c>
      <c r="E330" s="40"/>
      <c r="F330" s="226" t="s">
        <v>3017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212</v>
      </c>
      <c r="AU330" s="17" t="s">
        <v>82</v>
      </c>
    </row>
    <row r="331" s="2" customFormat="1">
      <c r="A331" s="38"/>
      <c r="B331" s="39"/>
      <c r="C331" s="40"/>
      <c r="D331" s="230" t="s">
        <v>214</v>
      </c>
      <c r="E331" s="40"/>
      <c r="F331" s="231" t="s">
        <v>3018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214</v>
      </c>
      <c r="AU331" s="17" t="s">
        <v>82</v>
      </c>
    </row>
    <row r="332" s="2" customFormat="1" ht="16.5" customHeight="1">
      <c r="A332" s="38"/>
      <c r="B332" s="39"/>
      <c r="C332" s="212" t="s">
        <v>606</v>
      </c>
      <c r="D332" s="212" t="s">
        <v>205</v>
      </c>
      <c r="E332" s="213" t="s">
        <v>6926</v>
      </c>
      <c r="F332" s="214" t="s">
        <v>6927</v>
      </c>
      <c r="G332" s="215" t="s">
        <v>275</v>
      </c>
      <c r="H332" s="216">
        <v>16</v>
      </c>
      <c r="I332" s="217"/>
      <c r="J332" s="218">
        <f>ROUND(I332*H332,2)</f>
        <v>0</v>
      </c>
      <c r="K332" s="214" t="s">
        <v>209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0.066000000000000003</v>
      </c>
      <c r="T332" s="222">
        <f>S332*H332</f>
        <v>1.0560000000000001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210</v>
      </c>
      <c r="AT332" s="223" t="s">
        <v>205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210</v>
      </c>
      <c r="BM332" s="223" t="s">
        <v>6928</v>
      </c>
    </row>
    <row r="333" s="2" customFormat="1">
      <c r="A333" s="38"/>
      <c r="B333" s="39"/>
      <c r="C333" s="40"/>
      <c r="D333" s="225" t="s">
        <v>212</v>
      </c>
      <c r="E333" s="40"/>
      <c r="F333" s="226" t="s">
        <v>6929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212</v>
      </c>
      <c r="AU333" s="17" t="s">
        <v>82</v>
      </c>
    </row>
    <row r="334" s="2" customFormat="1">
      <c r="A334" s="38"/>
      <c r="B334" s="39"/>
      <c r="C334" s="40"/>
      <c r="D334" s="230" t="s">
        <v>214</v>
      </c>
      <c r="E334" s="40"/>
      <c r="F334" s="231" t="s">
        <v>6930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214</v>
      </c>
      <c r="AU334" s="17" t="s">
        <v>82</v>
      </c>
    </row>
    <row r="335" s="13" customFormat="1">
      <c r="A335" s="13"/>
      <c r="B335" s="232"/>
      <c r="C335" s="233"/>
      <c r="D335" s="225" t="s">
        <v>224</v>
      </c>
      <c r="E335" s="234" t="s">
        <v>19</v>
      </c>
      <c r="F335" s="235" t="s">
        <v>6931</v>
      </c>
      <c r="G335" s="233"/>
      <c r="H335" s="236">
        <v>16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224</v>
      </c>
      <c r="AU335" s="242" t="s">
        <v>82</v>
      </c>
      <c r="AV335" s="13" t="s">
        <v>82</v>
      </c>
      <c r="AW335" s="13" t="s">
        <v>35</v>
      </c>
      <c r="AX335" s="13" t="s">
        <v>80</v>
      </c>
      <c r="AY335" s="242" t="s">
        <v>202</v>
      </c>
    </row>
    <row r="336" s="2" customFormat="1" ht="16.5" customHeight="1">
      <c r="A336" s="38"/>
      <c r="B336" s="39"/>
      <c r="C336" s="212" t="s">
        <v>612</v>
      </c>
      <c r="D336" s="212" t="s">
        <v>205</v>
      </c>
      <c r="E336" s="213" t="s">
        <v>6932</v>
      </c>
      <c r="F336" s="214" t="s">
        <v>6933</v>
      </c>
      <c r="G336" s="215" t="s">
        <v>275</v>
      </c>
      <c r="H336" s="216">
        <v>16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210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210</v>
      </c>
      <c r="BM336" s="223" t="s">
        <v>6934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6933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>
      <c r="A338" s="38"/>
      <c r="B338" s="39"/>
      <c r="C338" s="40"/>
      <c r="D338" s="230" t="s">
        <v>214</v>
      </c>
      <c r="E338" s="40"/>
      <c r="F338" s="231" t="s">
        <v>6935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214</v>
      </c>
      <c r="AU338" s="17" t="s">
        <v>82</v>
      </c>
    </row>
    <row r="339" s="2" customFormat="1" ht="16.5" customHeight="1">
      <c r="A339" s="38"/>
      <c r="B339" s="39"/>
      <c r="C339" s="212" t="s">
        <v>618</v>
      </c>
      <c r="D339" s="212" t="s">
        <v>205</v>
      </c>
      <c r="E339" s="213" t="s">
        <v>6936</v>
      </c>
      <c r="F339" s="214" t="s">
        <v>6937</v>
      </c>
      <c r="G339" s="215" t="s">
        <v>275</v>
      </c>
      <c r="H339" s="216">
        <v>16</v>
      </c>
      <c r="I339" s="217"/>
      <c r="J339" s="218">
        <f>ROUND(I339*H339,2)</f>
        <v>0</v>
      </c>
      <c r="K339" s="214" t="s">
        <v>209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0.020140000000000002</v>
      </c>
      <c r="R339" s="221">
        <f>Q339*H339</f>
        <v>0.32224000000000003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210</v>
      </c>
      <c r="AT339" s="223" t="s">
        <v>205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210</v>
      </c>
      <c r="BM339" s="223" t="s">
        <v>6938</v>
      </c>
    </row>
    <row r="340" s="2" customFormat="1">
      <c r="A340" s="38"/>
      <c r="B340" s="39"/>
      <c r="C340" s="40"/>
      <c r="D340" s="225" t="s">
        <v>212</v>
      </c>
      <c r="E340" s="40"/>
      <c r="F340" s="226" t="s">
        <v>6939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212</v>
      </c>
      <c r="AU340" s="17" t="s">
        <v>82</v>
      </c>
    </row>
    <row r="341" s="2" customFormat="1">
      <c r="A341" s="38"/>
      <c r="B341" s="39"/>
      <c r="C341" s="40"/>
      <c r="D341" s="230" t="s">
        <v>214</v>
      </c>
      <c r="E341" s="40"/>
      <c r="F341" s="231" t="s">
        <v>6940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214</v>
      </c>
      <c r="AU341" s="17" t="s">
        <v>82</v>
      </c>
    </row>
    <row r="342" s="2" customFormat="1" ht="16.5" customHeight="1">
      <c r="A342" s="38"/>
      <c r="B342" s="39"/>
      <c r="C342" s="212" t="s">
        <v>624</v>
      </c>
      <c r="D342" s="212" t="s">
        <v>205</v>
      </c>
      <c r="E342" s="213" t="s">
        <v>6941</v>
      </c>
      <c r="F342" s="214" t="s">
        <v>6942</v>
      </c>
      <c r="G342" s="215" t="s">
        <v>275</v>
      </c>
      <c r="H342" s="216">
        <v>16</v>
      </c>
      <c r="I342" s="217"/>
      <c r="J342" s="218">
        <f>ROUND(I342*H342,2)</f>
        <v>0</v>
      </c>
      <c r="K342" s="214" t="s">
        <v>209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0.0039699999999999996</v>
      </c>
      <c r="R342" s="221">
        <f>Q342*H342</f>
        <v>0.063519999999999993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210</v>
      </c>
      <c r="AT342" s="223" t="s">
        <v>205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210</v>
      </c>
      <c r="BM342" s="223" t="s">
        <v>6943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6944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>
      <c r="A344" s="38"/>
      <c r="B344" s="39"/>
      <c r="C344" s="40"/>
      <c r="D344" s="230" t="s">
        <v>214</v>
      </c>
      <c r="E344" s="40"/>
      <c r="F344" s="231" t="s">
        <v>6945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214</v>
      </c>
      <c r="AU344" s="17" t="s">
        <v>82</v>
      </c>
    </row>
    <row r="345" s="2" customFormat="1" ht="16.5" customHeight="1">
      <c r="A345" s="38"/>
      <c r="B345" s="39"/>
      <c r="C345" s="212" t="s">
        <v>630</v>
      </c>
      <c r="D345" s="212" t="s">
        <v>205</v>
      </c>
      <c r="E345" s="213" t="s">
        <v>6946</v>
      </c>
      <c r="F345" s="214" t="s">
        <v>6947</v>
      </c>
      <c r="G345" s="215" t="s">
        <v>275</v>
      </c>
      <c r="H345" s="216">
        <v>16</v>
      </c>
      <c r="I345" s="217"/>
      <c r="J345" s="218">
        <f>ROUND(I345*H345,2)</f>
        <v>0</v>
      </c>
      <c r="K345" s="214" t="s">
        <v>209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0.00109</v>
      </c>
      <c r="R345" s="221">
        <f>Q345*H345</f>
        <v>0.017440000000000001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210</v>
      </c>
      <c r="AT345" s="223" t="s">
        <v>205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210</v>
      </c>
      <c r="BM345" s="223" t="s">
        <v>6948</v>
      </c>
    </row>
    <row r="346" s="2" customFormat="1">
      <c r="A346" s="38"/>
      <c r="B346" s="39"/>
      <c r="C346" s="40"/>
      <c r="D346" s="225" t="s">
        <v>212</v>
      </c>
      <c r="E346" s="40"/>
      <c r="F346" s="226" t="s">
        <v>6949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212</v>
      </c>
      <c r="AU346" s="17" t="s">
        <v>82</v>
      </c>
    </row>
    <row r="347" s="2" customFormat="1">
      <c r="A347" s="38"/>
      <c r="B347" s="39"/>
      <c r="C347" s="40"/>
      <c r="D347" s="230" t="s">
        <v>214</v>
      </c>
      <c r="E347" s="40"/>
      <c r="F347" s="231" t="s">
        <v>6950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214</v>
      </c>
      <c r="AU347" s="17" t="s">
        <v>82</v>
      </c>
    </row>
    <row r="348" s="12" customFormat="1" ht="22.8" customHeight="1">
      <c r="A348" s="12"/>
      <c r="B348" s="196"/>
      <c r="C348" s="197"/>
      <c r="D348" s="198" t="s">
        <v>72</v>
      </c>
      <c r="E348" s="210" t="s">
        <v>216</v>
      </c>
      <c r="F348" s="210" t="s">
        <v>217</v>
      </c>
      <c r="G348" s="197"/>
      <c r="H348" s="197"/>
      <c r="I348" s="200"/>
      <c r="J348" s="211">
        <f>BK348</f>
        <v>0</v>
      </c>
      <c r="K348" s="197"/>
      <c r="L348" s="202"/>
      <c r="M348" s="203"/>
      <c r="N348" s="204"/>
      <c r="O348" s="204"/>
      <c r="P348" s="205">
        <f>SUM(P349:P364)</f>
        <v>0</v>
      </c>
      <c r="Q348" s="204"/>
      <c r="R348" s="205">
        <f>SUM(R349:R364)</f>
        <v>0</v>
      </c>
      <c r="S348" s="204"/>
      <c r="T348" s="206">
        <f>SUM(T349:T364)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7" t="s">
        <v>80</v>
      </c>
      <c r="AT348" s="208" t="s">
        <v>72</v>
      </c>
      <c r="AU348" s="208" t="s">
        <v>80</v>
      </c>
      <c r="AY348" s="207" t="s">
        <v>202</v>
      </c>
      <c r="BK348" s="209">
        <f>SUM(BK349:BK364)</f>
        <v>0</v>
      </c>
    </row>
    <row r="349" s="2" customFormat="1" ht="16.5" customHeight="1">
      <c r="A349" s="38"/>
      <c r="B349" s="39"/>
      <c r="C349" s="212" t="s">
        <v>636</v>
      </c>
      <c r="D349" s="212" t="s">
        <v>205</v>
      </c>
      <c r="E349" s="213" t="s">
        <v>3019</v>
      </c>
      <c r="F349" s="214" t="s">
        <v>3020</v>
      </c>
      <c r="G349" s="215" t="s">
        <v>220</v>
      </c>
      <c r="H349" s="216">
        <v>196.19900000000001</v>
      </c>
      <c r="I349" s="217"/>
      <c r="J349" s="218">
        <f>ROUND(I349*H349,2)</f>
        <v>0</v>
      </c>
      <c r="K349" s="214" t="s">
        <v>209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210</v>
      </c>
      <c r="AT349" s="223" t="s">
        <v>205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210</v>
      </c>
      <c r="BM349" s="223" t="s">
        <v>6951</v>
      </c>
    </row>
    <row r="350" s="2" customFormat="1">
      <c r="A350" s="38"/>
      <c r="B350" s="39"/>
      <c r="C350" s="40"/>
      <c r="D350" s="225" t="s">
        <v>212</v>
      </c>
      <c r="E350" s="40"/>
      <c r="F350" s="226" t="s">
        <v>3022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212</v>
      </c>
      <c r="AU350" s="17" t="s">
        <v>82</v>
      </c>
    </row>
    <row r="351" s="2" customFormat="1">
      <c r="A351" s="38"/>
      <c r="B351" s="39"/>
      <c r="C351" s="40"/>
      <c r="D351" s="230" t="s">
        <v>214</v>
      </c>
      <c r="E351" s="40"/>
      <c r="F351" s="231" t="s">
        <v>3023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214</v>
      </c>
      <c r="AU351" s="17" t="s">
        <v>82</v>
      </c>
    </row>
    <row r="352" s="2" customFormat="1" ht="16.5" customHeight="1">
      <c r="A352" s="38"/>
      <c r="B352" s="39"/>
      <c r="C352" s="212" t="s">
        <v>642</v>
      </c>
      <c r="D352" s="212" t="s">
        <v>205</v>
      </c>
      <c r="E352" s="213" t="s">
        <v>3024</v>
      </c>
      <c r="F352" s="214" t="s">
        <v>3025</v>
      </c>
      <c r="G352" s="215" t="s">
        <v>220</v>
      </c>
      <c r="H352" s="216">
        <v>2942.9850000000001</v>
      </c>
      <c r="I352" s="217"/>
      <c r="J352" s="218">
        <f>ROUND(I352*H352,2)</f>
        <v>0</v>
      </c>
      <c r="K352" s="214" t="s">
        <v>209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210</v>
      </c>
      <c r="AT352" s="223" t="s">
        <v>205</v>
      </c>
      <c r="AU352" s="223" t="s">
        <v>82</v>
      </c>
      <c r="AY352" s="17" t="s">
        <v>202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210</v>
      </c>
      <c r="BM352" s="223" t="s">
        <v>6952</v>
      </c>
    </row>
    <row r="353" s="2" customFormat="1">
      <c r="A353" s="38"/>
      <c r="B353" s="39"/>
      <c r="C353" s="40"/>
      <c r="D353" s="225" t="s">
        <v>212</v>
      </c>
      <c r="E353" s="40"/>
      <c r="F353" s="226" t="s">
        <v>3027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212</v>
      </c>
      <c r="AU353" s="17" t="s">
        <v>82</v>
      </c>
    </row>
    <row r="354" s="2" customFormat="1">
      <c r="A354" s="38"/>
      <c r="B354" s="39"/>
      <c r="C354" s="40"/>
      <c r="D354" s="230" t="s">
        <v>214</v>
      </c>
      <c r="E354" s="40"/>
      <c r="F354" s="231" t="s">
        <v>3028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214</v>
      </c>
      <c r="AU354" s="17" t="s">
        <v>82</v>
      </c>
    </row>
    <row r="355" s="13" customFormat="1">
      <c r="A355" s="13"/>
      <c r="B355" s="232"/>
      <c r="C355" s="233"/>
      <c r="D355" s="225" t="s">
        <v>224</v>
      </c>
      <c r="E355" s="233"/>
      <c r="F355" s="235" t="s">
        <v>6953</v>
      </c>
      <c r="G355" s="233"/>
      <c r="H355" s="236">
        <v>2942.9850000000001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224</v>
      </c>
      <c r="AU355" s="242" t="s">
        <v>82</v>
      </c>
      <c r="AV355" s="13" t="s">
        <v>82</v>
      </c>
      <c r="AW355" s="13" t="s">
        <v>4</v>
      </c>
      <c r="AX355" s="13" t="s">
        <v>80</v>
      </c>
      <c r="AY355" s="242" t="s">
        <v>202</v>
      </c>
    </row>
    <row r="356" s="2" customFormat="1" ht="24.15" customHeight="1">
      <c r="A356" s="38"/>
      <c r="B356" s="39"/>
      <c r="C356" s="212" t="s">
        <v>646</v>
      </c>
      <c r="D356" s="212" t="s">
        <v>205</v>
      </c>
      <c r="E356" s="213" t="s">
        <v>3030</v>
      </c>
      <c r="F356" s="214" t="s">
        <v>3031</v>
      </c>
      <c r="G356" s="215" t="s">
        <v>220</v>
      </c>
      <c r="H356" s="216">
        <v>155.14500000000001</v>
      </c>
      <c r="I356" s="217"/>
      <c r="J356" s="218">
        <f>ROUND(I356*H356,2)</f>
        <v>0</v>
      </c>
      <c r="K356" s="214" t="s">
        <v>209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210</v>
      </c>
      <c r="AT356" s="223" t="s">
        <v>205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210</v>
      </c>
      <c r="BM356" s="223" t="s">
        <v>6954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3033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>
      <c r="A358" s="38"/>
      <c r="B358" s="39"/>
      <c r="C358" s="40"/>
      <c r="D358" s="230" t="s">
        <v>214</v>
      </c>
      <c r="E358" s="40"/>
      <c r="F358" s="231" t="s">
        <v>3034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214</v>
      </c>
      <c r="AU358" s="17" t="s">
        <v>82</v>
      </c>
    </row>
    <row r="359" s="2" customFormat="1" ht="24.15" customHeight="1">
      <c r="A359" s="38"/>
      <c r="B359" s="39"/>
      <c r="C359" s="212" t="s">
        <v>651</v>
      </c>
      <c r="D359" s="212" t="s">
        <v>205</v>
      </c>
      <c r="E359" s="213" t="s">
        <v>3035</v>
      </c>
      <c r="F359" s="214" t="s">
        <v>3036</v>
      </c>
      <c r="G359" s="215" t="s">
        <v>220</v>
      </c>
      <c r="H359" s="216">
        <v>38</v>
      </c>
      <c r="I359" s="217"/>
      <c r="J359" s="218">
        <f>ROUND(I359*H359,2)</f>
        <v>0</v>
      </c>
      <c r="K359" s="214" t="s">
        <v>209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210</v>
      </c>
      <c r="AT359" s="223" t="s">
        <v>205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210</v>
      </c>
      <c r="BM359" s="223" t="s">
        <v>6955</v>
      </c>
    </row>
    <row r="360" s="2" customFormat="1">
      <c r="A360" s="38"/>
      <c r="B360" s="39"/>
      <c r="C360" s="40"/>
      <c r="D360" s="225" t="s">
        <v>212</v>
      </c>
      <c r="E360" s="40"/>
      <c r="F360" s="226" t="s">
        <v>2549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212</v>
      </c>
      <c r="AU360" s="17" t="s">
        <v>82</v>
      </c>
    </row>
    <row r="361" s="2" customFormat="1">
      <c r="A361" s="38"/>
      <c r="B361" s="39"/>
      <c r="C361" s="40"/>
      <c r="D361" s="230" t="s">
        <v>214</v>
      </c>
      <c r="E361" s="40"/>
      <c r="F361" s="231" t="s">
        <v>3038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214</v>
      </c>
      <c r="AU361" s="17" t="s">
        <v>82</v>
      </c>
    </row>
    <row r="362" s="2" customFormat="1" ht="24.15" customHeight="1">
      <c r="A362" s="38"/>
      <c r="B362" s="39"/>
      <c r="C362" s="212" t="s">
        <v>658</v>
      </c>
      <c r="D362" s="212" t="s">
        <v>205</v>
      </c>
      <c r="E362" s="213" t="s">
        <v>3039</v>
      </c>
      <c r="F362" s="214" t="s">
        <v>3040</v>
      </c>
      <c r="G362" s="215" t="s">
        <v>220</v>
      </c>
      <c r="H362" s="216">
        <v>3.0539999999999998</v>
      </c>
      <c r="I362" s="217"/>
      <c r="J362" s="218">
        <f>ROUND(I362*H362,2)</f>
        <v>0</v>
      </c>
      <c r="K362" s="214" t="s">
        <v>209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210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210</v>
      </c>
      <c r="BM362" s="223" t="s">
        <v>6956</v>
      </c>
    </row>
    <row r="363" s="2" customFormat="1">
      <c r="A363" s="38"/>
      <c r="B363" s="39"/>
      <c r="C363" s="40"/>
      <c r="D363" s="225" t="s">
        <v>212</v>
      </c>
      <c r="E363" s="40"/>
      <c r="F363" s="226" t="s">
        <v>3042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212</v>
      </c>
      <c r="AU363" s="17" t="s">
        <v>82</v>
      </c>
    </row>
    <row r="364" s="2" customFormat="1">
      <c r="A364" s="38"/>
      <c r="B364" s="39"/>
      <c r="C364" s="40"/>
      <c r="D364" s="230" t="s">
        <v>214</v>
      </c>
      <c r="E364" s="40"/>
      <c r="F364" s="231" t="s">
        <v>3043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214</v>
      </c>
      <c r="AU364" s="17" t="s">
        <v>82</v>
      </c>
    </row>
    <row r="365" s="12" customFormat="1" ht="22.8" customHeight="1">
      <c r="A365" s="12"/>
      <c r="B365" s="196"/>
      <c r="C365" s="197"/>
      <c r="D365" s="198" t="s">
        <v>72</v>
      </c>
      <c r="E365" s="210" t="s">
        <v>3044</v>
      </c>
      <c r="F365" s="210" t="s">
        <v>3045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SUM(P366:P374)</f>
        <v>0</v>
      </c>
      <c r="Q365" s="204"/>
      <c r="R365" s="205">
        <f>SUM(R366:R374)</f>
        <v>0</v>
      </c>
      <c r="S365" s="204"/>
      <c r="T365" s="206">
        <f>SUM(T366:T374)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7" t="s">
        <v>80</v>
      </c>
      <c r="AT365" s="208" t="s">
        <v>72</v>
      </c>
      <c r="AU365" s="208" t="s">
        <v>80</v>
      </c>
      <c r="AY365" s="207" t="s">
        <v>202</v>
      </c>
      <c r="BK365" s="209">
        <f>SUM(BK366:BK374)</f>
        <v>0</v>
      </c>
    </row>
    <row r="366" s="2" customFormat="1" ht="16.5" customHeight="1">
      <c r="A366" s="38"/>
      <c r="B366" s="39"/>
      <c r="C366" s="212" t="s">
        <v>665</v>
      </c>
      <c r="D366" s="212" t="s">
        <v>205</v>
      </c>
      <c r="E366" s="213" t="s">
        <v>3046</v>
      </c>
      <c r="F366" s="214" t="s">
        <v>3047</v>
      </c>
      <c r="G366" s="215" t="s">
        <v>220</v>
      </c>
      <c r="H366" s="216">
        <v>91.787999999999997</v>
      </c>
      <c r="I366" s="217"/>
      <c r="J366" s="218">
        <f>ROUND(I366*H366,2)</f>
        <v>0</v>
      </c>
      <c r="K366" s="214" t="s">
        <v>209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</v>
      </c>
      <c r="R366" s="221">
        <f>Q366*H366</f>
        <v>0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210</v>
      </c>
      <c r="AT366" s="223" t="s">
        <v>205</v>
      </c>
      <c r="AU366" s="223" t="s">
        <v>82</v>
      </c>
      <c r="AY366" s="17" t="s">
        <v>202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210</v>
      </c>
      <c r="BM366" s="223" t="s">
        <v>6957</v>
      </c>
    </row>
    <row r="367" s="2" customFormat="1">
      <c r="A367" s="38"/>
      <c r="B367" s="39"/>
      <c r="C367" s="40"/>
      <c r="D367" s="225" t="s">
        <v>212</v>
      </c>
      <c r="E367" s="40"/>
      <c r="F367" s="226" t="s">
        <v>3049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212</v>
      </c>
      <c r="AU367" s="17" t="s">
        <v>82</v>
      </c>
    </row>
    <row r="368" s="2" customFormat="1">
      <c r="A368" s="38"/>
      <c r="B368" s="39"/>
      <c r="C368" s="40"/>
      <c r="D368" s="230" t="s">
        <v>214</v>
      </c>
      <c r="E368" s="40"/>
      <c r="F368" s="231" t="s">
        <v>3050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214</v>
      </c>
      <c r="AU368" s="17" t="s">
        <v>82</v>
      </c>
    </row>
    <row r="369" s="2" customFormat="1" ht="21.75" customHeight="1">
      <c r="A369" s="38"/>
      <c r="B369" s="39"/>
      <c r="C369" s="212" t="s">
        <v>669</v>
      </c>
      <c r="D369" s="212" t="s">
        <v>205</v>
      </c>
      <c r="E369" s="213" t="s">
        <v>3056</v>
      </c>
      <c r="F369" s="214" t="s">
        <v>3057</v>
      </c>
      <c r="G369" s="215" t="s">
        <v>220</v>
      </c>
      <c r="H369" s="216">
        <v>15.827</v>
      </c>
      <c r="I369" s="217"/>
      <c r="J369" s="218">
        <f>ROUND(I369*H369,2)</f>
        <v>0</v>
      </c>
      <c r="K369" s="214" t="s">
        <v>209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210</v>
      </c>
      <c r="AT369" s="223" t="s">
        <v>205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210</v>
      </c>
      <c r="BM369" s="223" t="s">
        <v>6958</v>
      </c>
    </row>
    <row r="370" s="2" customFormat="1">
      <c r="A370" s="38"/>
      <c r="B370" s="39"/>
      <c r="C370" s="40"/>
      <c r="D370" s="225" t="s">
        <v>212</v>
      </c>
      <c r="E370" s="40"/>
      <c r="F370" s="226" t="s">
        <v>3059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212</v>
      </c>
      <c r="AU370" s="17" t="s">
        <v>82</v>
      </c>
    </row>
    <row r="371" s="2" customFormat="1">
      <c r="A371" s="38"/>
      <c r="B371" s="39"/>
      <c r="C371" s="40"/>
      <c r="D371" s="230" t="s">
        <v>214</v>
      </c>
      <c r="E371" s="40"/>
      <c r="F371" s="231" t="s">
        <v>3060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214</v>
      </c>
      <c r="AU371" s="17" t="s">
        <v>82</v>
      </c>
    </row>
    <row r="372" s="2" customFormat="1" ht="16.5" customHeight="1">
      <c r="A372" s="38"/>
      <c r="B372" s="39"/>
      <c r="C372" s="212" t="s">
        <v>673</v>
      </c>
      <c r="D372" s="212" t="s">
        <v>205</v>
      </c>
      <c r="E372" s="213" t="s">
        <v>3061</v>
      </c>
      <c r="F372" s="214" t="s">
        <v>3062</v>
      </c>
      <c r="G372" s="215" t="s">
        <v>220</v>
      </c>
      <c r="H372" s="216">
        <v>355.44999999999999</v>
      </c>
      <c r="I372" s="217"/>
      <c r="J372" s="218">
        <f>ROUND(I372*H372,2)</f>
        <v>0</v>
      </c>
      <c r="K372" s="214" t="s">
        <v>209</v>
      </c>
      <c r="L372" s="44"/>
      <c r="M372" s="219" t="s">
        <v>19</v>
      </c>
      <c r="N372" s="220" t="s">
        <v>44</v>
      </c>
      <c r="O372" s="84"/>
      <c r="P372" s="221">
        <f>O372*H372</f>
        <v>0</v>
      </c>
      <c r="Q372" s="221">
        <v>0</v>
      </c>
      <c r="R372" s="221">
        <f>Q372*H372</f>
        <v>0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210</v>
      </c>
      <c r="AT372" s="223" t="s">
        <v>205</v>
      </c>
      <c r="AU372" s="223" t="s">
        <v>82</v>
      </c>
      <c r="AY372" s="17" t="s">
        <v>202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80</v>
      </c>
      <c r="BK372" s="224">
        <f>ROUND(I372*H372,2)</f>
        <v>0</v>
      </c>
      <c r="BL372" s="17" t="s">
        <v>210</v>
      </c>
      <c r="BM372" s="223" t="s">
        <v>6959</v>
      </c>
    </row>
    <row r="373" s="2" customFormat="1">
      <c r="A373" s="38"/>
      <c r="B373" s="39"/>
      <c r="C373" s="40"/>
      <c r="D373" s="225" t="s">
        <v>212</v>
      </c>
      <c r="E373" s="40"/>
      <c r="F373" s="226" t="s">
        <v>3064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212</v>
      </c>
      <c r="AU373" s="17" t="s">
        <v>82</v>
      </c>
    </row>
    <row r="374" s="2" customFormat="1">
      <c r="A374" s="38"/>
      <c r="B374" s="39"/>
      <c r="C374" s="40"/>
      <c r="D374" s="230" t="s">
        <v>214</v>
      </c>
      <c r="E374" s="40"/>
      <c r="F374" s="231" t="s">
        <v>3065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214</v>
      </c>
      <c r="AU374" s="17" t="s">
        <v>82</v>
      </c>
    </row>
    <row r="375" s="12" customFormat="1" ht="25.92" customHeight="1">
      <c r="A375" s="12"/>
      <c r="B375" s="196"/>
      <c r="C375" s="197"/>
      <c r="D375" s="198" t="s">
        <v>72</v>
      </c>
      <c r="E375" s="199" t="s">
        <v>226</v>
      </c>
      <c r="F375" s="199" t="s">
        <v>227</v>
      </c>
      <c r="G375" s="197"/>
      <c r="H375" s="197"/>
      <c r="I375" s="200"/>
      <c r="J375" s="201">
        <f>BK375</f>
        <v>0</v>
      </c>
      <c r="K375" s="197"/>
      <c r="L375" s="202"/>
      <c r="M375" s="203"/>
      <c r="N375" s="204"/>
      <c r="O375" s="204"/>
      <c r="P375" s="205">
        <f>P376</f>
        <v>0</v>
      </c>
      <c r="Q375" s="204"/>
      <c r="R375" s="205">
        <f>R376</f>
        <v>0.108</v>
      </c>
      <c r="S375" s="204"/>
      <c r="T375" s="206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7" t="s">
        <v>82</v>
      </c>
      <c r="AT375" s="208" t="s">
        <v>72</v>
      </c>
      <c r="AU375" s="208" t="s">
        <v>73</v>
      </c>
      <c r="AY375" s="207" t="s">
        <v>202</v>
      </c>
      <c r="BK375" s="209">
        <f>BK376</f>
        <v>0</v>
      </c>
    </row>
    <row r="376" s="12" customFormat="1" ht="22.8" customHeight="1">
      <c r="A376" s="12"/>
      <c r="B376" s="196"/>
      <c r="C376" s="197"/>
      <c r="D376" s="198" t="s">
        <v>72</v>
      </c>
      <c r="E376" s="210" t="s">
        <v>3066</v>
      </c>
      <c r="F376" s="210" t="s">
        <v>3067</v>
      </c>
      <c r="G376" s="197"/>
      <c r="H376" s="197"/>
      <c r="I376" s="200"/>
      <c r="J376" s="211">
        <f>BK376</f>
        <v>0</v>
      </c>
      <c r="K376" s="197"/>
      <c r="L376" s="202"/>
      <c r="M376" s="203"/>
      <c r="N376" s="204"/>
      <c r="O376" s="204"/>
      <c r="P376" s="205">
        <f>SUM(P377:P397)</f>
        <v>0</v>
      </c>
      <c r="Q376" s="204"/>
      <c r="R376" s="205">
        <f>SUM(R377:R397)</f>
        <v>0.108</v>
      </c>
      <c r="S376" s="204"/>
      <c r="T376" s="206">
        <f>SUM(T377:T397)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7" t="s">
        <v>82</v>
      </c>
      <c r="AT376" s="208" t="s">
        <v>72</v>
      </c>
      <c r="AU376" s="208" t="s">
        <v>80</v>
      </c>
      <c r="AY376" s="207" t="s">
        <v>202</v>
      </c>
      <c r="BK376" s="209">
        <f>SUM(BK377:BK397)</f>
        <v>0</v>
      </c>
    </row>
    <row r="377" s="2" customFormat="1" ht="16.5" customHeight="1">
      <c r="A377" s="38"/>
      <c r="B377" s="39"/>
      <c r="C377" s="212" t="s">
        <v>678</v>
      </c>
      <c r="D377" s="212" t="s">
        <v>205</v>
      </c>
      <c r="E377" s="213" t="s">
        <v>3068</v>
      </c>
      <c r="F377" s="214" t="s">
        <v>3069</v>
      </c>
      <c r="G377" s="215" t="s">
        <v>275</v>
      </c>
      <c r="H377" s="216">
        <v>16</v>
      </c>
      <c r="I377" s="217"/>
      <c r="J377" s="218">
        <f>ROUND(I377*H377,2)</f>
        <v>0</v>
      </c>
      <c r="K377" s="214" t="s">
        <v>209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</v>
      </c>
      <c r="R377" s="221">
        <f>Q377*H377</f>
        <v>0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239</v>
      </c>
      <c r="AT377" s="223" t="s">
        <v>205</v>
      </c>
      <c r="AU377" s="223" t="s">
        <v>82</v>
      </c>
      <c r="AY377" s="17" t="s">
        <v>202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239</v>
      </c>
      <c r="BM377" s="223" t="s">
        <v>3070</v>
      </c>
    </row>
    <row r="378" s="2" customFormat="1">
      <c r="A378" s="38"/>
      <c r="B378" s="39"/>
      <c r="C378" s="40"/>
      <c r="D378" s="225" t="s">
        <v>212</v>
      </c>
      <c r="E378" s="40"/>
      <c r="F378" s="226" t="s">
        <v>3071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212</v>
      </c>
      <c r="AU378" s="17" t="s">
        <v>82</v>
      </c>
    </row>
    <row r="379" s="2" customFormat="1">
      <c r="A379" s="38"/>
      <c r="B379" s="39"/>
      <c r="C379" s="40"/>
      <c r="D379" s="230" t="s">
        <v>214</v>
      </c>
      <c r="E379" s="40"/>
      <c r="F379" s="231" t="s">
        <v>3072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214</v>
      </c>
      <c r="AU379" s="17" t="s">
        <v>82</v>
      </c>
    </row>
    <row r="380" s="2" customFormat="1" ht="16.5" customHeight="1">
      <c r="A380" s="38"/>
      <c r="B380" s="39"/>
      <c r="C380" s="212" t="s">
        <v>683</v>
      </c>
      <c r="D380" s="212" t="s">
        <v>205</v>
      </c>
      <c r="E380" s="213" t="s">
        <v>3073</v>
      </c>
      <c r="F380" s="214" t="s">
        <v>3074</v>
      </c>
      <c r="G380" s="215" t="s">
        <v>275</v>
      </c>
      <c r="H380" s="216">
        <v>16</v>
      </c>
      <c r="I380" s="217"/>
      <c r="J380" s="218">
        <f>ROUND(I380*H380,2)</f>
        <v>0</v>
      </c>
      <c r="K380" s="214" t="s">
        <v>209</v>
      </c>
      <c r="L380" s="44"/>
      <c r="M380" s="219" t="s">
        <v>19</v>
      </c>
      <c r="N380" s="220" t="s">
        <v>44</v>
      </c>
      <c r="O380" s="84"/>
      <c r="P380" s="221">
        <f>O380*H380</f>
        <v>0</v>
      </c>
      <c r="Q380" s="221">
        <v>0</v>
      </c>
      <c r="R380" s="221">
        <f>Q380*H380</f>
        <v>0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239</v>
      </c>
      <c r="AT380" s="223" t="s">
        <v>205</v>
      </c>
      <c r="AU380" s="223" t="s">
        <v>82</v>
      </c>
      <c r="AY380" s="17" t="s">
        <v>202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239</v>
      </c>
      <c r="BM380" s="223" t="s">
        <v>3075</v>
      </c>
    </row>
    <row r="381" s="2" customFormat="1">
      <c r="A381" s="38"/>
      <c r="B381" s="39"/>
      <c r="C381" s="40"/>
      <c r="D381" s="225" t="s">
        <v>212</v>
      </c>
      <c r="E381" s="40"/>
      <c r="F381" s="226" t="s">
        <v>3076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212</v>
      </c>
      <c r="AU381" s="17" t="s">
        <v>82</v>
      </c>
    </row>
    <row r="382" s="2" customFormat="1">
      <c r="A382" s="38"/>
      <c r="B382" s="39"/>
      <c r="C382" s="40"/>
      <c r="D382" s="230" t="s">
        <v>214</v>
      </c>
      <c r="E382" s="40"/>
      <c r="F382" s="231" t="s">
        <v>3077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214</v>
      </c>
      <c r="AU382" s="17" t="s">
        <v>82</v>
      </c>
    </row>
    <row r="383" s="2" customFormat="1" ht="16.5" customHeight="1">
      <c r="A383" s="38"/>
      <c r="B383" s="39"/>
      <c r="C383" s="243" t="s">
        <v>691</v>
      </c>
      <c r="D383" s="243" t="s">
        <v>248</v>
      </c>
      <c r="E383" s="244" t="s">
        <v>3078</v>
      </c>
      <c r="F383" s="245" t="s">
        <v>3079</v>
      </c>
      <c r="G383" s="246" t="s">
        <v>704</v>
      </c>
      <c r="H383" s="247">
        <v>96</v>
      </c>
      <c r="I383" s="248"/>
      <c r="J383" s="249">
        <f>ROUND(I383*H383,2)</f>
        <v>0</v>
      </c>
      <c r="K383" s="245" t="s">
        <v>209</v>
      </c>
      <c r="L383" s="250"/>
      <c r="M383" s="251" t="s">
        <v>19</v>
      </c>
      <c r="N383" s="252" t="s">
        <v>44</v>
      </c>
      <c r="O383" s="84"/>
      <c r="P383" s="221">
        <f>O383*H383</f>
        <v>0</v>
      </c>
      <c r="Q383" s="221">
        <v>0.001</v>
      </c>
      <c r="R383" s="221">
        <f>Q383*H383</f>
        <v>0.096000000000000002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251</v>
      </c>
      <c r="AT383" s="223" t="s">
        <v>248</v>
      </c>
      <c r="AU383" s="223" t="s">
        <v>82</v>
      </c>
      <c r="AY383" s="17" t="s">
        <v>202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80</v>
      </c>
      <c r="BK383" s="224">
        <f>ROUND(I383*H383,2)</f>
        <v>0</v>
      </c>
      <c r="BL383" s="17" t="s">
        <v>239</v>
      </c>
      <c r="BM383" s="223" t="s">
        <v>3080</v>
      </c>
    </row>
    <row r="384" s="2" customFormat="1">
      <c r="A384" s="38"/>
      <c r="B384" s="39"/>
      <c r="C384" s="40"/>
      <c r="D384" s="225" t="s">
        <v>212</v>
      </c>
      <c r="E384" s="40"/>
      <c r="F384" s="226" t="s">
        <v>3079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212</v>
      </c>
      <c r="AU384" s="17" t="s">
        <v>82</v>
      </c>
    </row>
    <row r="385" s="13" customFormat="1">
      <c r="A385" s="13"/>
      <c r="B385" s="232"/>
      <c r="C385" s="233"/>
      <c r="D385" s="225" t="s">
        <v>224</v>
      </c>
      <c r="E385" s="234" t="s">
        <v>19</v>
      </c>
      <c r="F385" s="235" t="s">
        <v>6960</v>
      </c>
      <c r="G385" s="233"/>
      <c r="H385" s="236">
        <v>96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224</v>
      </c>
      <c r="AU385" s="242" t="s">
        <v>82</v>
      </c>
      <c r="AV385" s="13" t="s">
        <v>82</v>
      </c>
      <c r="AW385" s="13" t="s">
        <v>35</v>
      </c>
      <c r="AX385" s="13" t="s">
        <v>80</v>
      </c>
      <c r="AY385" s="242" t="s">
        <v>202</v>
      </c>
    </row>
    <row r="386" s="2" customFormat="1" ht="16.5" customHeight="1">
      <c r="A386" s="38"/>
      <c r="B386" s="39"/>
      <c r="C386" s="212" t="s">
        <v>696</v>
      </c>
      <c r="D386" s="212" t="s">
        <v>205</v>
      </c>
      <c r="E386" s="213" t="s">
        <v>3082</v>
      </c>
      <c r="F386" s="214" t="s">
        <v>3083</v>
      </c>
      <c r="G386" s="215" t="s">
        <v>275</v>
      </c>
      <c r="H386" s="216">
        <v>8</v>
      </c>
      <c r="I386" s="217"/>
      <c r="J386" s="218">
        <f>ROUND(I386*H386,2)</f>
        <v>0</v>
      </c>
      <c r="K386" s="214" t="s">
        <v>209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</v>
      </c>
      <c r="R386" s="221">
        <f>Q386*H386</f>
        <v>0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239</v>
      </c>
      <c r="AT386" s="223" t="s">
        <v>205</v>
      </c>
      <c r="AU386" s="223" t="s">
        <v>82</v>
      </c>
      <c r="AY386" s="17" t="s">
        <v>202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80</v>
      </c>
      <c r="BK386" s="224">
        <f>ROUND(I386*H386,2)</f>
        <v>0</v>
      </c>
      <c r="BL386" s="17" t="s">
        <v>239</v>
      </c>
      <c r="BM386" s="223" t="s">
        <v>3084</v>
      </c>
    </row>
    <row r="387" s="2" customFormat="1">
      <c r="A387" s="38"/>
      <c r="B387" s="39"/>
      <c r="C387" s="40"/>
      <c r="D387" s="225" t="s">
        <v>212</v>
      </c>
      <c r="E387" s="40"/>
      <c r="F387" s="226" t="s">
        <v>3085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212</v>
      </c>
      <c r="AU387" s="17" t="s">
        <v>82</v>
      </c>
    </row>
    <row r="388" s="2" customFormat="1">
      <c r="A388" s="38"/>
      <c r="B388" s="39"/>
      <c r="C388" s="40"/>
      <c r="D388" s="230" t="s">
        <v>214</v>
      </c>
      <c r="E388" s="40"/>
      <c r="F388" s="231" t="s">
        <v>3086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214</v>
      </c>
      <c r="AU388" s="17" t="s">
        <v>82</v>
      </c>
    </row>
    <row r="389" s="2" customFormat="1" ht="16.5" customHeight="1">
      <c r="A389" s="38"/>
      <c r="B389" s="39"/>
      <c r="C389" s="212" t="s">
        <v>701</v>
      </c>
      <c r="D389" s="212" t="s">
        <v>205</v>
      </c>
      <c r="E389" s="213" t="s">
        <v>3087</v>
      </c>
      <c r="F389" s="214" t="s">
        <v>3088</v>
      </c>
      <c r="G389" s="215" t="s">
        <v>275</v>
      </c>
      <c r="H389" s="216">
        <v>8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</v>
      </c>
      <c r="R389" s="221">
        <f>Q389*H389</f>
        <v>0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239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239</v>
      </c>
      <c r="BM389" s="223" t="s">
        <v>3089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3090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>
      <c r="A391" s="38"/>
      <c r="B391" s="39"/>
      <c r="C391" s="40"/>
      <c r="D391" s="230" t="s">
        <v>214</v>
      </c>
      <c r="E391" s="40"/>
      <c r="F391" s="231" t="s">
        <v>3091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214</v>
      </c>
      <c r="AU391" s="17" t="s">
        <v>82</v>
      </c>
    </row>
    <row r="392" s="2" customFormat="1" ht="16.5" customHeight="1">
      <c r="A392" s="38"/>
      <c r="B392" s="39"/>
      <c r="C392" s="243" t="s">
        <v>709</v>
      </c>
      <c r="D392" s="243" t="s">
        <v>248</v>
      </c>
      <c r="E392" s="244" t="s">
        <v>3092</v>
      </c>
      <c r="F392" s="245" t="s">
        <v>3093</v>
      </c>
      <c r="G392" s="246" t="s">
        <v>704</v>
      </c>
      <c r="H392" s="247">
        <v>12</v>
      </c>
      <c r="I392" s="248"/>
      <c r="J392" s="249">
        <f>ROUND(I392*H392,2)</f>
        <v>0</v>
      </c>
      <c r="K392" s="245" t="s">
        <v>209</v>
      </c>
      <c r="L392" s="250"/>
      <c r="M392" s="251" t="s">
        <v>19</v>
      </c>
      <c r="N392" s="252" t="s">
        <v>44</v>
      </c>
      <c r="O392" s="84"/>
      <c r="P392" s="221">
        <f>O392*H392</f>
        <v>0</v>
      </c>
      <c r="Q392" s="221">
        <v>0.001</v>
      </c>
      <c r="R392" s="221">
        <f>Q392*H392</f>
        <v>0.012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251</v>
      </c>
      <c r="AT392" s="223" t="s">
        <v>248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239</v>
      </c>
      <c r="BM392" s="223" t="s">
        <v>3094</v>
      </c>
    </row>
    <row r="393" s="2" customFormat="1">
      <c r="A393" s="38"/>
      <c r="B393" s="39"/>
      <c r="C393" s="40"/>
      <c r="D393" s="225" t="s">
        <v>212</v>
      </c>
      <c r="E393" s="40"/>
      <c r="F393" s="226" t="s">
        <v>3093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212</v>
      </c>
      <c r="AU393" s="17" t="s">
        <v>82</v>
      </c>
    </row>
    <row r="394" s="13" customFormat="1">
      <c r="A394" s="13"/>
      <c r="B394" s="232"/>
      <c r="C394" s="233"/>
      <c r="D394" s="225" t="s">
        <v>224</v>
      </c>
      <c r="E394" s="234" t="s">
        <v>19</v>
      </c>
      <c r="F394" s="235" t="s">
        <v>6961</v>
      </c>
      <c r="G394" s="233"/>
      <c r="H394" s="236">
        <v>12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224</v>
      </c>
      <c r="AU394" s="242" t="s">
        <v>82</v>
      </c>
      <c r="AV394" s="13" t="s">
        <v>82</v>
      </c>
      <c r="AW394" s="13" t="s">
        <v>35</v>
      </c>
      <c r="AX394" s="13" t="s">
        <v>80</v>
      </c>
      <c r="AY394" s="242" t="s">
        <v>202</v>
      </c>
    </row>
    <row r="395" s="2" customFormat="1" ht="16.5" customHeight="1">
      <c r="A395" s="38"/>
      <c r="B395" s="39"/>
      <c r="C395" s="212" t="s">
        <v>718</v>
      </c>
      <c r="D395" s="212" t="s">
        <v>205</v>
      </c>
      <c r="E395" s="213" t="s">
        <v>3096</v>
      </c>
      <c r="F395" s="214" t="s">
        <v>3097</v>
      </c>
      <c r="G395" s="215" t="s">
        <v>220</v>
      </c>
      <c r="H395" s="216">
        <v>0.108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</v>
      </c>
      <c r="R395" s="221">
        <f>Q395*H395</f>
        <v>0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239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239</v>
      </c>
      <c r="BM395" s="223" t="s">
        <v>3098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3099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>
      <c r="A397" s="38"/>
      <c r="B397" s="39"/>
      <c r="C397" s="40"/>
      <c r="D397" s="230" t="s">
        <v>214</v>
      </c>
      <c r="E397" s="40"/>
      <c r="F397" s="231" t="s">
        <v>3100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214</v>
      </c>
      <c r="AU397" s="17" t="s">
        <v>82</v>
      </c>
    </row>
    <row r="398" s="12" customFormat="1" ht="25.92" customHeight="1">
      <c r="A398" s="12"/>
      <c r="B398" s="196"/>
      <c r="C398" s="197"/>
      <c r="D398" s="198" t="s">
        <v>72</v>
      </c>
      <c r="E398" s="199" t="s">
        <v>248</v>
      </c>
      <c r="F398" s="199" t="s">
        <v>729</v>
      </c>
      <c r="G398" s="197"/>
      <c r="H398" s="197"/>
      <c r="I398" s="200"/>
      <c r="J398" s="201">
        <f>BK398</f>
        <v>0</v>
      </c>
      <c r="K398" s="197"/>
      <c r="L398" s="202"/>
      <c r="M398" s="203"/>
      <c r="N398" s="204"/>
      <c r="O398" s="204"/>
      <c r="P398" s="205">
        <f>P399</f>
        <v>0</v>
      </c>
      <c r="Q398" s="204"/>
      <c r="R398" s="205">
        <f>R399</f>
        <v>0</v>
      </c>
      <c r="S398" s="204"/>
      <c r="T398" s="206">
        <f>T399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7" t="s">
        <v>230</v>
      </c>
      <c r="AT398" s="208" t="s">
        <v>72</v>
      </c>
      <c r="AU398" s="208" t="s">
        <v>73</v>
      </c>
      <c r="AY398" s="207" t="s">
        <v>202</v>
      </c>
      <c r="BK398" s="209">
        <f>BK399</f>
        <v>0</v>
      </c>
    </row>
    <row r="399" s="12" customFormat="1" ht="22.8" customHeight="1">
      <c r="A399" s="12"/>
      <c r="B399" s="196"/>
      <c r="C399" s="197"/>
      <c r="D399" s="198" t="s">
        <v>72</v>
      </c>
      <c r="E399" s="210" t="s">
        <v>3121</v>
      </c>
      <c r="F399" s="210" t="s">
        <v>3122</v>
      </c>
      <c r="G399" s="197"/>
      <c r="H399" s="197"/>
      <c r="I399" s="200"/>
      <c r="J399" s="211">
        <f>BK399</f>
        <v>0</v>
      </c>
      <c r="K399" s="197"/>
      <c r="L399" s="202"/>
      <c r="M399" s="203"/>
      <c r="N399" s="204"/>
      <c r="O399" s="204"/>
      <c r="P399" s="205">
        <f>SUM(P400:P407)</f>
        <v>0</v>
      </c>
      <c r="Q399" s="204"/>
      <c r="R399" s="205">
        <f>SUM(R400:R407)</f>
        <v>0</v>
      </c>
      <c r="S399" s="204"/>
      <c r="T399" s="206">
        <f>SUM(T400:T407)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7" t="s">
        <v>230</v>
      </c>
      <c r="AT399" s="208" t="s">
        <v>72</v>
      </c>
      <c r="AU399" s="208" t="s">
        <v>80</v>
      </c>
      <c r="AY399" s="207" t="s">
        <v>202</v>
      </c>
      <c r="BK399" s="209">
        <f>SUM(BK400:BK407)</f>
        <v>0</v>
      </c>
    </row>
    <row r="400" s="2" customFormat="1" ht="16.5" customHeight="1">
      <c r="A400" s="38"/>
      <c r="B400" s="39"/>
      <c r="C400" s="212" t="s">
        <v>724</v>
      </c>
      <c r="D400" s="212" t="s">
        <v>205</v>
      </c>
      <c r="E400" s="213" t="s">
        <v>3123</v>
      </c>
      <c r="F400" s="214" t="s">
        <v>3124</v>
      </c>
      <c r="G400" s="215" t="s">
        <v>289</v>
      </c>
      <c r="H400" s="216">
        <v>1</v>
      </c>
      <c r="I400" s="217"/>
      <c r="J400" s="218">
        <f>ROUND(I400*H400,2)</f>
        <v>0</v>
      </c>
      <c r="K400" s="214" t="s">
        <v>19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</v>
      </c>
      <c r="R400" s="221">
        <f>Q400*H400</f>
        <v>0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233</v>
      </c>
      <c r="AT400" s="223" t="s">
        <v>205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233</v>
      </c>
      <c r="BM400" s="223" t="s">
        <v>3125</v>
      </c>
    </row>
    <row r="401" s="2" customFormat="1">
      <c r="A401" s="38"/>
      <c r="B401" s="39"/>
      <c r="C401" s="40"/>
      <c r="D401" s="225" t="s">
        <v>212</v>
      </c>
      <c r="E401" s="40"/>
      <c r="F401" s="226" t="s">
        <v>3126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212</v>
      </c>
      <c r="AU401" s="17" t="s">
        <v>82</v>
      </c>
    </row>
    <row r="402" s="2" customFormat="1" ht="16.5" customHeight="1">
      <c r="A402" s="38"/>
      <c r="B402" s="39"/>
      <c r="C402" s="212" t="s">
        <v>732</v>
      </c>
      <c r="D402" s="212" t="s">
        <v>205</v>
      </c>
      <c r="E402" s="213" t="s">
        <v>3127</v>
      </c>
      <c r="F402" s="214" t="s">
        <v>3128</v>
      </c>
      <c r="G402" s="215" t="s">
        <v>289</v>
      </c>
      <c r="H402" s="216">
        <v>1</v>
      </c>
      <c r="I402" s="217"/>
      <c r="J402" s="218">
        <f>ROUND(I402*H402,2)</f>
        <v>0</v>
      </c>
      <c r="K402" s="214" t="s">
        <v>209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</v>
      </c>
      <c r="R402" s="221">
        <f>Q402*H402</f>
        <v>0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210</v>
      </c>
      <c r="AT402" s="223" t="s">
        <v>205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210</v>
      </c>
      <c r="BM402" s="223" t="s">
        <v>3129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3130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2" customFormat="1">
      <c r="A404" s="38"/>
      <c r="B404" s="39"/>
      <c r="C404" s="40"/>
      <c r="D404" s="230" t="s">
        <v>214</v>
      </c>
      <c r="E404" s="40"/>
      <c r="F404" s="231" t="s">
        <v>3131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214</v>
      </c>
      <c r="AU404" s="17" t="s">
        <v>82</v>
      </c>
    </row>
    <row r="405" s="2" customFormat="1" ht="16.5" customHeight="1">
      <c r="A405" s="38"/>
      <c r="B405" s="39"/>
      <c r="C405" s="212" t="s">
        <v>738</v>
      </c>
      <c r="D405" s="212" t="s">
        <v>205</v>
      </c>
      <c r="E405" s="213" t="s">
        <v>3132</v>
      </c>
      <c r="F405" s="214" t="s">
        <v>3133</v>
      </c>
      <c r="G405" s="215" t="s">
        <v>289</v>
      </c>
      <c r="H405" s="216">
        <v>1</v>
      </c>
      <c r="I405" s="217"/>
      <c r="J405" s="218">
        <f>ROUND(I405*H405,2)</f>
        <v>0</v>
      </c>
      <c r="K405" s="214" t="s">
        <v>209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233</v>
      </c>
      <c r="AT405" s="223" t="s">
        <v>205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233</v>
      </c>
      <c r="BM405" s="223" t="s">
        <v>3134</v>
      </c>
    </row>
    <row r="406" s="2" customFormat="1">
      <c r="A406" s="38"/>
      <c r="B406" s="39"/>
      <c r="C406" s="40"/>
      <c r="D406" s="225" t="s">
        <v>212</v>
      </c>
      <c r="E406" s="40"/>
      <c r="F406" s="226" t="s">
        <v>3135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212</v>
      </c>
      <c r="AU406" s="17" t="s">
        <v>82</v>
      </c>
    </row>
    <row r="407" s="2" customFormat="1">
      <c r="A407" s="38"/>
      <c r="B407" s="39"/>
      <c r="C407" s="40"/>
      <c r="D407" s="230" t="s">
        <v>214</v>
      </c>
      <c r="E407" s="40"/>
      <c r="F407" s="231" t="s">
        <v>3136</v>
      </c>
      <c r="G407" s="40"/>
      <c r="H407" s="40"/>
      <c r="I407" s="227"/>
      <c r="J407" s="40"/>
      <c r="K407" s="40"/>
      <c r="L407" s="44"/>
      <c r="M407" s="254"/>
      <c r="N407" s="255"/>
      <c r="O407" s="256"/>
      <c r="P407" s="256"/>
      <c r="Q407" s="256"/>
      <c r="R407" s="256"/>
      <c r="S407" s="256"/>
      <c r="T407" s="257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214</v>
      </c>
      <c r="AU407" s="17" t="s">
        <v>82</v>
      </c>
    </row>
    <row r="408" s="2" customFormat="1" ht="6.96" customHeight="1">
      <c r="A408" s="38"/>
      <c r="B408" s="59"/>
      <c r="C408" s="60"/>
      <c r="D408" s="60"/>
      <c r="E408" s="60"/>
      <c r="F408" s="60"/>
      <c r="G408" s="60"/>
      <c r="H408" s="60"/>
      <c r="I408" s="60"/>
      <c r="J408" s="60"/>
      <c r="K408" s="60"/>
      <c r="L408" s="44"/>
      <c r="M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</row>
  </sheetData>
  <sheetProtection sheet="1" autoFilter="0" formatColumns="0" formatRows="0" objects="1" scenarios="1" spinCount="100000" saltValue="h0zqweJTL6ugWVHRTgu6dXjvs4piMYy3zoKJaTTwq5jdq2FXzMYdNOsqVflbC0YvQoEylReE4EIf2iQJpkoRUw==" hashValue="F3A/QiqSfNTQIPQTm1M9+o6RGKyDbFEdeCXfKND/GkhinMaSLcbluwD32wQLVKqaKHrXldNh99saeDr4ot5xJg==" algorithmName="SHA-512" password="CC35"/>
  <autoFilter ref="C97:K4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4_01/111251102"/>
    <hyperlink ref="F106" r:id="rId2" display="https://podminky.urs.cz/item/CS_URS_2024_01/112101101"/>
    <hyperlink ref="F109" r:id="rId3" display="https://podminky.urs.cz/item/CS_URS_2024_01/112101102"/>
    <hyperlink ref="F112" r:id="rId4" display="https://podminky.urs.cz/item/CS_URS_2024_01/111211231"/>
    <hyperlink ref="F115" r:id="rId5" display="https://podminky.urs.cz/item/CS_URS_2024_01/111211232"/>
    <hyperlink ref="F118" r:id="rId6" display="https://podminky.urs.cz/item/CS_URS_2024_01/112251101"/>
    <hyperlink ref="F121" r:id="rId7" display="https://podminky.urs.cz/item/CS_URS_2024_01/112251102"/>
    <hyperlink ref="F124" r:id="rId8" display="https://podminky.urs.cz/item/CS_URS_2024_01/113107326"/>
    <hyperlink ref="F127" r:id="rId9" display="https://podminky.urs.cz/item/CS_URS_2024_01/121103112"/>
    <hyperlink ref="F131" r:id="rId10" display="https://podminky.urs.cz/item/CS_URS_2024_01/115101201"/>
    <hyperlink ref="F134" r:id="rId11" display="https://podminky.urs.cz/item/CS_URS_2024_01/162201401"/>
    <hyperlink ref="F137" r:id="rId12" display="https://podminky.urs.cz/item/CS_URS_2024_01/162201402"/>
    <hyperlink ref="F140" r:id="rId13" display="https://podminky.urs.cz/item/CS_URS_2024_01/184818231"/>
    <hyperlink ref="F143" r:id="rId14" display="https://podminky.urs.cz/item/CS_URS_2024_01/184818233"/>
    <hyperlink ref="F146" r:id="rId15" display="https://podminky.urs.cz/item/CS_URS_2024_01/131251204"/>
    <hyperlink ref="F149" r:id="rId16" display="https://podminky.urs.cz/item/CS_URS_2024_01/167151111"/>
    <hyperlink ref="F152" r:id="rId17" display="https://podminky.urs.cz/item/CS_URS_2024_01/162651112"/>
    <hyperlink ref="F155" r:id="rId18" display="https://podminky.urs.cz/item/CS_URS_2024_01/162751119"/>
    <hyperlink ref="F159" r:id="rId19" display="https://podminky.urs.cz/item/CS_URS_2024_01/151101102"/>
    <hyperlink ref="F163" r:id="rId20" display="https://podminky.urs.cz/item/CS_URS_2024_01/151101112"/>
    <hyperlink ref="F167" r:id="rId21" display="https://podminky.urs.cz/item/CS_URS_2024_01/119001421"/>
    <hyperlink ref="F170" r:id="rId22" display="https://podminky.urs.cz/item/CS_URS_2024_01/119001423"/>
    <hyperlink ref="F173" r:id="rId23" display="https://podminky.urs.cz/item/CS_URS_2024_01/129001101"/>
    <hyperlink ref="F176" r:id="rId24" display="https://podminky.urs.cz/item/CS_URS_2024_01/139951123"/>
    <hyperlink ref="F180" r:id="rId25" display="https://podminky.urs.cz/item/CS_URS_2024_01/113154114"/>
    <hyperlink ref="F183" r:id="rId26" display="https://podminky.urs.cz/item/CS_URS_2024_01/113107341"/>
    <hyperlink ref="F186" r:id="rId27" display="https://podminky.urs.cz/item/CS_URS_2024_01/113107024"/>
    <hyperlink ref="F189" r:id="rId28" display="https://podminky.urs.cz/item/CS_URS_2024_01/113202111"/>
    <hyperlink ref="F192" r:id="rId29" display="https://podminky.urs.cz/item/CS_URS_2024_01/113151111"/>
    <hyperlink ref="F197" r:id="rId30" display="https://podminky.urs.cz/item/CS_URS_2024_01/175151101"/>
    <hyperlink ref="F203" r:id="rId31" display="https://podminky.urs.cz/item/CS_URS_2024_01/174151101"/>
    <hyperlink ref="F206" r:id="rId32" display="https://podminky.urs.cz/item/CS_URS_2024_01/181351003"/>
    <hyperlink ref="F209" r:id="rId33" display="https://podminky.urs.cz/item/CS_URS_2024_01/181411132"/>
    <hyperlink ref="F215" r:id="rId34" display="https://podminky.urs.cz/item/CS_URS_2024_01/185804311"/>
    <hyperlink ref="F219" r:id="rId35" display="https://podminky.urs.cz/item/CS_URS_2024_01/271572211"/>
    <hyperlink ref="F224" r:id="rId36" display="https://podminky.urs.cz/item/CS_URS_2024_01/275326121"/>
    <hyperlink ref="F229" r:id="rId37" display="https://podminky.urs.cz/item/CS_URS_2024_01/275356021"/>
    <hyperlink ref="F234" r:id="rId38" display="https://podminky.urs.cz/item/CS_URS_2024_01/275356022"/>
    <hyperlink ref="F239" r:id="rId39" display="https://podminky.urs.cz/item/CS_URS_2024_01/275366006"/>
    <hyperlink ref="F242" r:id="rId40" display="https://podminky.urs.cz/item/CS_URS_2024_01/291211111"/>
    <hyperlink ref="F249" r:id="rId41" display="https://podminky.urs.cz/item/CS_URS_2024_01/291111111"/>
    <hyperlink ref="F254" r:id="rId42" display="https://podminky.urs.cz/item/CS_URS_2024_01/310271061"/>
    <hyperlink ref="F258" r:id="rId43" display="https://podminky.urs.cz/item/CS_URS_2024_01/382121121"/>
    <hyperlink ref="F263" r:id="rId44" display="https://podminky.urs.cz/item/CS_URS_2024_01/382121131"/>
    <hyperlink ref="F269" r:id="rId45" display="https://podminky.urs.cz/item/CS_URS_2024_01/564770101"/>
    <hyperlink ref="F272" r:id="rId46" display="https://podminky.urs.cz/item/CS_URS_2024_01/564952111"/>
    <hyperlink ref="F275" r:id="rId47" display="https://podminky.urs.cz/item/CS_URS_2024_01/577144121"/>
    <hyperlink ref="F278" r:id="rId48" display="https://podminky.urs.cz/item/CS_URS_2024_01/565155111"/>
    <hyperlink ref="F281" r:id="rId49" display="https://podminky.urs.cz/item/CS_URS_2024_01/573111113"/>
    <hyperlink ref="F284" r:id="rId50" display="https://podminky.urs.cz/item/CS_URS_2024_01/573231108"/>
    <hyperlink ref="F287" r:id="rId51" display="https://podminky.urs.cz/item/CS_URS_2024_01/577143111"/>
    <hyperlink ref="F290" r:id="rId52" display="https://podminky.urs.cz/item/CS_URS_2024_01/564801112"/>
    <hyperlink ref="F293" r:id="rId53" display="https://podminky.urs.cz/item/CS_URS_2024_01/564750111"/>
    <hyperlink ref="F302" r:id="rId54" display="https://podminky.urs.cz/item/CS_URS_2024_01/916131213"/>
    <hyperlink ref="F310" r:id="rId55" display="https://podminky.urs.cz/item/CS_URS_2024_01/916331112"/>
    <hyperlink ref="F315" r:id="rId56" display="https://podminky.urs.cz/item/CS_URS_2024_01/919125111"/>
    <hyperlink ref="F318" r:id="rId57" display="https://podminky.urs.cz/item/CS_URS_2024_01/919735113"/>
    <hyperlink ref="F322" r:id="rId58" display="https://podminky.urs.cz/item/CS_URS_2024_01/963015141"/>
    <hyperlink ref="F325" r:id="rId59" display="https://podminky.urs.cz/item/CS_URS_2024_01/977151122"/>
    <hyperlink ref="F328" r:id="rId60" display="https://podminky.urs.cz/item/CS_URS_2024_01/977151128"/>
    <hyperlink ref="F331" r:id="rId61" display="https://podminky.urs.cz/item/CS_URS_2024_01/979094441"/>
    <hyperlink ref="F334" r:id="rId62" display="https://podminky.urs.cz/item/CS_URS_2024_01/985112112"/>
    <hyperlink ref="F338" r:id="rId63" display="https://podminky.urs.cz/item/CS_URS_2024_01/985131111"/>
    <hyperlink ref="F341" r:id="rId64" display="https://podminky.urs.cz/item/CS_URS_2024_01/985311111"/>
    <hyperlink ref="F344" r:id="rId65" display="https://podminky.urs.cz/item/CS_URS_2024_01/985312111"/>
    <hyperlink ref="F347" r:id="rId66" display="https://podminky.urs.cz/item/CS_URS_2024_01/985324211"/>
    <hyperlink ref="F351" r:id="rId67" display="https://podminky.urs.cz/item/CS_URS_2024_01/997006512"/>
    <hyperlink ref="F354" r:id="rId68" display="https://podminky.urs.cz/item/CS_URS_2024_01/997006519"/>
    <hyperlink ref="F358" r:id="rId69" display="https://podminky.urs.cz/item/CS_URS_2024_01/997221862"/>
    <hyperlink ref="F361" r:id="rId70" display="https://podminky.urs.cz/item/CS_URS_2024_01/997221873"/>
    <hyperlink ref="F364" r:id="rId71" display="https://podminky.urs.cz/item/CS_URS_2024_01/997221875"/>
    <hyperlink ref="F368" r:id="rId72" display="https://podminky.urs.cz/item/CS_URS_2024_01/998144471"/>
    <hyperlink ref="F371" r:id="rId73" display="https://podminky.urs.cz/item/CS_URS_2024_01/998225111"/>
    <hyperlink ref="F374" r:id="rId74" display="https://podminky.urs.cz/item/CS_URS_2024_01/998226011"/>
    <hyperlink ref="F379" r:id="rId75" display="https://podminky.urs.cz/item/CS_URS_2024_01/711191001"/>
    <hyperlink ref="F382" r:id="rId76" display="https://podminky.urs.cz/item/CS_URS_2024_01/711191011"/>
    <hyperlink ref="F388" r:id="rId77" display="https://podminky.urs.cz/item/CS_URS_2024_01/711111052"/>
    <hyperlink ref="F391" r:id="rId78" display="https://podminky.urs.cz/item/CS_URS_2024_01/711112052"/>
    <hyperlink ref="F397" r:id="rId79" display="https://podminky.urs.cz/item/CS_URS_2024_01/998711102"/>
    <hyperlink ref="F404" r:id="rId80" display="https://podminky.urs.cz/item/CS_URS_2024_01/210204032"/>
    <hyperlink ref="F407" r:id="rId81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6962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ROUND((SUM(BE88:BE190)),  2)</f>
        <v>0</v>
      </c>
      <c r="G33" s="38"/>
      <c r="H33" s="38"/>
      <c r="I33" s="157">
        <v>0.20999999999999999</v>
      </c>
      <c r="J33" s="156">
        <f>ROUND(((SUM(BE88:BE190))*I33),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ROUND((SUM(BF88:BF190)),  2)</f>
        <v>0</v>
      </c>
      <c r="G34" s="38"/>
      <c r="H34" s="38"/>
      <c r="I34" s="157">
        <v>0.12</v>
      </c>
      <c r="J34" s="156">
        <f>ROUND(((SUM(BF88:BF190))*I34),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ROUND((SUM(BG88:BG190)),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ROUND((SUM(BH88:BH190)),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ROUND((SUM(BI88:BI190)),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D11 - Plynovod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J89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174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4"/>
      <c r="C62" s="175"/>
      <c r="D62" s="176" t="s">
        <v>175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0"/>
      <c r="C63" s="125"/>
      <c r="D63" s="181" t="s">
        <v>181</v>
      </c>
      <c r="E63" s="182"/>
      <c r="F63" s="182"/>
      <c r="G63" s="182"/>
      <c r="H63" s="182"/>
      <c r="I63" s="182"/>
      <c r="J63" s="183">
        <f>J95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4"/>
      <c r="C64" s="175"/>
      <c r="D64" s="176" t="s">
        <v>183</v>
      </c>
      <c r="E64" s="177"/>
      <c r="F64" s="177"/>
      <c r="G64" s="177"/>
      <c r="H64" s="177"/>
      <c r="I64" s="177"/>
      <c r="J64" s="178">
        <f>J109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6963</v>
      </c>
      <c r="E65" s="182"/>
      <c r="F65" s="182"/>
      <c r="G65" s="182"/>
      <c r="H65" s="182"/>
      <c r="I65" s="182"/>
      <c r="J65" s="183">
        <f>J110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3151</v>
      </c>
      <c r="E66" s="177"/>
      <c r="F66" s="177"/>
      <c r="G66" s="177"/>
      <c r="H66" s="177"/>
      <c r="I66" s="177"/>
      <c r="J66" s="178">
        <f>J178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6964</v>
      </c>
      <c r="E67" s="182"/>
      <c r="F67" s="182"/>
      <c r="G67" s="182"/>
      <c r="H67" s="182"/>
      <c r="I67" s="182"/>
      <c r="J67" s="183">
        <f>J179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3152</v>
      </c>
      <c r="E68" s="182"/>
      <c r="F68" s="182"/>
      <c r="G68" s="182"/>
      <c r="H68" s="182"/>
      <c r="I68" s="182"/>
      <c r="J68" s="183">
        <f>J184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D11 - Plynovod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Liberec</v>
      </c>
      <c r="G82" s="40"/>
      <c r="H82" s="40"/>
      <c r="I82" s="32" t="s">
        <v>23</v>
      </c>
      <c r="J82" s="72" t="str">
        <f>IF(J12="","",J12)</f>
        <v>13. 6. 2024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Teplárna Liberec, a.s.</v>
      </c>
      <c r="G84" s="40"/>
      <c r="H84" s="40"/>
      <c r="I84" s="32" t="s">
        <v>32</v>
      </c>
      <c r="J84" s="36" t="str">
        <f>E21</f>
        <v>SITEZ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40"/>
      <c r="E85" s="40"/>
      <c r="F85" s="27" t="str">
        <f>IF(E18="","",E18)</f>
        <v>Vyplň údaj</v>
      </c>
      <c r="G85" s="40"/>
      <c r="H85" s="40"/>
      <c r="I85" s="32" t="s">
        <v>36</v>
      </c>
      <c r="J85" s="36" t="str">
        <f>E24</f>
        <v>SITEZ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188</v>
      </c>
      <c r="D87" s="188" t="s">
        <v>58</v>
      </c>
      <c r="E87" s="188" t="s">
        <v>54</v>
      </c>
      <c r="F87" s="188" t="s">
        <v>55</v>
      </c>
      <c r="G87" s="188" t="s">
        <v>189</v>
      </c>
      <c r="H87" s="188" t="s">
        <v>190</v>
      </c>
      <c r="I87" s="188" t="s">
        <v>191</v>
      </c>
      <c r="J87" s="188" t="s">
        <v>170</v>
      </c>
      <c r="K87" s="189" t="s">
        <v>192</v>
      </c>
      <c r="L87" s="190"/>
      <c r="M87" s="92" t="s">
        <v>19</v>
      </c>
      <c r="N87" s="93" t="s">
        <v>43</v>
      </c>
      <c r="O87" s="93" t="s">
        <v>193</v>
      </c>
      <c r="P87" s="93" t="s">
        <v>194</v>
      </c>
      <c r="Q87" s="93" t="s">
        <v>195</v>
      </c>
      <c r="R87" s="93" t="s">
        <v>196</v>
      </c>
      <c r="S87" s="93" t="s">
        <v>197</v>
      </c>
      <c r="T87" s="94" t="s">
        <v>198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199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P89+P94+P109+P178</f>
        <v>0</v>
      </c>
      <c r="Q88" s="96"/>
      <c r="R88" s="193">
        <f>R89+R94+R109+R178</f>
        <v>1.6532000000000002</v>
      </c>
      <c r="S88" s="96"/>
      <c r="T88" s="194">
        <f>T89+T94+T109+T178</f>
        <v>30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171</v>
      </c>
      <c r="BK88" s="195">
        <f>BK89+BK94+BK109+BK178</f>
        <v>0</v>
      </c>
    </row>
    <row r="89" s="12" customFormat="1" ht="25.92" customHeight="1">
      <c r="A89" s="12"/>
      <c r="B89" s="196"/>
      <c r="C89" s="197"/>
      <c r="D89" s="198" t="s">
        <v>72</v>
      </c>
      <c r="E89" s="199" t="s">
        <v>200</v>
      </c>
      <c r="F89" s="199" t="s">
        <v>201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</f>
        <v>0</v>
      </c>
      <c r="Q89" s="204"/>
      <c r="R89" s="205">
        <f>R90</f>
        <v>0</v>
      </c>
      <c r="S89" s="204"/>
      <c r="T89" s="206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72</v>
      </c>
      <c r="AU89" s="208" t="s">
        <v>73</v>
      </c>
      <c r="AY89" s="207" t="s">
        <v>202</v>
      </c>
      <c r="BK89" s="209">
        <f>BK90</f>
        <v>0</v>
      </c>
    </row>
    <row r="90" s="12" customFormat="1" ht="22.8" customHeight="1">
      <c r="A90" s="12"/>
      <c r="B90" s="196"/>
      <c r="C90" s="197"/>
      <c r="D90" s="198" t="s">
        <v>72</v>
      </c>
      <c r="E90" s="210" t="s">
        <v>216</v>
      </c>
      <c r="F90" s="210" t="s">
        <v>217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SUM(P91:P93)</f>
        <v>0</v>
      </c>
      <c r="Q90" s="204"/>
      <c r="R90" s="205">
        <f>SUM(R91:R93)</f>
        <v>0</v>
      </c>
      <c r="S90" s="204"/>
      <c r="T90" s="206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72</v>
      </c>
      <c r="AU90" s="208" t="s">
        <v>80</v>
      </c>
      <c r="AY90" s="207" t="s">
        <v>202</v>
      </c>
      <c r="BK90" s="209">
        <f>SUM(BK91:BK93)</f>
        <v>0</v>
      </c>
    </row>
    <row r="91" s="2" customFormat="1" ht="16.5" customHeight="1">
      <c r="A91" s="38"/>
      <c r="B91" s="39"/>
      <c r="C91" s="212" t="s">
        <v>80</v>
      </c>
      <c r="D91" s="212" t="s">
        <v>205</v>
      </c>
      <c r="E91" s="213" t="s">
        <v>6965</v>
      </c>
      <c r="F91" s="214" t="s">
        <v>6966</v>
      </c>
      <c r="G91" s="215" t="s">
        <v>220</v>
      </c>
      <c r="H91" s="216">
        <v>0</v>
      </c>
      <c r="I91" s="217"/>
      <c r="J91" s="218">
        <f>ROUND(I91*H91,2)</f>
        <v>0</v>
      </c>
      <c r="K91" s="214" t="s">
        <v>209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210</v>
      </c>
      <c r="AT91" s="223" t="s">
        <v>205</v>
      </c>
      <c r="AU91" s="223" t="s">
        <v>82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210</v>
      </c>
      <c r="BM91" s="223" t="s">
        <v>6967</v>
      </c>
    </row>
    <row r="92" s="2" customFormat="1">
      <c r="A92" s="38"/>
      <c r="B92" s="39"/>
      <c r="C92" s="40"/>
      <c r="D92" s="225" t="s">
        <v>212</v>
      </c>
      <c r="E92" s="40"/>
      <c r="F92" s="226" t="s">
        <v>6968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212</v>
      </c>
      <c r="AU92" s="17" t="s">
        <v>82</v>
      </c>
    </row>
    <row r="93" s="2" customFormat="1">
      <c r="A93" s="38"/>
      <c r="B93" s="39"/>
      <c r="C93" s="40"/>
      <c r="D93" s="230" t="s">
        <v>214</v>
      </c>
      <c r="E93" s="40"/>
      <c r="F93" s="231" t="s">
        <v>6969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214</v>
      </c>
      <c r="AU93" s="17" t="s">
        <v>82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226</v>
      </c>
      <c r="F94" s="199" t="s">
        <v>227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</f>
        <v>0</v>
      </c>
      <c r="Q94" s="204"/>
      <c r="R94" s="205">
        <f>R95</f>
        <v>0</v>
      </c>
      <c r="S94" s="204"/>
      <c r="T94" s="206">
        <f>T95</f>
        <v>30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82</v>
      </c>
      <c r="AT94" s="208" t="s">
        <v>72</v>
      </c>
      <c r="AU94" s="208" t="s">
        <v>73</v>
      </c>
      <c r="AY94" s="207" t="s">
        <v>202</v>
      </c>
      <c r="BK94" s="209">
        <f>BK95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689</v>
      </c>
      <c r="F95" s="210" t="s">
        <v>690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SUM(P96:P108)</f>
        <v>0</v>
      </c>
      <c r="Q95" s="204"/>
      <c r="R95" s="205">
        <f>SUM(R96:R108)</f>
        <v>0</v>
      </c>
      <c r="S95" s="204"/>
      <c r="T95" s="206">
        <f>SUM(T96:T108)</f>
        <v>30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82</v>
      </c>
      <c r="AT95" s="208" t="s">
        <v>72</v>
      </c>
      <c r="AU95" s="208" t="s">
        <v>80</v>
      </c>
      <c r="AY95" s="207" t="s">
        <v>202</v>
      </c>
      <c r="BK95" s="209">
        <f>SUM(BK96:BK108)</f>
        <v>0</v>
      </c>
    </row>
    <row r="96" s="2" customFormat="1" ht="16.5" customHeight="1">
      <c r="A96" s="38"/>
      <c r="B96" s="39"/>
      <c r="C96" s="212" t="s">
        <v>82</v>
      </c>
      <c r="D96" s="212" t="s">
        <v>205</v>
      </c>
      <c r="E96" s="213" t="s">
        <v>6970</v>
      </c>
      <c r="F96" s="214" t="s">
        <v>6971</v>
      </c>
      <c r="G96" s="215" t="s">
        <v>704</v>
      </c>
      <c r="H96" s="216">
        <v>30000</v>
      </c>
      <c r="I96" s="217"/>
      <c r="J96" s="218">
        <f>ROUND(I96*H96,2)</f>
        <v>0</v>
      </c>
      <c r="K96" s="214" t="s">
        <v>209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0.001</v>
      </c>
      <c r="T96" s="222">
        <f>S96*H96</f>
        <v>30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239</v>
      </c>
      <c r="AT96" s="223" t="s">
        <v>205</v>
      </c>
      <c r="AU96" s="223" t="s">
        <v>82</v>
      </c>
      <c r="AY96" s="17" t="s">
        <v>202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239</v>
      </c>
      <c r="BM96" s="223" t="s">
        <v>6972</v>
      </c>
    </row>
    <row r="97" s="2" customFormat="1">
      <c r="A97" s="38"/>
      <c r="B97" s="39"/>
      <c r="C97" s="40"/>
      <c r="D97" s="225" t="s">
        <v>212</v>
      </c>
      <c r="E97" s="40"/>
      <c r="F97" s="226" t="s">
        <v>6973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212</v>
      </c>
      <c r="AU97" s="17" t="s">
        <v>82</v>
      </c>
    </row>
    <row r="98" s="2" customFormat="1">
      <c r="A98" s="38"/>
      <c r="B98" s="39"/>
      <c r="C98" s="40"/>
      <c r="D98" s="230" t="s">
        <v>214</v>
      </c>
      <c r="E98" s="40"/>
      <c r="F98" s="231" t="s">
        <v>6974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214</v>
      </c>
      <c r="AU98" s="17" t="s">
        <v>82</v>
      </c>
    </row>
    <row r="99" s="2" customFormat="1" ht="16.5" customHeight="1">
      <c r="A99" s="38"/>
      <c r="B99" s="39"/>
      <c r="C99" s="212" t="s">
        <v>230</v>
      </c>
      <c r="D99" s="212" t="s">
        <v>205</v>
      </c>
      <c r="E99" s="213" t="s">
        <v>710</v>
      </c>
      <c r="F99" s="214" t="s">
        <v>711</v>
      </c>
      <c r="G99" s="215" t="s">
        <v>220</v>
      </c>
      <c r="H99" s="216">
        <v>30</v>
      </c>
      <c r="I99" s="217"/>
      <c r="J99" s="218">
        <f>ROUND(I99*H99,2)</f>
        <v>0</v>
      </c>
      <c r="K99" s="214" t="s">
        <v>209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239</v>
      </c>
      <c r="AT99" s="223" t="s">
        <v>205</v>
      </c>
      <c r="AU99" s="223" t="s">
        <v>82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239</v>
      </c>
      <c r="BM99" s="223" t="s">
        <v>6975</v>
      </c>
    </row>
    <row r="100" s="2" customFormat="1">
      <c r="A100" s="38"/>
      <c r="B100" s="39"/>
      <c r="C100" s="40"/>
      <c r="D100" s="225" t="s">
        <v>212</v>
      </c>
      <c r="E100" s="40"/>
      <c r="F100" s="226" t="s">
        <v>713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212</v>
      </c>
      <c r="AU100" s="17" t="s">
        <v>82</v>
      </c>
    </row>
    <row r="101" s="2" customFormat="1">
      <c r="A101" s="38"/>
      <c r="B101" s="39"/>
      <c r="C101" s="40"/>
      <c r="D101" s="230" t="s">
        <v>214</v>
      </c>
      <c r="E101" s="40"/>
      <c r="F101" s="231" t="s">
        <v>714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214</v>
      </c>
      <c r="AU101" s="17" t="s">
        <v>82</v>
      </c>
    </row>
    <row r="102" s="2" customFormat="1" ht="16.5" customHeight="1">
      <c r="A102" s="38"/>
      <c r="B102" s="39"/>
      <c r="C102" s="212" t="s">
        <v>210</v>
      </c>
      <c r="D102" s="212" t="s">
        <v>205</v>
      </c>
      <c r="E102" s="213" t="s">
        <v>6976</v>
      </c>
      <c r="F102" s="214" t="s">
        <v>6977</v>
      </c>
      <c r="G102" s="215" t="s">
        <v>220</v>
      </c>
      <c r="H102" s="216">
        <v>30</v>
      </c>
      <c r="I102" s="217"/>
      <c r="J102" s="218">
        <f>ROUND(I102*H102,2)</f>
        <v>0</v>
      </c>
      <c r="K102" s="214" t="s">
        <v>209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239</v>
      </c>
      <c r="AT102" s="223" t="s">
        <v>205</v>
      </c>
      <c r="AU102" s="223" t="s">
        <v>82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239</v>
      </c>
      <c r="BM102" s="223" t="s">
        <v>6978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6979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82</v>
      </c>
    </row>
    <row r="104" s="2" customFormat="1">
      <c r="A104" s="38"/>
      <c r="B104" s="39"/>
      <c r="C104" s="40"/>
      <c r="D104" s="230" t="s">
        <v>214</v>
      </c>
      <c r="E104" s="40"/>
      <c r="F104" s="231" t="s">
        <v>6980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214</v>
      </c>
      <c r="AU104" s="17" t="s">
        <v>82</v>
      </c>
    </row>
    <row r="105" s="2" customFormat="1" ht="21.75" customHeight="1">
      <c r="A105" s="38"/>
      <c r="B105" s="39"/>
      <c r="C105" s="212" t="s">
        <v>243</v>
      </c>
      <c r="D105" s="212" t="s">
        <v>205</v>
      </c>
      <c r="E105" s="213" t="s">
        <v>6981</v>
      </c>
      <c r="F105" s="214" t="s">
        <v>6982</v>
      </c>
      <c r="G105" s="215" t="s">
        <v>220</v>
      </c>
      <c r="H105" s="216">
        <v>600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239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239</v>
      </c>
      <c r="BM105" s="223" t="s">
        <v>6983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6984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>
      <c r="A107" s="38"/>
      <c r="B107" s="39"/>
      <c r="C107" s="40"/>
      <c r="D107" s="230" t="s">
        <v>214</v>
      </c>
      <c r="E107" s="40"/>
      <c r="F107" s="231" t="s">
        <v>6985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214</v>
      </c>
      <c r="AU107" s="17" t="s">
        <v>82</v>
      </c>
    </row>
    <row r="108" s="13" customFormat="1">
      <c r="A108" s="13"/>
      <c r="B108" s="232"/>
      <c r="C108" s="233"/>
      <c r="D108" s="225" t="s">
        <v>224</v>
      </c>
      <c r="E108" s="233"/>
      <c r="F108" s="235" t="s">
        <v>6986</v>
      </c>
      <c r="G108" s="233"/>
      <c r="H108" s="236">
        <v>600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224</v>
      </c>
      <c r="AU108" s="242" t="s">
        <v>82</v>
      </c>
      <c r="AV108" s="13" t="s">
        <v>82</v>
      </c>
      <c r="AW108" s="13" t="s">
        <v>4</v>
      </c>
      <c r="AX108" s="13" t="s">
        <v>80</v>
      </c>
      <c r="AY108" s="242" t="s">
        <v>202</v>
      </c>
    </row>
    <row r="109" s="12" customFormat="1" ht="25.92" customHeight="1">
      <c r="A109" s="12"/>
      <c r="B109" s="196"/>
      <c r="C109" s="197"/>
      <c r="D109" s="198" t="s">
        <v>72</v>
      </c>
      <c r="E109" s="199" t="s">
        <v>248</v>
      </c>
      <c r="F109" s="199" t="s">
        <v>729</v>
      </c>
      <c r="G109" s="197"/>
      <c r="H109" s="197"/>
      <c r="I109" s="200"/>
      <c r="J109" s="201">
        <f>BK109</f>
        <v>0</v>
      </c>
      <c r="K109" s="197"/>
      <c r="L109" s="202"/>
      <c r="M109" s="203"/>
      <c r="N109" s="204"/>
      <c r="O109" s="204"/>
      <c r="P109" s="205">
        <f>P110</f>
        <v>0</v>
      </c>
      <c r="Q109" s="204"/>
      <c r="R109" s="205">
        <f>R110</f>
        <v>1.6532000000000002</v>
      </c>
      <c r="S109" s="204"/>
      <c r="T109" s="206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230</v>
      </c>
      <c r="AT109" s="208" t="s">
        <v>72</v>
      </c>
      <c r="AU109" s="208" t="s">
        <v>73</v>
      </c>
      <c r="AY109" s="207" t="s">
        <v>202</v>
      </c>
      <c r="BK109" s="209">
        <f>BK110</f>
        <v>0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730</v>
      </c>
      <c r="F110" s="210" t="s">
        <v>6987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SUM(P111:P177)</f>
        <v>0</v>
      </c>
      <c r="Q110" s="204"/>
      <c r="R110" s="205">
        <f>SUM(R111:R177)</f>
        <v>1.6532000000000002</v>
      </c>
      <c r="S110" s="204"/>
      <c r="T110" s="206">
        <f>SUM(T111:T177)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230</v>
      </c>
      <c r="AT110" s="208" t="s">
        <v>72</v>
      </c>
      <c r="AU110" s="208" t="s">
        <v>80</v>
      </c>
      <c r="AY110" s="207" t="s">
        <v>202</v>
      </c>
      <c r="BK110" s="209">
        <f>SUM(BK111:BK177)</f>
        <v>0</v>
      </c>
    </row>
    <row r="111" s="2" customFormat="1" ht="16.5" customHeight="1">
      <c r="A111" s="38"/>
      <c r="B111" s="39"/>
      <c r="C111" s="212" t="s">
        <v>247</v>
      </c>
      <c r="D111" s="212" t="s">
        <v>205</v>
      </c>
      <c r="E111" s="213" t="s">
        <v>6845</v>
      </c>
      <c r="F111" s="214" t="s">
        <v>6846</v>
      </c>
      <c r="G111" s="215" t="s">
        <v>289</v>
      </c>
      <c r="H111" s="216">
        <v>7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0.00076000000000000004</v>
      </c>
      <c r="R111" s="221">
        <f>Q111*H111</f>
        <v>0.0053200000000000001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233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233</v>
      </c>
      <c r="BM111" s="223" t="s">
        <v>6988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6848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>
      <c r="A113" s="38"/>
      <c r="B113" s="39"/>
      <c r="C113" s="40"/>
      <c r="D113" s="230" t="s">
        <v>214</v>
      </c>
      <c r="E113" s="40"/>
      <c r="F113" s="231" t="s">
        <v>6849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214</v>
      </c>
      <c r="AU113" s="17" t="s">
        <v>82</v>
      </c>
    </row>
    <row r="114" s="2" customFormat="1" ht="16.5" customHeight="1">
      <c r="A114" s="38"/>
      <c r="B114" s="39"/>
      <c r="C114" s="212" t="s">
        <v>253</v>
      </c>
      <c r="D114" s="212" t="s">
        <v>205</v>
      </c>
      <c r="E114" s="213" t="s">
        <v>6989</v>
      </c>
      <c r="F114" s="214" t="s">
        <v>6990</v>
      </c>
      <c r="G114" s="215" t="s">
        <v>289</v>
      </c>
      <c r="H114" s="216">
        <v>2</v>
      </c>
      <c r="I114" s="217"/>
      <c r="J114" s="218">
        <f>ROUND(I114*H114,2)</f>
        <v>0</v>
      </c>
      <c r="K114" s="214" t="s">
        <v>209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0.0070299999999999998</v>
      </c>
      <c r="R114" s="221">
        <f>Q114*H114</f>
        <v>0.01406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233</v>
      </c>
      <c r="AT114" s="223" t="s">
        <v>205</v>
      </c>
      <c r="AU114" s="223" t="s">
        <v>82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233</v>
      </c>
      <c r="BM114" s="223" t="s">
        <v>6991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6990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82</v>
      </c>
    </row>
    <row r="116" s="2" customFormat="1">
      <c r="A116" s="38"/>
      <c r="B116" s="39"/>
      <c r="C116" s="40"/>
      <c r="D116" s="230" t="s">
        <v>214</v>
      </c>
      <c r="E116" s="40"/>
      <c r="F116" s="231" t="s">
        <v>6992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214</v>
      </c>
      <c r="AU116" s="17" t="s">
        <v>82</v>
      </c>
    </row>
    <row r="117" s="2" customFormat="1" ht="16.5" customHeight="1">
      <c r="A117" s="38"/>
      <c r="B117" s="39"/>
      <c r="C117" s="212" t="s">
        <v>203</v>
      </c>
      <c r="D117" s="212" t="s">
        <v>205</v>
      </c>
      <c r="E117" s="213" t="s">
        <v>6993</v>
      </c>
      <c r="F117" s="214" t="s">
        <v>6994</v>
      </c>
      <c r="G117" s="215" t="s">
        <v>208</v>
      </c>
      <c r="H117" s="216">
        <v>12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0.00059000000000000003</v>
      </c>
      <c r="R117" s="221">
        <f>Q117*H117</f>
        <v>0.0070800000000000004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233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233</v>
      </c>
      <c r="BM117" s="223" t="s">
        <v>6995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6996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>
      <c r="A119" s="38"/>
      <c r="B119" s="39"/>
      <c r="C119" s="40"/>
      <c r="D119" s="230" t="s">
        <v>214</v>
      </c>
      <c r="E119" s="40"/>
      <c r="F119" s="231" t="s">
        <v>6997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214</v>
      </c>
      <c r="AU119" s="17" t="s">
        <v>82</v>
      </c>
    </row>
    <row r="120" s="2" customFormat="1" ht="16.5" customHeight="1">
      <c r="A120" s="38"/>
      <c r="B120" s="39"/>
      <c r="C120" s="243" t="s">
        <v>261</v>
      </c>
      <c r="D120" s="243" t="s">
        <v>248</v>
      </c>
      <c r="E120" s="244" t="s">
        <v>6998</v>
      </c>
      <c r="F120" s="245" t="s">
        <v>6999</v>
      </c>
      <c r="G120" s="246" t="s">
        <v>208</v>
      </c>
      <c r="H120" s="247">
        <v>12</v>
      </c>
      <c r="I120" s="248"/>
      <c r="J120" s="249">
        <f>ROUND(I120*H120,2)</f>
        <v>0</v>
      </c>
      <c r="K120" s="245" t="s">
        <v>209</v>
      </c>
      <c r="L120" s="250"/>
      <c r="M120" s="251" t="s">
        <v>19</v>
      </c>
      <c r="N120" s="252" t="s">
        <v>44</v>
      </c>
      <c r="O120" s="84"/>
      <c r="P120" s="221">
        <f>O120*H120</f>
        <v>0</v>
      </c>
      <c r="Q120" s="221">
        <v>0.090520000000000003</v>
      </c>
      <c r="R120" s="221">
        <f>Q120*H120</f>
        <v>1.0862400000000001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741</v>
      </c>
      <c r="AT120" s="223" t="s">
        <v>248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741</v>
      </c>
      <c r="BM120" s="223" t="s">
        <v>7000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7001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 ht="16.5" customHeight="1">
      <c r="A122" s="38"/>
      <c r="B122" s="39"/>
      <c r="C122" s="212" t="s">
        <v>265</v>
      </c>
      <c r="D122" s="212" t="s">
        <v>205</v>
      </c>
      <c r="E122" s="213" t="s">
        <v>7002</v>
      </c>
      <c r="F122" s="214" t="s">
        <v>7003</v>
      </c>
      <c r="G122" s="215" t="s">
        <v>289</v>
      </c>
      <c r="H122" s="216">
        <v>8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233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233</v>
      </c>
      <c r="BM122" s="223" t="s">
        <v>7004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7005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>
      <c r="A124" s="38"/>
      <c r="B124" s="39"/>
      <c r="C124" s="40"/>
      <c r="D124" s="230" t="s">
        <v>214</v>
      </c>
      <c r="E124" s="40"/>
      <c r="F124" s="231" t="s">
        <v>7006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214</v>
      </c>
      <c r="AU124" s="17" t="s">
        <v>82</v>
      </c>
    </row>
    <row r="125" s="2" customFormat="1" ht="16.5" customHeight="1">
      <c r="A125" s="38"/>
      <c r="B125" s="39"/>
      <c r="C125" s="243" t="s">
        <v>269</v>
      </c>
      <c r="D125" s="243" t="s">
        <v>248</v>
      </c>
      <c r="E125" s="244" t="s">
        <v>7007</v>
      </c>
      <c r="F125" s="245" t="s">
        <v>7008</v>
      </c>
      <c r="G125" s="246" t="s">
        <v>289</v>
      </c>
      <c r="H125" s="247">
        <v>2</v>
      </c>
      <c r="I125" s="248"/>
      <c r="J125" s="249">
        <f>ROUND(I125*H125,2)</f>
        <v>0</v>
      </c>
      <c r="K125" s="245" t="s">
        <v>19</v>
      </c>
      <c r="L125" s="250"/>
      <c r="M125" s="251" t="s">
        <v>19</v>
      </c>
      <c r="N125" s="252" t="s">
        <v>44</v>
      </c>
      <c r="O125" s="84"/>
      <c r="P125" s="221">
        <f>O125*H125</f>
        <v>0</v>
      </c>
      <c r="Q125" s="221">
        <v>0.0074000000000000003</v>
      </c>
      <c r="R125" s="221">
        <f>Q125*H125</f>
        <v>0.014800000000000001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1051</v>
      </c>
      <c r="AT125" s="223" t="s">
        <v>248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233</v>
      </c>
      <c r="BM125" s="223" t="s">
        <v>7009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7008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12" t="s">
        <v>8</v>
      </c>
      <c r="D127" s="212" t="s">
        <v>205</v>
      </c>
      <c r="E127" s="213" t="s">
        <v>2056</v>
      </c>
      <c r="F127" s="214" t="s">
        <v>2057</v>
      </c>
      <c r="G127" s="215" t="s">
        <v>208</v>
      </c>
      <c r="H127" s="216">
        <v>14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0.00042999999999999999</v>
      </c>
      <c r="R127" s="221">
        <f>Q127*H127</f>
        <v>0.0060200000000000002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233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233</v>
      </c>
      <c r="BM127" s="223" t="s">
        <v>7010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2059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>
      <c r="A129" s="38"/>
      <c r="B129" s="39"/>
      <c r="C129" s="40"/>
      <c r="D129" s="230" t="s">
        <v>214</v>
      </c>
      <c r="E129" s="40"/>
      <c r="F129" s="231" t="s">
        <v>2060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214</v>
      </c>
      <c r="AU129" s="17" t="s">
        <v>82</v>
      </c>
    </row>
    <row r="130" s="2" customFormat="1" ht="16.5" customHeight="1">
      <c r="A130" s="38"/>
      <c r="B130" s="39"/>
      <c r="C130" s="243" t="s">
        <v>280</v>
      </c>
      <c r="D130" s="243" t="s">
        <v>248</v>
      </c>
      <c r="E130" s="244" t="s">
        <v>7011</v>
      </c>
      <c r="F130" s="245" t="s">
        <v>7012</v>
      </c>
      <c r="G130" s="246" t="s">
        <v>208</v>
      </c>
      <c r="H130" s="247">
        <v>14</v>
      </c>
      <c r="I130" s="248"/>
      <c r="J130" s="249">
        <f>ROUND(I130*H130,2)</f>
        <v>0</v>
      </c>
      <c r="K130" s="245" t="s">
        <v>19</v>
      </c>
      <c r="L130" s="250"/>
      <c r="M130" s="251" t="s">
        <v>19</v>
      </c>
      <c r="N130" s="252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1051</v>
      </c>
      <c r="AT130" s="223" t="s">
        <v>248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233</v>
      </c>
      <c r="BM130" s="223" t="s">
        <v>7013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7014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16.5" customHeight="1">
      <c r="A132" s="38"/>
      <c r="B132" s="39"/>
      <c r="C132" s="243" t="s">
        <v>286</v>
      </c>
      <c r="D132" s="243" t="s">
        <v>248</v>
      </c>
      <c r="E132" s="244" t="s">
        <v>7015</v>
      </c>
      <c r="F132" s="245" t="s">
        <v>7016</v>
      </c>
      <c r="G132" s="246" t="s">
        <v>208</v>
      </c>
      <c r="H132" s="247">
        <v>32</v>
      </c>
      <c r="I132" s="248"/>
      <c r="J132" s="249">
        <f>ROUND(I132*H132,2)</f>
        <v>0</v>
      </c>
      <c r="K132" s="245" t="s">
        <v>19</v>
      </c>
      <c r="L132" s="250"/>
      <c r="M132" s="251" t="s">
        <v>19</v>
      </c>
      <c r="N132" s="252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1051</v>
      </c>
      <c r="AT132" s="223" t="s">
        <v>248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233</v>
      </c>
      <c r="BM132" s="223" t="s">
        <v>7017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7016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2" customFormat="1" ht="16.5" customHeight="1">
      <c r="A134" s="38"/>
      <c r="B134" s="39"/>
      <c r="C134" s="212" t="s">
        <v>293</v>
      </c>
      <c r="D134" s="212" t="s">
        <v>205</v>
      </c>
      <c r="E134" s="213" t="s">
        <v>7018</v>
      </c>
      <c r="F134" s="214" t="s">
        <v>7019</v>
      </c>
      <c r="G134" s="215" t="s">
        <v>208</v>
      </c>
      <c r="H134" s="216">
        <v>22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233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233</v>
      </c>
      <c r="BM134" s="223" t="s">
        <v>7020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7021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>
      <c r="A136" s="38"/>
      <c r="B136" s="39"/>
      <c r="C136" s="40"/>
      <c r="D136" s="230" t="s">
        <v>214</v>
      </c>
      <c r="E136" s="40"/>
      <c r="F136" s="231" t="s">
        <v>7022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214</v>
      </c>
      <c r="AU136" s="17" t="s">
        <v>82</v>
      </c>
    </row>
    <row r="137" s="2" customFormat="1" ht="16.5" customHeight="1">
      <c r="A137" s="38"/>
      <c r="B137" s="39"/>
      <c r="C137" s="212" t="s">
        <v>239</v>
      </c>
      <c r="D137" s="212" t="s">
        <v>205</v>
      </c>
      <c r="E137" s="213" t="s">
        <v>7023</v>
      </c>
      <c r="F137" s="214" t="s">
        <v>7024</v>
      </c>
      <c r="G137" s="215" t="s">
        <v>289</v>
      </c>
      <c r="H137" s="216">
        <v>30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2.0000000000000002E-05</v>
      </c>
      <c r="R137" s="221">
        <f>Q137*H137</f>
        <v>0.00060000000000000006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233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233</v>
      </c>
      <c r="BM137" s="223" t="s">
        <v>7025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7026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>
      <c r="A139" s="38"/>
      <c r="B139" s="39"/>
      <c r="C139" s="40"/>
      <c r="D139" s="230" t="s">
        <v>214</v>
      </c>
      <c r="E139" s="40"/>
      <c r="F139" s="231" t="s">
        <v>7027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214</v>
      </c>
      <c r="AU139" s="17" t="s">
        <v>82</v>
      </c>
    </row>
    <row r="140" s="2" customFormat="1" ht="16.5" customHeight="1">
      <c r="A140" s="38"/>
      <c r="B140" s="39"/>
      <c r="C140" s="243" t="s">
        <v>300</v>
      </c>
      <c r="D140" s="243" t="s">
        <v>248</v>
      </c>
      <c r="E140" s="244" t="s">
        <v>7028</v>
      </c>
      <c r="F140" s="245" t="s">
        <v>7029</v>
      </c>
      <c r="G140" s="246" t="s">
        <v>289</v>
      </c>
      <c r="H140" s="247">
        <v>120</v>
      </c>
      <c r="I140" s="248"/>
      <c r="J140" s="249">
        <f>ROUND(I140*H140,2)</f>
        <v>0</v>
      </c>
      <c r="K140" s="245" t="s">
        <v>209</v>
      </c>
      <c r="L140" s="250"/>
      <c r="M140" s="251" t="s">
        <v>19</v>
      </c>
      <c r="N140" s="252" t="s">
        <v>44</v>
      </c>
      <c r="O140" s="84"/>
      <c r="P140" s="221">
        <f>O140*H140</f>
        <v>0</v>
      </c>
      <c r="Q140" s="221">
        <v>8.0000000000000007E-05</v>
      </c>
      <c r="R140" s="221">
        <f>Q140*H140</f>
        <v>0.0096000000000000009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741</v>
      </c>
      <c r="AT140" s="223" t="s">
        <v>248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741</v>
      </c>
      <c r="BM140" s="223" t="s">
        <v>7030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7029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13" customFormat="1">
      <c r="A142" s="13"/>
      <c r="B142" s="232"/>
      <c r="C142" s="233"/>
      <c r="D142" s="225" t="s">
        <v>224</v>
      </c>
      <c r="E142" s="233"/>
      <c r="F142" s="235" t="s">
        <v>7031</v>
      </c>
      <c r="G142" s="233"/>
      <c r="H142" s="236">
        <v>120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224</v>
      </c>
      <c r="AU142" s="242" t="s">
        <v>82</v>
      </c>
      <c r="AV142" s="13" t="s">
        <v>82</v>
      </c>
      <c r="AW142" s="13" t="s">
        <v>4</v>
      </c>
      <c r="AX142" s="13" t="s">
        <v>80</v>
      </c>
      <c r="AY142" s="242" t="s">
        <v>202</v>
      </c>
    </row>
    <row r="143" s="2" customFormat="1" ht="16.5" customHeight="1">
      <c r="A143" s="38"/>
      <c r="B143" s="39"/>
      <c r="C143" s="212" t="s">
        <v>304</v>
      </c>
      <c r="D143" s="212" t="s">
        <v>205</v>
      </c>
      <c r="E143" s="213" t="s">
        <v>7032</v>
      </c>
      <c r="F143" s="214" t="s">
        <v>7033</v>
      </c>
      <c r="G143" s="215" t="s">
        <v>289</v>
      </c>
      <c r="H143" s="216">
        <v>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233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233</v>
      </c>
      <c r="BM143" s="223" t="s">
        <v>7034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7035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>
      <c r="A145" s="38"/>
      <c r="B145" s="39"/>
      <c r="C145" s="40"/>
      <c r="D145" s="230" t="s">
        <v>214</v>
      </c>
      <c r="E145" s="40"/>
      <c r="F145" s="231" t="s">
        <v>7036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214</v>
      </c>
      <c r="AU145" s="17" t="s">
        <v>82</v>
      </c>
    </row>
    <row r="146" s="2" customFormat="1" ht="16.5" customHeight="1">
      <c r="A146" s="38"/>
      <c r="B146" s="39"/>
      <c r="C146" s="243" t="s">
        <v>308</v>
      </c>
      <c r="D146" s="243" t="s">
        <v>248</v>
      </c>
      <c r="E146" s="244" t="s">
        <v>2129</v>
      </c>
      <c r="F146" s="245" t="s">
        <v>2130</v>
      </c>
      <c r="G146" s="246" t="s">
        <v>289</v>
      </c>
      <c r="H146" s="247">
        <v>2</v>
      </c>
      <c r="I146" s="248"/>
      <c r="J146" s="249">
        <f>ROUND(I146*H146,2)</f>
        <v>0</v>
      </c>
      <c r="K146" s="245" t="s">
        <v>209</v>
      </c>
      <c r="L146" s="250"/>
      <c r="M146" s="251" t="s">
        <v>19</v>
      </c>
      <c r="N146" s="252" t="s">
        <v>44</v>
      </c>
      <c r="O146" s="84"/>
      <c r="P146" s="221">
        <f>O146*H146</f>
        <v>0</v>
      </c>
      <c r="Q146" s="221">
        <v>0.00266</v>
      </c>
      <c r="R146" s="221">
        <f>Q146*H146</f>
        <v>0.0053200000000000001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741</v>
      </c>
      <c r="AT146" s="223" t="s">
        <v>248</v>
      </c>
      <c r="AU146" s="223" t="s">
        <v>82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741</v>
      </c>
      <c r="BM146" s="223" t="s">
        <v>7037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2130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82</v>
      </c>
    </row>
    <row r="148" s="2" customFormat="1" ht="16.5" customHeight="1">
      <c r="A148" s="38"/>
      <c r="B148" s="39"/>
      <c r="C148" s="212" t="s">
        <v>312</v>
      </c>
      <c r="D148" s="212" t="s">
        <v>205</v>
      </c>
      <c r="E148" s="213" t="s">
        <v>7038</v>
      </c>
      <c r="F148" s="214" t="s">
        <v>7039</v>
      </c>
      <c r="G148" s="215" t="s">
        <v>208</v>
      </c>
      <c r="H148" s="216">
        <v>22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233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233</v>
      </c>
      <c r="BM148" s="223" t="s">
        <v>7040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7041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>
      <c r="A150" s="38"/>
      <c r="B150" s="39"/>
      <c r="C150" s="40"/>
      <c r="D150" s="230" t="s">
        <v>214</v>
      </c>
      <c r="E150" s="40"/>
      <c r="F150" s="231" t="s">
        <v>7042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214</v>
      </c>
      <c r="AU150" s="17" t="s">
        <v>82</v>
      </c>
    </row>
    <row r="151" s="2" customFormat="1" ht="16.5" customHeight="1">
      <c r="A151" s="38"/>
      <c r="B151" s="39"/>
      <c r="C151" s="243" t="s">
        <v>7</v>
      </c>
      <c r="D151" s="243" t="s">
        <v>248</v>
      </c>
      <c r="E151" s="244" t="s">
        <v>7043</v>
      </c>
      <c r="F151" s="245" t="s">
        <v>7044</v>
      </c>
      <c r="G151" s="246" t="s">
        <v>208</v>
      </c>
      <c r="H151" s="247">
        <v>22</v>
      </c>
      <c r="I151" s="248"/>
      <c r="J151" s="249">
        <f>ROUND(I151*H151,2)</f>
        <v>0</v>
      </c>
      <c r="K151" s="245" t="s">
        <v>209</v>
      </c>
      <c r="L151" s="250"/>
      <c r="M151" s="251" t="s">
        <v>19</v>
      </c>
      <c r="N151" s="252" t="s">
        <v>44</v>
      </c>
      <c r="O151" s="84"/>
      <c r="P151" s="221">
        <f>O151*H151</f>
        <v>0</v>
      </c>
      <c r="Q151" s="221">
        <v>0.017590000000000001</v>
      </c>
      <c r="R151" s="221">
        <f>Q151*H151</f>
        <v>0.38698000000000005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741</v>
      </c>
      <c r="AT151" s="223" t="s">
        <v>248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741</v>
      </c>
      <c r="BM151" s="223" t="s">
        <v>7045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7044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2" customFormat="1" ht="16.5" customHeight="1">
      <c r="A153" s="38"/>
      <c r="B153" s="39"/>
      <c r="C153" s="212" t="s">
        <v>319</v>
      </c>
      <c r="D153" s="212" t="s">
        <v>205</v>
      </c>
      <c r="E153" s="213" t="s">
        <v>7046</v>
      </c>
      <c r="F153" s="214" t="s">
        <v>7047</v>
      </c>
      <c r="G153" s="215" t="s">
        <v>208</v>
      </c>
      <c r="H153" s="216">
        <v>22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2.0000000000000002E-05</v>
      </c>
      <c r="R153" s="221">
        <f>Q153*H153</f>
        <v>0.00044000000000000002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233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233</v>
      </c>
      <c r="BM153" s="223" t="s">
        <v>7048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7047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>
      <c r="A155" s="38"/>
      <c r="B155" s="39"/>
      <c r="C155" s="40"/>
      <c r="D155" s="230" t="s">
        <v>214</v>
      </c>
      <c r="E155" s="40"/>
      <c r="F155" s="231" t="s">
        <v>7049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214</v>
      </c>
      <c r="AU155" s="17" t="s">
        <v>82</v>
      </c>
    </row>
    <row r="156" s="2" customFormat="1" ht="16.5" customHeight="1">
      <c r="A156" s="38"/>
      <c r="B156" s="39"/>
      <c r="C156" s="212" t="s">
        <v>323</v>
      </c>
      <c r="D156" s="212" t="s">
        <v>205</v>
      </c>
      <c r="E156" s="213" t="s">
        <v>7050</v>
      </c>
      <c r="F156" s="214" t="s">
        <v>7051</v>
      </c>
      <c r="G156" s="215" t="s">
        <v>275</v>
      </c>
      <c r="H156" s="216">
        <v>5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0.00114</v>
      </c>
      <c r="R156" s="221">
        <f>Q156*H156</f>
        <v>0.0057000000000000002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233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233</v>
      </c>
      <c r="BM156" s="223" t="s">
        <v>7052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7053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>
      <c r="A158" s="38"/>
      <c r="B158" s="39"/>
      <c r="C158" s="40"/>
      <c r="D158" s="230" t="s">
        <v>214</v>
      </c>
      <c r="E158" s="40"/>
      <c r="F158" s="231" t="s">
        <v>7054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214</v>
      </c>
      <c r="AU158" s="17" t="s">
        <v>82</v>
      </c>
    </row>
    <row r="159" s="2" customFormat="1" ht="16.5" customHeight="1">
      <c r="A159" s="38"/>
      <c r="B159" s="39"/>
      <c r="C159" s="212" t="s">
        <v>327</v>
      </c>
      <c r="D159" s="212" t="s">
        <v>205</v>
      </c>
      <c r="E159" s="213" t="s">
        <v>7055</v>
      </c>
      <c r="F159" s="214" t="s">
        <v>7056</v>
      </c>
      <c r="G159" s="215" t="s">
        <v>289</v>
      </c>
      <c r="H159" s="216">
        <v>2</v>
      </c>
      <c r="I159" s="217"/>
      <c r="J159" s="218">
        <f>ROUND(I159*H159,2)</f>
        <v>0</v>
      </c>
      <c r="K159" s="214" t="s">
        <v>209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0.00012</v>
      </c>
      <c r="R159" s="221">
        <f>Q159*H159</f>
        <v>0.00024000000000000001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233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233</v>
      </c>
      <c r="BM159" s="223" t="s">
        <v>7057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7058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>
      <c r="A161" s="38"/>
      <c r="B161" s="39"/>
      <c r="C161" s="40"/>
      <c r="D161" s="230" t="s">
        <v>214</v>
      </c>
      <c r="E161" s="40"/>
      <c r="F161" s="231" t="s">
        <v>7059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214</v>
      </c>
      <c r="AU161" s="17" t="s">
        <v>82</v>
      </c>
    </row>
    <row r="162" s="2" customFormat="1" ht="16.5" customHeight="1">
      <c r="A162" s="38"/>
      <c r="B162" s="39"/>
      <c r="C162" s="212" t="s">
        <v>333</v>
      </c>
      <c r="D162" s="212" t="s">
        <v>205</v>
      </c>
      <c r="E162" s="213" t="s">
        <v>7060</v>
      </c>
      <c r="F162" s="214" t="s">
        <v>7061</v>
      </c>
      <c r="G162" s="215" t="s">
        <v>289</v>
      </c>
      <c r="H162" s="216">
        <v>2</v>
      </c>
      <c r="I162" s="217"/>
      <c r="J162" s="218">
        <f>ROUND(I162*H162,2)</f>
        <v>0</v>
      </c>
      <c r="K162" s="214" t="s">
        <v>209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233</v>
      </c>
      <c r="AT162" s="223" t="s">
        <v>205</v>
      </c>
      <c r="AU162" s="223" t="s">
        <v>82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233</v>
      </c>
      <c r="BM162" s="223" t="s">
        <v>7062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7063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82</v>
      </c>
    </row>
    <row r="164" s="2" customFormat="1">
      <c r="A164" s="38"/>
      <c r="B164" s="39"/>
      <c r="C164" s="40"/>
      <c r="D164" s="230" t="s">
        <v>214</v>
      </c>
      <c r="E164" s="40"/>
      <c r="F164" s="231" t="s">
        <v>7064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214</v>
      </c>
      <c r="AU164" s="17" t="s">
        <v>82</v>
      </c>
    </row>
    <row r="165" s="2" customFormat="1" ht="16.5" customHeight="1">
      <c r="A165" s="38"/>
      <c r="B165" s="39"/>
      <c r="C165" s="212" t="s">
        <v>339</v>
      </c>
      <c r="D165" s="212" t="s">
        <v>205</v>
      </c>
      <c r="E165" s="213" t="s">
        <v>7065</v>
      </c>
      <c r="F165" s="214" t="s">
        <v>7066</v>
      </c>
      <c r="G165" s="215" t="s">
        <v>208</v>
      </c>
      <c r="H165" s="216">
        <v>22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233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233</v>
      </c>
      <c r="BM165" s="223" t="s">
        <v>7067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7068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>
      <c r="A167" s="38"/>
      <c r="B167" s="39"/>
      <c r="C167" s="40"/>
      <c r="D167" s="230" t="s">
        <v>214</v>
      </c>
      <c r="E167" s="40"/>
      <c r="F167" s="231" t="s">
        <v>7069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214</v>
      </c>
      <c r="AU167" s="17" t="s">
        <v>82</v>
      </c>
    </row>
    <row r="168" s="2" customFormat="1" ht="16.5" customHeight="1">
      <c r="A168" s="38"/>
      <c r="B168" s="39"/>
      <c r="C168" s="212" t="s">
        <v>347</v>
      </c>
      <c r="D168" s="212" t="s">
        <v>205</v>
      </c>
      <c r="E168" s="213" t="s">
        <v>7070</v>
      </c>
      <c r="F168" s="214" t="s">
        <v>7071</v>
      </c>
      <c r="G168" s="215" t="s">
        <v>208</v>
      </c>
      <c r="H168" s="216">
        <v>22</v>
      </c>
      <c r="I168" s="217"/>
      <c r="J168" s="218">
        <f>ROUND(I168*H168,2)</f>
        <v>0</v>
      </c>
      <c r="K168" s="214" t="s">
        <v>209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233</v>
      </c>
      <c r="AT168" s="223" t="s">
        <v>205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233</v>
      </c>
      <c r="BM168" s="223" t="s">
        <v>7072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7073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82</v>
      </c>
    </row>
    <row r="170" s="2" customFormat="1">
      <c r="A170" s="38"/>
      <c r="B170" s="39"/>
      <c r="C170" s="40"/>
      <c r="D170" s="230" t="s">
        <v>214</v>
      </c>
      <c r="E170" s="40"/>
      <c r="F170" s="231" t="s">
        <v>7074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214</v>
      </c>
      <c r="AU170" s="17" t="s">
        <v>82</v>
      </c>
    </row>
    <row r="171" s="2" customFormat="1" ht="16.5" customHeight="1">
      <c r="A171" s="38"/>
      <c r="B171" s="39"/>
      <c r="C171" s="212" t="s">
        <v>353</v>
      </c>
      <c r="D171" s="212" t="s">
        <v>205</v>
      </c>
      <c r="E171" s="213" t="s">
        <v>7075</v>
      </c>
      <c r="F171" s="214" t="s">
        <v>7076</v>
      </c>
      <c r="G171" s="215" t="s">
        <v>289</v>
      </c>
      <c r="H171" s="216">
        <v>10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0.0036800000000000001</v>
      </c>
      <c r="R171" s="221">
        <f>Q171*H171</f>
        <v>0.036799999999999999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233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233</v>
      </c>
      <c r="BM171" s="223" t="s">
        <v>7077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7078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>
      <c r="A173" s="38"/>
      <c r="B173" s="39"/>
      <c r="C173" s="40"/>
      <c r="D173" s="230" t="s">
        <v>214</v>
      </c>
      <c r="E173" s="40"/>
      <c r="F173" s="231" t="s">
        <v>7079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214</v>
      </c>
      <c r="AU173" s="17" t="s">
        <v>82</v>
      </c>
    </row>
    <row r="174" s="2" customFormat="1" ht="16.5" customHeight="1">
      <c r="A174" s="38"/>
      <c r="B174" s="39"/>
      <c r="C174" s="243" t="s">
        <v>359</v>
      </c>
      <c r="D174" s="243" t="s">
        <v>248</v>
      </c>
      <c r="E174" s="244" t="s">
        <v>7080</v>
      </c>
      <c r="F174" s="245" t="s">
        <v>7081</v>
      </c>
      <c r="G174" s="246" t="s">
        <v>289</v>
      </c>
      <c r="H174" s="247">
        <v>2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4"/>
      <c r="P174" s="221">
        <f>O174*H174</f>
        <v>0</v>
      </c>
      <c r="Q174" s="221">
        <v>0.0074000000000000003</v>
      </c>
      <c r="R174" s="221">
        <f>Q174*H174</f>
        <v>0.014800000000000001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251</v>
      </c>
      <c r="AT174" s="223" t="s">
        <v>248</v>
      </c>
      <c r="AU174" s="223" t="s">
        <v>82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239</v>
      </c>
      <c r="BM174" s="223" t="s">
        <v>7082</v>
      </c>
    </row>
    <row r="175" s="2" customFormat="1">
      <c r="A175" s="38"/>
      <c r="B175" s="39"/>
      <c r="C175" s="40"/>
      <c r="D175" s="225" t="s">
        <v>212</v>
      </c>
      <c r="E175" s="40"/>
      <c r="F175" s="226" t="s">
        <v>7081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212</v>
      </c>
      <c r="AU175" s="17" t="s">
        <v>82</v>
      </c>
    </row>
    <row r="176" s="2" customFormat="1" ht="16.5" customHeight="1">
      <c r="A176" s="38"/>
      <c r="B176" s="39"/>
      <c r="C176" s="243" t="s">
        <v>366</v>
      </c>
      <c r="D176" s="243" t="s">
        <v>248</v>
      </c>
      <c r="E176" s="244" t="s">
        <v>7083</v>
      </c>
      <c r="F176" s="245" t="s">
        <v>7084</v>
      </c>
      <c r="G176" s="246" t="s">
        <v>289</v>
      </c>
      <c r="H176" s="247">
        <v>8</v>
      </c>
      <c r="I176" s="248"/>
      <c r="J176" s="249">
        <f>ROUND(I176*H176,2)</f>
        <v>0</v>
      </c>
      <c r="K176" s="245" t="s">
        <v>19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0.0074000000000000003</v>
      </c>
      <c r="R176" s="221">
        <f>Q176*H176</f>
        <v>0.059200000000000003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251</v>
      </c>
      <c r="AT176" s="223" t="s">
        <v>248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239</v>
      </c>
      <c r="BM176" s="223" t="s">
        <v>7085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7084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82</v>
      </c>
    </row>
    <row r="178" s="12" customFormat="1" ht="25.92" customHeight="1">
      <c r="A178" s="12"/>
      <c r="B178" s="196"/>
      <c r="C178" s="197"/>
      <c r="D178" s="198" t="s">
        <v>72</v>
      </c>
      <c r="E178" s="199" t="s">
        <v>159</v>
      </c>
      <c r="F178" s="199" t="s">
        <v>160</v>
      </c>
      <c r="G178" s="197"/>
      <c r="H178" s="197"/>
      <c r="I178" s="200"/>
      <c r="J178" s="201">
        <f>BK178</f>
        <v>0</v>
      </c>
      <c r="K178" s="197"/>
      <c r="L178" s="202"/>
      <c r="M178" s="203"/>
      <c r="N178" s="204"/>
      <c r="O178" s="204"/>
      <c r="P178" s="205">
        <f>P179+P184</f>
        <v>0</v>
      </c>
      <c r="Q178" s="204"/>
      <c r="R178" s="205">
        <f>R179+R184</f>
        <v>0</v>
      </c>
      <c r="S178" s="204"/>
      <c r="T178" s="206">
        <f>T179+T184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243</v>
      </c>
      <c r="AT178" s="208" t="s">
        <v>72</v>
      </c>
      <c r="AU178" s="208" t="s">
        <v>73</v>
      </c>
      <c r="AY178" s="207" t="s">
        <v>202</v>
      </c>
      <c r="BK178" s="209">
        <f>BK179+BK184</f>
        <v>0</v>
      </c>
    </row>
    <row r="179" s="12" customFormat="1" ht="22.8" customHeight="1">
      <c r="A179" s="12"/>
      <c r="B179" s="196"/>
      <c r="C179" s="197"/>
      <c r="D179" s="198" t="s">
        <v>72</v>
      </c>
      <c r="E179" s="210" t="s">
        <v>7086</v>
      </c>
      <c r="F179" s="210" t="s">
        <v>7087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SUM(P180:P183)</f>
        <v>0</v>
      </c>
      <c r="Q179" s="204"/>
      <c r="R179" s="205">
        <f>SUM(R180:R183)</f>
        <v>0</v>
      </c>
      <c r="S179" s="204"/>
      <c r="T179" s="206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243</v>
      </c>
      <c r="AT179" s="208" t="s">
        <v>72</v>
      </c>
      <c r="AU179" s="208" t="s">
        <v>80</v>
      </c>
      <c r="AY179" s="207" t="s">
        <v>202</v>
      </c>
      <c r="BK179" s="209">
        <f>SUM(BK180:BK183)</f>
        <v>0</v>
      </c>
    </row>
    <row r="180" s="2" customFormat="1" ht="16.5" customHeight="1">
      <c r="A180" s="38"/>
      <c r="B180" s="39"/>
      <c r="C180" s="212" t="s">
        <v>373</v>
      </c>
      <c r="D180" s="212" t="s">
        <v>205</v>
      </c>
      <c r="E180" s="213" t="s">
        <v>7088</v>
      </c>
      <c r="F180" s="214" t="s">
        <v>7089</v>
      </c>
      <c r="G180" s="215" t="s">
        <v>4446</v>
      </c>
      <c r="H180" s="216">
        <v>10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5332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5332</v>
      </c>
      <c r="BM180" s="223" t="s">
        <v>7090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7089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2" customFormat="1">
      <c r="A182" s="38"/>
      <c r="B182" s="39"/>
      <c r="C182" s="40"/>
      <c r="D182" s="230" t="s">
        <v>214</v>
      </c>
      <c r="E182" s="40"/>
      <c r="F182" s="231" t="s">
        <v>7091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214</v>
      </c>
      <c r="AU182" s="17" t="s">
        <v>82</v>
      </c>
    </row>
    <row r="183" s="2" customFormat="1">
      <c r="A183" s="38"/>
      <c r="B183" s="39"/>
      <c r="C183" s="40"/>
      <c r="D183" s="225" t="s">
        <v>525</v>
      </c>
      <c r="E183" s="40"/>
      <c r="F183" s="253" t="s">
        <v>7092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525</v>
      </c>
      <c r="AU183" s="17" t="s">
        <v>82</v>
      </c>
    </row>
    <row r="184" s="12" customFormat="1" ht="22.8" customHeight="1">
      <c r="A184" s="12"/>
      <c r="B184" s="196"/>
      <c r="C184" s="197"/>
      <c r="D184" s="198" t="s">
        <v>72</v>
      </c>
      <c r="E184" s="210" t="s">
        <v>5327</v>
      </c>
      <c r="F184" s="210" t="s">
        <v>5328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SUM(P185:P190)</f>
        <v>0</v>
      </c>
      <c r="Q184" s="204"/>
      <c r="R184" s="205">
        <f>SUM(R185:R190)</f>
        <v>0</v>
      </c>
      <c r="S184" s="204"/>
      <c r="T184" s="206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243</v>
      </c>
      <c r="AT184" s="208" t="s">
        <v>72</v>
      </c>
      <c r="AU184" s="208" t="s">
        <v>80</v>
      </c>
      <c r="AY184" s="207" t="s">
        <v>202</v>
      </c>
      <c r="BK184" s="209">
        <f>SUM(BK185:BK190)</f>
        <v>0</v>
      </c>
    </row>
    <row r="185" s="2" customFormat="1" ht="16.5" customHeight="1">
      <c r="A185" s="38"/>
      <c r="B185" s="39"/>
      <c r="C185" s="212" t="s">
        <v>251</v>
      </c>
      <c r="D185" s="212" t="s">
        <v>205</v>
      </c>
      <c r="E185" s="213" t="s">
        <v>5336</v>
      </c>
      <c r="F185" s="214" t="s">
        <v>7093</v>
      </c>
      <c r="G185" s="215" t="s">
        <v>4446</v>
      </c>
      <c r="H185" s="216">
        <v>4</v>
      </c>
      <c r="I185" s="217"/>
      <c r="J185" s="218">
        <f>ROUND(I185*H185,2)</f>
        <v>0</v>
      </c>
      <c r="K185" s="214" t="s">
        <v>209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5332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5332</v>
      </c>
      <c r="BM185" s="223" t="s">
        <v>7094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7093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82</v>
      </c>
    </row>
    <row r="187" s="2" customFormat="1">
      <c r="A187" s="38"/>
      <c r="B187" s="39"/>
      <c r="C187" s="40"/>
      <c r="D187" s="230" t="s">
        <v>214</v>
      </c>
      <c r="E187" s="40"/>
      <c r="F187" s="231" t="s">
        <v>5339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214</v>
      </c>
      <c r="AU187" s="17" t="s">
        <v>82</v>
      </c>
    </row>
    <row r="188" s="2" customFormat="1" ht="16.5" customHeight="1">
      <c r="A188" s="38"/>
      <c r="B188" s="39"/>
      <c r="C188" s="212" t="s">
        <v>385</v>
      </c>
      <c r="D188" s="212" t="s">
        <v>205</v>
      </c>
      <c r="E188" s="213" t="s">
        <v>5347</v>
      </c>
      <c r="F188" s="214" t="s">
        <v>5348</v>
      </c>
      <c r="G188" s="215" t="s">
        <v>2201</v>
      </c>
      <c r="H188" s="216">
        <v>4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5332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5332</v>
      </c>
      <c r="BM188" s="223" t="s">
        <v>7095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5348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2" customFormat="1">
      <c r="A190" s="38"/>
      <c r="B190" s="39"/>
      <c r="C190" s="40"/>
      <c r="D190" s="225" t="s">
        <v>525</v>
      </c>
      <c r="E190" s="40"/>
      <c r="F190" s="253" t="s">
        <v>5345</v>
      </c>
      <c r="G190" s="40"/>
      <c r="H190" s="40"/>
      <c r="I190" s="227"/>
      <c r="J190" s="40"/>
      <c r="K190" s="40"/>
      <c r="L190" s="44"/>
      <c r="M190" s="254"/>
      <c r="N190" s="255"/>
      <c r="O190" s="256"/>
      <c r="P190" s="256"/>
      <c r="Q190" s="256"/>
      <c r="R190" s="256"/>
      <c r="S190" s="256"/>
      <c r="T190" s="257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525</v>
      </c>
      <c r="AU190" s="17" t="s">
        <v>82</v>
      </c>
    </row>
    <row r="191" s="2" customFormat="1" ht="6.96" customHeight="1">
      <c r="A191" s="38"/>
      <c r="B191" s="59"/>
      <c r="C191" s="60"/>
      <c r="D191" s="60"/>
      <c r="E191" s="60"/>
      <c r="F191" s="60"/>
      <c r="G191" s="60"/>
      <c r="H191" s="60"/>
      <c r="I191" s="60"/>
      <c r="J191" s="60"/>
      <c r="K191" s="60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uUmnbaL5e/tO3tYh8Rd7qidw9GyNQjWWvBjsPYovqQ6e/T/BgHsSVfjy8yTg7VX/QLW4Nksv8RNT4CWF514COw==" hashValue="dnCD1TAaMRddQoAx1Tmms3yiX2ghVFTU6Hc60iFC9vhiPBjO/EbGVbzkNpD81xljpBa0UYPY9ZujuLEGF3QnPw==" algorithmName="SHA-512" password="CC35"/>
  <autoFilter ref="C87:K19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997013111"/>
    <hyperlink ref="F98" r:id="rId2" display="https://podminky.urs.cz/item/CS_URS_2024_01/767996703"/>
    <hyperlink ref="F101" r:id="rId3" display="https://podminky.urs.cz/item/CS_URS_2024_01/998767101"/>
    <hyperlink ref="F104" r:id="rId4" display="https://podminky.urs.cz/item/CS_URS_2024_01/998767194"/>
    <hyperlink ref="F107" r:id="rId5" display="https://podminky.urs.cz/item/CS_URS_2024_01/998767199"/>
    <hyperlink ref="F113" r:id="rId6" display="https://podminky.urs.cz/item/CS_URS_2024_01/230083156"/>
    <hyperlink ref="F116" r:id="rId7" display="https://podminky.urs.cz/item/CS_URS_2024_01/230200166"/>
    <hyperlink ref="F119" r:id="rId8" display="https://podminky.urs.cz/item/CS_URS_2024_01/230201050"/>
    <hyperlink ref="F124" r:id="rId9" display="https://podminky.urs.cz/item/CS_URS_2024_01/230201341"/>
    <hyperlink ref="F129" r:id="rId10" display="https://podminky.urs.cz/item/CS_URS_2024_01/230202020"/>
    <hyperlink ref="F136" r:id="rId11" display="https://podminky.urs.cz/item/CS_URS_2024_01/230202077"/>
    <hyperlink ref="F139" r:id="rId12" display="https://podminky.urs.cz/item/CS_URS_2024_01/230202133"/>
    <hyperlink ref="F145" r:id="rId13" display="https://podminky.urs.cz/item/CS_URS_2024_01/230202231"/>
    <hyperlink ref="F150" r:id="rId14" display="https://podminky.urs.cz/item/CS_URS_2024_01/230205156"/>
    <hyperlink ref="F155" r:id="rId15" display="https://podminky.urs.cz/item/CS_URS_2024_01/230208515"/>
    <hyperlink ref="F158" r:id="rId16" display="https://podminky.urs.cz/item/CS_URS_2024_01/230210016"/>
    <hyperlink ref="F161" r:id="rId17" display="https://podminky.urs.cz/item/CS_URS_2024_01/230220017"/>
    <hyperlink ref="F164" r:id="rId18" display="https://podminky.urs.cz/item/CS_URS_2024_01/230220031"/>
    <hyperlink ref="F167" r:id="rId19" display="https://podminky.urs.cz/item/CS_URS_2024_01/230230008"/>
    <hyperlink ref="F170" r:id="rId20" display="https://podminky.urs.cz/item/CS_URS_2024_01/230230023"/>
    <hyperlink ref="F173" r:id="rId21" display="https://podminky.urs.cz/item/CS_URS_2024_01/231191104"/>
    <hyperlink ref="F182" r:id="rId22" display="https://podminky.urs.cz/item/CS_URS_2024_01/012203000"/>
    <hyperlink ref="F187" r:id="rId23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3151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ROUND((SUM(BE85:BE160)),  2)</f>
        <v>0</v>
      </c>
      <c r="G33" s="38"/>
      <c r="H33" s="38"/>
      <c r="I33" s="157">
        <v>0.20999999999999999</v>
      </c>
      <c r="J33" s="156">
        <f>ROUND(((SUM(BE85:BE160))*I33),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ROUND((SUM(BF85:BF160)),  2)</f>
        <v>0</v>
      </c>
      <c r="G34" s="38"/>
      <c r="H34" s="38"/>
      <c r="I34" s="157">
        <v>0.12</v>
      </c>
      <c r="J34" s="156">
        <f>ROUND(((SUM(BF85:BF160))*I34),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ROUND((SUM(BG85:BG160)),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ROUND((SUM(BH85:BH160)),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ROUND((SUM(BI85:BI160)),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3151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6964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7096</v>
      </c>
      <c r="E62" s="182"/>
      <c r="F62" s="182"/>
      <c r="G62" s="182"/>
      <c r="H62" s="182"/>
      <c r="I62" s="182"/>
      <c r="J62" s="183">
        <f>J117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3152</v>
      </c>
      <c r="E63" s="182"/>
      <c r="F63" s="182"/>
      <c r="G63" s="182"/>
      <c r="H63" s="182"/>
      <c r="I63" s="182"/>
      <c r="J63" s="183">
        <f>J136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7097</v>
      </c>
      <c r="E64" s="182"/>
      <c r="F64" s="182"/>
      <c r="G64" s="182"/>
      <c r="H64" s="182"/>
      <c r="I64" s="182"/>
      <c r="J64" s="183">
        <f>J147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7098</v>
      </c>
      <c r="E65" s="182"/>
      <c r="F65" s="182"/>
      <c r="G65" s="182"/>
      <c r="H65" s="182"/>
      <c r="I65" s="182"/>
      <c r="J65" s="183">
        <f>J156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187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Revitalizace CZT Liberec - GreenNet III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VRN - Vedlejší rozpočtové náklady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Liberec</v>
      </c>
      <c r="G79" s="40"/>
      <c r="H79" s="40"/>
      <c r="I79" s="32" t="s">
        <v>23</v>
      </c>
      <c r="J79" s="72" t="str">
        <f>IF(J12="","",J12)</f>
        <v>13. 6. 2024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Teplárna Liberec, a.s.</v>
      </c>
      <c r="G81" s="40"/>
      <c r="H81" s="40"/>
      <c r="I81" s="32" t="s">
        <v>32</v>
      </c>
      <c r="J81" s="36" t="str">
        <f>E21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188</v>
      </c>
      <c r="D84" s="188" t="s">
        <v>58</v>
      </c>
      <c r="E84" s="188" t="s">
        <v>54</v>
      </c>
      <c r="F84" s="188" t="s">
        <v>55</v>
      </c>
      <c r="G84" s="188" t="s">
        <v>189</v>
      </c>
      <c r="H84" s="188" t="s">
        <v>190</v>
      </c>
      <c r="I84" s="188" t="s">
        <v>191</v>
      </c>
      <c r="J84" s="188" t="s">
        <v>170</v>
      </c>
      <c r="K84" s="189" t="s">
        <v>192</v>
      </c>
      <c r="L84" s="190"/>
      <c r="M84" s="92" t="s">
        <v>19</v>
      </c>
      <c r="N84" s="93" t="s">
        <v>43</v>
      </c>
      <c r="O84" s="93" t="s">
        <v>193</v>
      </c>
      <c r="P84" s="93" t="s">
        <v>194</v>
      </c>
      <c r="Q84" s="93" t="s">
        <v>195</v>
      </c>
      <c r="R84" s="93" t="s">
        <v>196</v>
      </c>
      <c r="S84" s="93" t="s">
        <v>197</v>
      </c>
      <c r="T84" s="94" t="s">
        <v>198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199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</f>
        <v>0</v>
      </c>
      <c r="Q85" s="96"/>
      <c r="R85" s="193">
        <f>R86</f>
        <v>0</v>
      </c>
      <c r="S85" s="96"/>
      <c r="T85" s="194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171</v>
      </c>
      <c r="BK85" s="195">
        <f>BK86</f>
        <v>0</v>
      </c>
    </row>
    <row r="86" s="12" customFormat="1" ht="25.92" customHeight="1">
      <c r="A86" s="12"/>
      <c r="B86" s="196"/>
      <c r="C86" s="197"/>
      <c r="D86" s="198" t="s">
        <v>72</v>
      </c>
      <c r="E86" s="199" t="s">
        <v>159</v>
      </c>
      <c r="F86" s="199" t="s">
        <v>160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P87+P117+P136+P147+P156</f>
        <v>0</v>
      </c>
      <c r="Q86" s="204"/>
      <c r="R86" s="205">
        <f>R87+R117+R136+R147+R156</f>
        <v>0</v>
      </c>
      <c r="S86" s="204"/>
      <c r="T86" s="206">
        <f>T87+T117+T136+T147+T156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243</v>
      </c>
      <c r="AT86" s="208" t="s">
        <v>72</v>
      </c>
      <c r="AU86" s="208" t="s">
        <v>73</v>
      </c>
      <c r="AY86" s="207" t="s">
        <v>202</v>
      </c>
      <c r="BK86" s="209">
        <f>BK87+BK117+BK136+BK147+BK156</f>
        <v>0</v>
      </c>
    </row>
    <row r="87" s="12" customFormat="1" ht="22.8" customHeight="1">
      <c r="A87" s="12"/>
      <c r="B87" s="196"/>
      <c r="C87" s="197"/>
      <c r="D87" s="198" t="s">
        <v>72</v>
      </c>
      <c r="E87" s="210" t="s">
        <v>7086</v>
      </c>
      <c r="F87" s="210" t="s">
        <v>7087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SUM(P88:P116)</f>
        <v>0</v>
      </c>
      <c r="Q87" s="204"/>
      <c r="R87" s="205">
        <f>SUM(R88:R116)</f>
        <v>0</v>
      </c>
      <c r="S87" s="204"/>
      <c r="T87" s="206">
        <f>SUM(T88:T116)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243</v>
      </c>
      <c r="AT87" s="208" t="s">
        <v>72</v>
      </c>
      <c r="AU87" s="208" t="s">
        <v>80</v>
      </c>
      <c r="AY87" s="207" t="s">
        <v>202</v>
      </c>
      <c r="BK87" s="209">
        <f>SUM(BK88:BK116)</f>
        <v>0</v>
      </c>
    </row>
    <row r="88" s="2" customFormat="1" ht="16.5" customHeight="1">
      <c r="A88" s="38"/>
      <c r="B88" s="39"/>
      <c r="C88" s="212" t="s">
        <v>80</v>
      </c>
      <c r="D88" s="212" t="s">
        <v>205</v>
      </c>
      <c r="E88" s="213" t="s">
        <v>7099</v>
      </c>
      <c r="F88" s="214" t="s">
        <v>7100</v>
      </c>
      <c r="G88" s="215" t="s">
        <v>4446</v>
      </c>
      <c r="H88" s="216">
        <v>1</v>
      </c>
      <c r="I88" s="217"/>
      <c r="J88" s="218">
        <f>ROUND(I88*H88,2)</f>
        <v>0</v>
      </c>
      <c r="K88" s="214" t="s">
        <v>209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5332</v>
      </c>
      <c r="AT88" s="223" t="s">
        <v>205</v>
      </c>
      <c r="AU88" s="223" t="s">
        <v>82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5332</v>
      </c>
      <c r="BM88" s="223" t="s">
        <v>7101</v>
      </c>
    </row>
    <row r="89" s="2" customFormat="1">
      <c r="A89" s="38"/>
      <c r="B89" s="39"/>
      <c r="C89" s="40"/>
      <c r="D89" s="225" t="s">
        <v>212</v>
      </c>
      <c r="E89" s="40"/>
      <c r="F89" s="226" t="s">
        <v>7100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212</v>
      </c>
      <c r="AU89" s="17" t="s">
        <v>82</v>
      </c>
    </row>
    <row r="90" s="2" customFormat="1">
      <c r="A90" s="38"/>
      <c r="B90" s="39"/>
      <c r="C90" s="40"/>
      <c r="D90" s="230" t="s">
        <v>214</v>
      </c>
      <c r="E90" s="40"/>
      <c r="F90" s="231" t="s">
        <v>7102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214</v>
      </c>
      <c r="AU90" s="17" t="s">
        <v>82</v>
      </c>
    </row>
    <row r="91" s="2" customFormat="1">
      <c r="A91" s="38"/>
      <c r="B91" s="39"/>
      <c r="C91" s="40"/>
      <c r="D91" s="225" t="s">
        <v>525</v>
      </c>
      <c r="E91" s="40"/>
      <c r="F91" s="253" t="s">
        <v>7103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525</v>
      </c>
      <c r="AU91" s="17" t="s">
        <v>82</v>
      </c>
    </row>
    <row r="92" s="2" customFormat="1" ht="16.5" customHeight="1">
      <c r="A92" s="38"/>
      <c r="B92" s="39"/>
      <c r="C92" s="212" t="s">
        <v>82</v>
      </c>
      <c r="D92" s="212" t="s">
        <v>205</v>
      </c>
      <c r="E92" s="213" t="s">
        <v>7088</v>
      </c>
      <c r="F92" s="214" t="s">
        <v>7089</v>
      </c>
      <c r="G92" s="215" t="s">
        <v>4446</v>
      </c>
      <c r="H92" s="216">
        <v>1</v>
      </c>
      <c r="I92" s="217"/>
      <c r="J92" s="218">
        <f>ROUND(I92*H92,2)</f>
        <v>0</v>
      </c>
      <c r="K92" s="214" t="s">
        <v>209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5332</v>
      </c>
      <c r="AT92" s="223" t="s">
        <v>205</v>
      </c>
      <c r="AU92" s="223" t="s">
        <v>82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5332</v>
      </c>
      <c r="BM92" s="223" t="s">
        <v>7104</v>
      </c>
    </row>
    <row r="93" s="2" customFormat="1">
      <c r="A93" s="38"/>
      <c r="B93" s="39"/>
      <c r="C93" s="40"/>
      <c r="D93" s="225" t="s">
        <v>212</v>
      </c>
      <c r="E93" s="40"/>
      <c r="F93" s="226" t="s">
        <v>7089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212</v>
      </c>
      <c r="AU93" s="17" t="s">
        <v>82</v>
      </c>
    </row>
    <row r="94" s="2" customFormat="1">
      <c r="A94" s="38"/>
      <c r="B94" s="39"/>
      <c r="C94" s="40"/>
      <c r="D94" s="230" t="s">
        <v>214</v>
      </c>
      <c r="E94" s="40"/>
      <c r="F94" s="231" t="s">
        <v>7091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214</v>
      </c>
      <c r="AU94" s="17" t="s">
        <v>82</v>
      </c>
    </row>
    <row r="95" s="2" customFormat="1" ht="16.5" customHeight="1">
      <c r="A95" s="38"/>
      <c r="B95" s="39"/>
      <c r="C95" s="212" t="s">
        <v>230</v>
      </c>
      <c r="D95" s="212" t="s">
        <v>205</v>
      </c>
      <c r="E95" s="213" t="s">
        <v>7105</v>
      </c>
      <c r="F95" s="214" t="s">
        <v>7106</v>
      </c>
      <c r="G95" s="215" t="s">
        <v>4446</v>
      </c>
      <c r="H95" s="216">
        <v>1</v>
      </c>
      <c r="I95" s="217"/>
      <c r="J95" s="218">
        <f>ROUND(I95*H95,2)</f>
        <v>0</v>
      </c>
      <c r="K95" s="214" t="s">
        <v>209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5332</v>
      </c>
      <c r="AT95" s="223" t="s">
        <v>205</v>
      </c>
      <c r="AU95" s="223" t="s">
        <v>82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5332</v>
      </c>
      <c r="BM95" s="223" t="s">
        <v>7107</v>
      </c>
    </row>
    <row r="96" s="2" customFormat="1">
      <c r="A96" s="38"/>
      <c r="B96" s="39"/>
      <c r="C96" s="40"/>
      <c r="D96" s="225" t="s">
        <v>212</v>
      </c>
      <c r="E96" s="40"/>
      <c r="F96" s="226" t="s">
        <v>7106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82</v>
      </c>
    </row>
    <row r="97" s="2" customFormat="1">
      <c r="A97" s="38"/>
      <c r="B97" s="39"/>
      <c r="C97" s="40"/>
      <c r="D97" s="230" t="s">
        <v>214</v>
      </c>
      <c r="E97" s="40"/>
      <c r="F97" s="231" t="s">
        <v>7108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214</v>
      </c>
      <c r="AU97" s="17" t="s">
        <v>82</v>
      </c>
    </row>
    <row r="98" s="2" customFormat="1">
      <c r="A98" s="38"/>
      <c r="B98" s="39"/>
      <c r="C98" s="40"/>
      <c r="D98" s="225" t="s">
        <v>525</v>
      </c>
      <c r="E98" s="40"/>
      <c r="F98" s="253" t="s">
        <v>7109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525</v>
      </c>
      <c r="AU98" s="17" t="s">
        <v>82</v>
      </c>
    </row>
    <row r="99" s="2" customFormat="1" ht="16.5" customHeight="1">
      <c r="A99" s="38"/>
      <c r="B99" s="39"/>
      <c r="C99" s="212" t="s">
        <v>210</v>
      </c>
      <c r="D99" s="212" t="s">
        <v>205</v>
      </c>
      <c r="E99" s="213" t="s">
        <v>7110</v>
      </c>
      <c r="F99" s="214" t="s">
        <v>7111</v>
      </c>
      <c r="G99" s="215" t="s">
        <v>4446</v>
      </c>
      <c r="H99" s="216">
        <v>1</v>
      </c>
      <c r="I99" s="217"/>
      <c r="J99" s="218">
        <f>ROUND(I99*H99,2)</f>
        <v>0</v>
      </c>
      <c r="K99" s="214" t="s">
        <v>209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5332</v>
      </c>
      <c r="AT99" s="223" t="s">
        <v>205</v>
      </c>
      <c r="AU99" s="223" t="s">
        <v>82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5332</v>
      </c>
      <c r="BM99" s="223" t="s">
        <v>7112</v>
      </c>
    </row>
    <row r="100" s="2" customFormat="1">
      <c r="A100" s="38"/>
      <c r="B100" s="39"/>
      <c r="C100" s="40"/>
      <c r="D100" s="225" t="s">
        <v>212</v>
      </c>
      <c r="E100" s="40"/>
      <c r="F100" s="226" t="s">
        <v>7111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212</v>
      </c>
      <c r="AU100" s="17" t="s">
        <v>82</v>
      </c>
    </row>
    <row r="101" s="2" customFormat="1">
      <c r="A101" s="38"/>
      <c r="B101" s="39"/>
      <c r="C101" s="40"/>
      <c r="D101" s="230" t="s">
        <v>214</v>
      </c>
      <c r="E101" s="40"/>
      <c r="F101" s="231" t="s">
        <v>7113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214</v>
      </c>
      <c r="AU101" s="17" t="s">
        <v>82</v>
      </c>
    </row>
    <row r="102" s="2" customFormat="1" ht="16.5" customHeight="1">
      <c r="A102" s="38"/>
      <c r="B102" s="39"/>
      <c r="C102" s="212" t="s">
        <v>243</v>
      </c>
      <c r="D102" s="212" t="s">
        <v>205</v>
      </c>
      <c r="E102" s="213" t="s">
        <v>7114</v>
      </c>
      <c r="F102" s="214" t="s">
        <v>7115</v>
      </c>
      <c r="G102" s="215" t="s">
        <v>4446</v>
      </c>
      <c r="H102" s="216">
        <v>1</v>
      </c>
      <c r="I102" s="217"/>
      <c r="J102" s="218">
        <f>ROUND(I102*H102,2)</f>
        <v>0</v>
      </c>
      <c r="K102" s="214" t="s">
        <v>209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5332</v>
      </c>
      <c r="AT102" s="223" t="s">
        <v>205</v>
      </c>
      <c r="AU102" s="223" t="s">
        <v>82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5332</v>
      </c>
      <c r="BM102" s="223" t="s">
        <v>7116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7115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82</v>
      </c>
    </row>
    <row r="104" s="2" customFormat="1">
      <c r="A104" s="38"/>
      <c r="B104" s="39"/>
      <c r="C104" s="40"/>
      <c r="D104" s="230" t="s">
        <v>214</v>
      </c>
      <c r="E104" s="40"/>
      <c r="F104" s="231" t="s">
        <v>7117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214</v>
      </c>
      <c r="AU104" s="17" t="s">
        <v>82</v>
      </c>
    </row>
    <row r="105" s="2" customFormat="1" ht="16.5" customHeight="1">
      <c r="A105" s="38"/>
      <c r="B105" s="39"/>
      <c r="C105" s="212" t="s">
        <v>247</v>
      </c>
      <c r="D105" s="212" t="s">
        <v>205</v>
      </c>
      <c r="E105" s="213" t="s">
        <v>7118</v>
      </c>
      <c r="F105" s="214" t="s">
        <v>7119</v>
      </c>
      <c r="G105" s="215" t="s">
        <v>4446</v>
      </c>
      <c r="H105" s="216">
        <v>1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5332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5332</v>
      </c>
      <c r="BM105" s="223" t="s">
        <v>7120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7119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>
      <c r="A107" s="38"/>
      <c r="B107" s="39"/>
      <c r="C107" s="40"/>
      <c r="D107" s="230" t="s">
        <v>214</v>
      </c>
      <c r="E107" s="40"/>
      <c r="F107" s="231" t="s">
        <v>7121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214</v>
      </c>
      <c r="AU107" s="17" t="s">
        <v>82</v>
      </c>
    </row>
    <row r="108" s="2" customFormat="1">
      <c r="A108" s="38"/>
      <c r="B108" s="39"/>
      <c r="C108" s="40"/>
      <c r="D108" s="225" t="s">
        <v>525</v>
      </c>
      <c r="E108" s="40"/>
      <c r="F108" s="253" t="s">
        <v>7122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525</v>
      </c>
      <c r="AU108" s="17" t="s">
        <v>82</v>
      </c>
    </row>
    <row r="109" s="2" customFormat="1" ht="16.5" customHeight="1">
      <c r="A109" s="38"/>
      <c r="B109" s="39"/>
      <c r="C109" s="212" t="s">
        <v>253</v>
      </c>
      <c r="D109" s="212" t="s">
        <v>205</v>
      </c>
      <c r="E109" s="213" t="s">
        <v>7123</v>
      </c>
      <c r="F109" s="214" t="s">
        <v>7124</v>
      </c>
      <c r="G109" s="215" t="s">
        <v>4446</v>
      </c>
      <c r="H109" s="216">
        <v>1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5332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5332</v>
      </c>
      <c r="BM109" s="223" t="s">
        <v>7125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7124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2" customFormat="1">
      <c r="A111" s="38"/>
      <c r="B111" s="39"/>
      <c r="C111" s="40"/>
      <c r="D111" s="230" t="s">
        <v>214</v>
      </c>
      <c r="E111" s="40"/>
      <c r="F111" s="231" t="s">
        <v>7126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214</v>
      </c>
      <c r="AU111" s="17" t="s">
        <v>82</v>
      </c>
    </row>
    <row r="112" s="2" customFormat="1">
      <c r="A112" s="38"/>
      <c r="B112" s="39"/>
      <c r="C112" s="40"/>
      <c r="D112" s="225" t="s">
        <v>525</v>
      </c>
      <c r="E112" s="40"/>
      <c r="F112" s="253" t="s">
        <v>7122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525</v>
      </c>
      <c r="AU112" s="17" t="s">
        <v>82</v>
      </c>
    </row>
    <row r="113" s="2" customFormat="1" ht="16.5" customHeight="1">
      <c r="A113" s="38"/>
      <c r="B113" s="39"/>
      <c r="C113" s="212" t="s">
        <v>203</v>
      </c>
      <c r="D113" s="212" t="s">
        <v>205</v>
      </c>
      <c r="E113" s="213" t="s">
        <v>7127</v>
      </c>
      <c r="F113" s="214" t="s">
        <v>7128</v>
      </c>
      <c r="G113" s="215" t="s">
        <v>4446</v>
      </c>
      <c r="H113" s="216">
        <v>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5332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5332</v>
      </c>
      <c r="BM113" s="223" t="s">
        <v>7129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7128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>
      <c r="A115" s="38"/>
      <c r="B115" s="39"/>
      <c r="C115" s="40"/>
      <c r="D115" s="230" t="s">
        <v>214</v>
      </c>
      <c r="E115" s="40"/>
      <c r="F115" s="231" t="s">
        <v>7130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214</v>
      </c>
      <c r="AU115" s="17" t="s">
        <v>82</v>
      </c>
    </row>
    <row r="116" s="2" customFormat="1">
      <c r="A116" s="38"/>
      <c r="B116" s="39"/>
      <c r="C116" s="40"/>
      <c r="D116" s="225" t="s">
        <v>525</v>
      </c>
      <c r="E116" s="40"/>
      <c r="F116" s="253" t="s">
        <v>7131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525</v>
      </c>
      <c r="AU116" s="17" t="s">
        <v>82</v>
      </c>
    </row>
    <row r="117" s="12" customFormat="1" ht="22.8" customHeight="1">
      <c r="A117" s="12"/>
      <c r="B117" s="196"/>
      <c r="C117" s="197"/>
      <c r="D117" s="198" t="s">
        <v>72</v>
      </c>
      <c r="E117" s="210" t="s">
        <v>7132</v>
      </c>
      <c r="F117" s="210" t="s">
        <v>7133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SUM(P118:P135)</f>
        <v>0</v>
      </c>
      <c r="Q117" s="204"/>
      <c r="R117" s="205">
        <f>SUM(R118:R135)</f>
        <v>0</v>
      </c>
      <c r="S117" s="204"/>
      <c r="T117" s="206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243</v>
      </c>
      <c r="AT117" s="208" t="s">
        <v>72</v>
      </c>
      <c r="AU117" s="208" t="s">
        <v>80</v>
      </c>
      <c r="AY117" s="207" t="s">
        <v>202</v>
      </c>
      <c r="BK117" s="209">
        <f>SUM(BK118:BK135)</f>
        <v>0</v>
      </c>
    </row>
    <row r="118" s="2" customFormat="1" ht="16.5" customHeight="1">
      <c r="A118" s="38"/>
      <c r="B118" s="39"/>
      <c r="C118" s="212" t="s">
        <v>261</v>
      </c>
      <c r="D118" s="212" t="s">
        <v>205</v>
      </c>
      <c r="E118" s="213" t="s">
        <v>7134</v>
      </c>
      <c r="F118" s="214" t="s">
        <v>7135</v>
      </c>
      <c r="G118" s="215" t="s">
        <v>7136</v>
      </c>
      <c r="H118" s="216">
        <v>1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5332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5332</v>
      </c>
      <c r="BM118" s="223" t="s">
        <v>7137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7135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2" customFormat="1">
      <c r="A120" s="38"/>
      <c r="B120" s="39"/>
      <c r="C120" s="40"/>
      <c r="D120" s="230" t="s">
        <v>214</v>
      </c>
      <c r="E120" s="40"/>
      <c r="F120" s="231" t="s">
        <v>7138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214</v>
      </c>
      <c r="AU120" s="17" t="s">
        <v>82</v>
      </c>
    </row>
    <row r="121" s="2" customFormat="1" ht="16.5" customHeight="1">
      <c r="A121" s="38"/>
      <c r="B121" s="39"/>
      <c r="C121" s="212" t="s">
        <v>265</v>
      </c>
      <c r="D121" s="212" t="s">
        <v>205</v>
      </c>
      <c r="E121" s="213" t="s">
        <v>7139</v>
      </c>
      <c r="F121" s="214" t="s">
        <v>7140</v>
      </c>
      <c r="G121" s="215" t="s">
        <v>7136</v>
      </c>
      <c r="H121" s="216">
        <v>1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5332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5332</v>
      </c>
      <c r="BM121" s="223" t="s">
        <v>7141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7140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>
      <c r="A123" s="38"/>
      <c r="B123" s="39"/>
      <c r="C123" s="40"/>
      <c r="D123" s="230" t="s">
        <v>214</v>
      </c>
      <c r="E123" s="40"/>
      <c r="F123" s="231" t="s">
        <v>7142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214</v>
      </c>
      <c r="AU123" s="17" t="s">
        <v>82</v>
      </c>
    </row>
    <row r="124" s="2" customFormat="1" ht="16.5" customHeight="1">
      <c r="A124" s="38"/>
      <c r="B124" s="39"/>
      <c r="C124" s="212" t="s">
        <v>269</v>
      </c>
      <c r="D124" s="212" t="s">
        <v>205</v>
      </c>
      <c r="E124" s="213" t="s">
        <v>7143</v>
      </c>
      <c r="F124" s="214" t="s">
        <v>7144</v>
      </c>
      <c r="G124" s="215" t="s">
        <v>7136</v>
      </c>
      <c r="H124" s="216">
        <v>1</v>
      </c>
      <c r="I124" s="217"/>
      <c r="J124" s="218">
        <f>ROUND(I124*H124,2)</f>
        <v>0</v>
      </c>
      <c r="K124" s="214" t="s">
        <v>209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5332</v>
      </c>
      <c r="AT124" s="223" t="s">
        <v>205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5332</v>
      </c>
      <c r="BM124" s="223" t="s">
        <v>7145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7144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82</v>
      </c>
    </row>
    <row r="126" s="2" customFormat="1">
      <c r="A126" s="38"/>
      <c r="B126" s="39"/>
      <c r="C126" s="40"/>
      <c r="D126" s="230" t="s">
        <v>214</v>
      </c>
      <c r="E126" s="40"/>
      <c r="F126" s="231" t="s">
        <v>7146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214</v>
      </c>
      <c r="AU126" s="17" t="s">
        <v>82</v>
      </c>
    </row>
    <row r="127" s="2" customFormat="1" ht="16.5" customHeight="1">
      <c r="A127" s="38"/>
      <c r="B127" s="39"/>
      <c r="C127" s="212" t="s">
        <v>8</v>
      </c>
      <c r="D127" s="212" t="s">
        <v>205</v>
      </c>
      <c r="E127" s="213" t="s">
        <v>7147</v>
      </c>
      <c r="F127" s="214" t="s">
        <v>7148</v>
      </c>
      <c r="G127" s="215" t="s">
        <v>208</v>
      </c>
      <c r="H127" s="216">
        <v>1185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5332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5332</v>
      </c>
      <c r="BM127" s="223" t="s">
        <v>7149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7148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>
      <c r="A129" s="38"/>
      <c r="B129" s="39"/>
      <c r="C129" s="40"/>
      <c r="D129" s="230" t="s">
        <v>214</v>
      </c>
      <c r="E129" s="40"/>
      <c r="F129" s="231" t="s">
        <v>7150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214</v>
      </c>
      <c r="AU129" s="17" t="s">
        <v>82</v>
      </c>
    </row>
    <row r="130" s="2" customFormat="1" ht="16.5" customHeight="1">
      <c r="A130" s="38"/>
      <c r="B130" s="39"/>
      <c r="C130" s="212" t="s">
        <v>280</v>
      </c>
      <c r="D130" s="212" t="s">
        <v>205</v>
      </c>
      <c r="E130" s="213" t="s">
        <v>7151</v>
      </c>
      <c r="F130" s="214" t="s">
        <v>7152</v>
      </c>
      <c r="G130" s="215" t="s">
        <v>7136</v>
      </c>
      <c r="H130" s="216">
        <v>1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5332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5332</v>
      </c>
      <c r="BM130" s="223" t="s">
        <v>7153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7152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>
      <c r="A132" s="38"/>
      <c r="B132" s="39"/>
      <c r="C132" s="40"/>
      <c r="D132" s="230" t="s">
        <v>214</v>
      </c>
      <c r="E132" s="40"/>
      <c r="F132" s="231" t="s">
        <v>7154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214</v>
      </c>
      <c r="AU132" s="17" t="s">
        <v>82</v>
      </c>
    </row>
    <row r="133" s="2" customFormat="1" ht="16.5" customHeight="1">
      <c r="A133" s="38"/>
      <c r="B133" s="39"/>
      <c r="C133" s="212" t="s">
        <v>286</v>
      </c>
      <c r="D133" s="212" t="s">
        <v>205</v>
      </c>
      <c r="E133" s="213" t="s">
        <v>7155</v>
      </c>
      <c r="F133" s="214" t="s">
        <v>7156</v>
      </c>
      <c r="G133" s="215" t="s">
        <v>7136</v>
      </c>
      <c r="H133" s="216">
        <v>1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5332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5332</v>
      </c>
      <c r="BM133" s="223" t="s">
        <v>7157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7156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>
      <c r="A135" s="38"/>
      <c r="B135" s="39"/>
      <c r="C135" s="40"/>
      <c r="D135" s="230" t="s">
        <v>214</v>
      </c>
      <c r="E135" s="40"/>
      <c r="F135" s="231" t="s">
        <v>7158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214</v>
      </c>
      <c r="AU135" s="17" t="s">
        <v>82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5327</v>
      </c>
      <c r="F136" s="210" t="s">
        <v>5328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SUM(P137:P146)</f>
        <v>0</v>
      </c>
      <c r="Q136" s="204"/>
      <c r="R136" s="205">
        <f>SUM(R137:R146)</f>
        <v>0</v>
      </c>
      <c r="S136" s="204"/>
      <c r="T136" s="206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243</v>
      </c>
      <c r="AT136" s="208" t="s">
        <v>72</v>
      </c>
      <c r="AU136" s="208" t="s">
        <v>80</v>
      </c>
      <c r="AY136" s="207" t="s">
        <v>202</v>
      </c>
      <c r="BK136" s="209">
        <f>SUM(BK137:BK146)</f>
        <v>0</v>
      </c>
    </row>
    <row r="137" s="2" customFormat="1" ht="16.5" customHeight="1">
      <c r="A137" s="38"/>
      <c r="B137" s="39"/>
      <c r="C137" s="212" t="s">
        <v>293</v>
      </c>
      <c r="D137" s="212" t="s">
        <v>205</v>
      </c>
      <c r="E137" s="213" t="s">
        <v>7159</v>
      </c>
      <c r="F137" s="214" t="s">
        <v>7160</v>
      </c>
      <c r="G137" s="215" t="s">
        <v>4446</v>
      </c>
      <c r="H137" s="216">
        <v>1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5332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5332</v>
      </c>
      <c r="BM137" s="223" t="s">
        <v>7161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7160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>
      <c r="A139" s="38"/>
      <c r="B139" s="39"/>
      <c r="C139" s="40"/>
      <c r="D139" s="230" t="s">
        <v>214</v>
      </c>
      <c r="E139" s="40"/>
      <c r="F139" s="231" t="s">
        <v>7162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214</v>
      </c>
      <c r="AU139" s="17" t="s">
        <v>82</v>
      </c>
    </row>
    <row r="140" s="2" customFormat="1" ht="16.5" customHeight="1">
      <c r="A140" s="38"/>
      <c r="B140" s="39"/>
      <c r="C140" s="212" t="s">
        <v>239</v>
      </c>
      <c r="D140" s="212" t="s">
        <v>205</v>
      </c>
      <c r="E140" s="213" t="s">
        <v>7163</v>
      </c>
      <c r="F140" s="214" t="s">
        <v>7164</v>
      </c>
      <c r="G140" s="215" t="s">
        <v>4446</v>
      </c>
      <c r="H140" s="216">
        <v>1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5332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5332</v>
      </c>
      <c r="BM140" s="223" t="s">
        <v>7165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7164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2" customFormat="1">
      <c r="A142" s="38"/>
      <c r="B142" s="39"/>
      <c r="C142" s="40"/>
      <c r="D142" s="230" t="s">
        <v>214</v>
      </c>
      <c r="E142" s="40"/>
      <c r="F142" s="231" t="s">
        <v>7166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214</v>
      </c>
      <c r="AU142" s="17" t="s">
        <v>82</v>
      </c>
    </row>
    <row r="143" s="2" customFormat="1" ht="16.5" customHeight="1">
      <c r="A143" s="38"/>
      <c r="B143" s="39"/>
      <c r="C143" s="212" t="s">
        <v>300</v>
      </c>
      <c r="D143" s="212" t="s">
        <v>205</v>
      </c>
      <c r="E143" s="213" t="s">
        <v>7167</v>
      </c>
      <c r="F143" s="214" t="s">
        <v>7168</v>
      </c>
      <c r="G143" s="215" t="s">
        <v>4446</v>
      </c>
      <c r="H143" s="216">
        <v>1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5332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5332</v>
      </c>
      <c r="BM143" s="223" t="s">
        <v>7169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7168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>
      <c r="A145" s="38"/>
      <c r="B145" s="39"/>
      <c r="C145" s="40"/>
      <c r="D145" s="230" t="s">
        <v>214</v>
      </c>
      <c r="E145" s="40"/>
      <c r="F145" s="231" t="s">
        <v>7170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214</v>
      </c>
      <c r="AU145" s="17" t="s">
        <v>82</v>
      </c>
    </row>
    <row r="146" s="2" customFormat="1">
      <c r="A146" s="38"/>
      <c r="B146" s="39"/>
      <c r="C146" s="40"/>
      <c r="D146" s="225" t="s">
        <v>525</v>
      </c>
      <c r="E146" s="40"/>
      <c r="F146" s="253" t="s">
        <v>7171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525</v>
      </c>
      <c r="AU146" s="17" t="s">
        <v>82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7172</v>
      </c>
      <c r="F147" s="210" t="s">
        <v>7173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SUM(P148:P155)</f>
        <v>0</v>
      </c>
      <c r="Q147" s="204"/>
      <c r="R147" s="205">
        <f>SUM(R148:R155)</f>
        <v>0</v>
      </c>
      <c r="S147" s="204"/>
      <c r="T147" s="206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243</v>
      </c>
      <c r="AT147" s="208" t="s">
        <v>72</v>
      </c>
      <c r="AU147" s="208" t="s">
        <v>80</v>
      </c>
      <c r="AY147" s="207" t="s">
        <v>202</v>
      </c>
      <c r="BK147" s="209">
        <f>SUM(BK148:BK155)</f>
        <v>0</v>
      </c>
    </row>
    <row r="148" s="2" customFormat="1" ht="16.5" customHeight="1">
      <c r="A148" s="38"/>
      <c r="B148" s="39"/>
      <c r="C148" s="212" t="s">
        <v>304</v>
      </c>
      <c r="D148" s="212" t="s">
        <v>205</v>
      </c>
      <c r="E148" s="213" t="s">
        <v>7174</v>
      </c>
      <c r="F148" s="214" t="s">
        <v>7173</v>
      </c>
      <c r="G148" s="215" t="s">
        <v>4446</v>
      </c>
      <c r="H148" s="216">
        <v>1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5332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5332</v>
      </c>
      <c r="BM148" s="223" t="s">
        <v>7175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7173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>
      <c r="A150" s="38"/>
      <c r="B150" s="39"/>
      <c r="C150" s="40"/>
      <c r="D150" s="230" t="s">
        <v>214</v>
      </c>
      <c r="E150" s="40"/>
      <c r="F150" s="231" t="s">
        <v>7176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214</v>
      </c>
      <c r="AU150" s="17" t="s">
        <v>82</v>
      </c>
    </row>
    <row r="151" s="2" customFormat="1">
      <c r="A151" s="38"/>
      <c r="B151" s="39"/>
      <c r="C151" s="40"/>
      <c r="D151" s="225" t="s">
        <v>525</v>
      </c>
      <c r="E151" s="40"/>
      <c r="F151" s="253" t="s">
        <v>7177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525</v>
      </c>
      <c r="AU151" s="17" t="s">
        <v>82</v>
      </c>
    </row>
    <row r="152" s="2" customFormat="1" ht="16.5" customHeight="1">
      <c r="A152" s="38"/>
      <c r="B152" s="39"/>
      <c r="C152" s="212" t="s">
        <v>308</v>
      </c>
      <c r="D152" s="212" t="s">
        <v>205</v>
      </c>
      <c r="E152" s="213" t="s">
        <v>7178</v>
      </c>
      <c r="F152" s="214" t="s">
        <v>7179</v>
      </c>
      <c r="G152" s="215" t="s">
        <v>4446</v>
      </c>
      <c r="H152" s="216">
        <v>1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5332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5332</v>
      </c>
      <c r="BM152" s="223" t="s">
        <v>7180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7179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2" customFormat="1">
      <c r="A154" s="38"/>
      <c r="B154" s="39"/>
      <c r="C154" s="40"/>
      <c r="D154" s="230" t="s">
        <v>214</v>
      </c>
      <c r="E154" s="40"/>
      <c r="F154" s="231" t="s">
        <v>7181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214</v>
      </c>
      <c r="AU154" s="17" t="s">
        <v>82</v>
      </c>
    </row>
    <row r="155" s="2" customFormat="1">
      <c r="A155" s="38"/>
      <c r="B155" s="39"/>
      <c r="C155" s="40"/>
      <c r="D155" s="225" t="s">
        <v>525</v>
      </c>
      <c r="E155" s="40"/>
      <c r="F155" s="253" t="s">
        <v>7182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525</v>
      </c>
      <c r="AU155" s="17" t="s">
        <v>82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7183</v>
      </c>
      <c r="F156" s="210" t="s">
        <v>7184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SUM(P157:P160)</f>
        <v>0</v>
      </c>
      <c r="Q156" s="204"/>
      <c r="R156" s="205">
        <f>SUM(R157:R160)</f>
        <v>0</v>
      </c>
      <c r="S156" s="204"/>
      <c r="T156" s="206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243</v>
      </c>
      <c r="AT156" s="208" t="s">
        <v>72</v>
      </c>
      <c r="AU156" s="208" t="s">
        <v>80</v>
      </c>
      <c r="AY156" s="207" t="s">
        <v>202</v>
      </c>
      <c r="BK156" s="209">
        <f>SUM(BK157:BK160)</f>
        <v>0</v>
      </c>
    </row>
    <row r="157" s="2" customFormat="1" ht="16.5" customHeight="1">
      <c r="A157" s="38"/>
      <c r="B157" s="39"/>
      <c r="C157" s="212" t="s">
        <v>312</v>
      </c>
      <c r="D157" s="212" t="s">
        <v>205</v>
      </c>
      <c r="E157" s="213" t="s">
        <v>7185</v>
      </c>
      <c r="F157" s="214" t="s">
        <v>7184</v>
      </c>
      <c r="G157" s="215" t="s">
        <v>4446</v>
      </c>
      <c r="H157" s="216">
        <v>1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5332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5332</v>
      </c>
      <c r="BM157" s="223" t="s">
        <v>7186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7184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>
      <c r="A159" s="38"/>
      <c r="B159" s="39"/>
      <c r="C159" s="40"/>
      <c r="D159" s="230" t="s">
        <v>214</v>
      </c>
      <c r="E159" s="40"/>
      <c r="F159" s="231" t="s">
        <v>7187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214</v>
      </c>
      <c r="AU159" s="17" t="s">
        <v>82</v>
      </c>
    </row>
    <row r="160" s="2" customFormat="1">
      <c r="A160" s="38"/>
      <c r="B160" s="39"/>
      <c r="C160" s="40"/>
      <c r="D160" s="225" t="s">
        <v>525</v>
      </c>
      <c r="E160" s="40"/>
      <c r="F160" s="253" t="s">
        <v>7188</v>
      </c>
      <c r="G160" s="40"/>
      <c r="H160" s="40"/>
      <c r="I160" s="227"/>
      <c r="J160" s="40"/>
      <c r="K160" s="40"/>
      <c r="L160" s="44"/>
      <c r="M160" s="254"/>
      <c r="N160" s="255"/>
      <c r="O160" s="256"/>
      <c r="P160" s="256"/>
      <c r="Q160" s="256"/>
      <c r="R160" s="256"/>
      <c r="S160" s="256"/>
      <c r="T160" s="257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525</v>
      </c>
      <c r="AU160" s="17" t="s">
        <v>82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gk4EmwHYt40jVYeyzRbNcMn6KGvAUQw/ePjaEXEXRGQaTisaj+vgWI3K1Xd+FCj0Nv6nhdkfZ4cpmO6uHvf5Dg==" hashValue="q9g6PM0zKJNXiQ1hc1Sf3inhODGOAIaPXHIitr4Q8IfO3prvDyhrF+Y3qBA6+VzY/cXwTVhdDH6W6Mo+1veXlw==" algorithmName="SHA-512" password="CC35"/>
  <autoFilter ref="C84:K1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012103000"/>
    <hyperlink ref="F94" r:id="rId2" display="https://podminky.urs.cz/item/CS_URS_2024_01/012203000"/>
    <hyperlink ref="F97" r:id="rId3" display="https://podminky.urs.cz/item/CS_URS_2024_01/012303000"/>
    <hyperlink ref="F101" r:id="rId4" display="https://podminky.urs.cz/item/CS_URS_2024_01/013203000"/>
    <hyperlink ref="F104" r:id="rId5" display="https://podminky.urs.cz/item/CS_URS_2024_01/013254000"/>
    <hyperlink ref="F107" r:id="rId6" display="https://podminky.urs.cz/item/CS_URS_2024_01/013274000"/>
    <hyperlink ref="F111" r:id="rId7" display="https://podminky.urs.cz/item/CS_URS_2024_01/013284000"/>
    <hyperlink ref="F115" r:id="rId8" display="https://podminky.urs.cz/item/CS_URS_2024_01/013294000"/>
    <hyperlink ref="F120" r:id="rId9" display="https://podminky.urs.cz/item/CS_URS_2024_01/031002000"/>
    <hyperlink ref="F123" r:id="rId10" display="https://podminky.urs.cz/item/CS_URS_2024_01/032002000"/>
    <hyperlink ref="F126" r:id="rId11" display="https://podminky.urs.cz/item/CS_URS_2024_01/033002000"/>
    <hyperlink ref="F129" r:id="rId12" display="https://podminky.urs.cz/item/CS_URS_2024_01/034103000"/>
    <hyperlink ref="F132" r:id="rId13" display="https://podminky.urs.cz/item/CS_URS_2024_01/035002000"/>
    <hyperlink ref="F135" r:id="rId14" display="https://podminky.urs.cz/item/CS_URS_2024_01/039002000"/>
    <hyperlink ref="F139" r:id="rId15" display="https://podminky.urs.cz/item/CS_URS_2024_01/041403000"/>
    <hyperlink ref="F142" r:id="rId16" display="https://podminky.urs.cz/item/CS_URS_2024_01/043154000"/>
    <hyperlink ref="F145" r:id="rId17" display="https://podminky.urs.cz/item/CS_URS_2024_01/045203000"/>
    <hyperlink ref="F150" r:id="rId18" display="https://podminky.urs.cz/item/CS_URS_2024_01/060001000"/>
    <hyperlink ref="F154" r:id="rId19" display="https://podminky.urs.cz/item/CS_URS_2024_01/070001000"/>
    <hyperlink ref="F159" r:id="rId20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4" customFormat="1" ht="45" customHeight="1">
      <c r="B3" s="262"/>
      <c r="C3" s="263" t="s">
        <v>7189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7190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7191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7192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7193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7194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7195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7196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7197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7198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7199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145</v>
      </c>
      <c r="F18" s="269" t="s">
        <v>7200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79</v>
      </c>
      <c r="F19" s="269" t="s">
        <v>7201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93</v>
      </c>
      <c r="F20" s="269" t="s">
        <v>7202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161</v>
      </c>
      <c r="F21" s="269" t="s">
        <v>7203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7204</v>
      </c>
      <c r="F22" s="269" t="s">
        <v>7205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86</v>
      </c>
      <c r="F23" s="269" t="s">
        <v>7206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7207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7208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7209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7210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7211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7212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7213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7214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7215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188</v>
      </c>
      <c r="F36" s="269"/>
      <c r="G36" s="269" t="s">
        <v>7216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7217</v>
      </c>
      <c r="F37" s="269"/>
      <c r="G37" s="269" t="s">
        <v>7218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54</v>
      </c>
      <c r="F38" s="269"/>
      <c r="G38" s="269" t="s">
        <v>7219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55</v>
      </c>
      <c r="F39" s="269"/>
      <c r="G39" s="269" t="s">
        <v>7220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189</v>
      </c>
      <c r="F40" s="269"/>
      <c r="G40" s="269" t="s">
        <v>7221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190</v>
      </c>
      <c r="F41" s="269"/>
      <c r="G41" s="269" t="s">
        <v>7222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7223</v>
      </c>
      <c r="F42" s="269"/>
      <c r="G42" s="269" t="s">
        <v>7224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7225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7226</v>
      </c>
      <c r="F44" s="269"/>
      <c r="G44" s="269" t="s">
        <v>7227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192</v>
      </c>
      <c r="F45" s="269"/>
      <c r="G45" s="269" t="s">
        <v>7228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7229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7230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7231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7232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7233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7234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7235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7236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7237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7238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7239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7240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7241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7242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7243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7244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7245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7246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7247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7248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7249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7250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7251</v>
      </c>
      <c r="D76" s="287"/>
      <c r="E76" s="287"/>
      <c r="F76" s="287" t="s">
        <v>7252</v>
      </c>
      <c r="G76" s="288"/>
      <c r="H76" s="287" t="s">
        <v>55</v>
      </c>
      <c r="I76" s="287" t="s">
        <v>58</v>
      </c>
      <c r="J76" s="287" t="s">
        <v>7253</v>
      </c>
      <c r="K76" s="286"/>
    </row>
    <row r="77" s="1" customFormat="1" ht="17.25" customHeight="1">
      <c r="B77" s="284"/>
      <c r="C77" s="289" t="s">
        <v>7254</v>
      </c>
      <c r="D77" s="289"/>
      <c r="E77" s="289"/>
      <c r="F77" s="290" t="s">
        <v>7255</v>
      </c>
      <c r="G77" s="291"/>
      <c r="H77" s="289"/>
      <c r="I77" s="289"/>
      <c r="J77" s="289" t="s">
        <v>7256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54</v>
      </c>
      <c r="D79" s="294"/>
      <c r="E79" s="294"/>
      <c r="F79" s="295" t="s">
        <v>7257</v>
      </c>
      <c r="G79" s="296"/>
      <c r="H79" s="272" t="s">
        <v>7258</v>
      </c>
      <c r="I79" s="272" t="s">
        <v>7259</v>
      </c>
      <c r="J79" s="272">
        <v>20</v>
      </c>
      <c r="K79" s="286"/>
    </row>
    <row r="80" s="1" customFormat="1" ht="15" customHeight="1">
      <c r="B80" s="284"/>
      <c r="C80" s="272" t="s">
        <v>7260</v>
      </c>
      <c r="D80" s="272"/>
      <c r="E80" s="272"/>
      <c r="F80" s="295" t="s">
        <v>7257</v>
      </c>
      <c r="G80" s="296"/>
      <c r="H80" s="272" t="s">
        <v>7261</v>
      </c>
      <c r="I80" s="272" t="s">
        <v>7259</v>
      </c>
      <c r="J80" s="272">
        <v>120</v>
      </c>
      <c r="K80" s="286"/>
    </row>
    <row r="81" s="1" customFormat="1" ht="15" customHeight="1">
      <c r="B81" s="297"/>
      <c r="C81" s="272" t="s">
        <v>7262</v>
      </c>
      <c r="D81" s="272"/>
      <c r="E81" s="272"/>
      <c r="F81" s="295" t="s">
        <v>7263</v>
      </c>
      <c r="G81" s="296"/>
      <c r="H81" s="272" t="s">
        <v>7264</v>
      </c>
      <c r="I81" s="272" t="s">
        <v>7259</v>
      </c>
      <c r="J81" s="272">
        <v>50</v>
      </c>
      <c r="K81" s="286"/>
    </row>
    <row r="82" s="1" customFormat="1" ht="15" customHeight="1">
      <c r="B82" s="297"/>
      <c r="C82" s="272" t="s">
        <v>7265</v>
      </c>
      <c r="D82" s="272"/>
      <c r="E82" s="272"/>
      <c r="F82" s="295" t="s">
        <v>7257</v>
      </c>
      <c r="G82" s="296"/>
      <c r="H82" s="272" t="s">
        <v>7266</v>
      </c>
      <c r="I82" s="272" t="s">
        <v>7267</v>
      </c>
      <c r="J82" s="272"/>
      <c r="K82" s="286"/>
    </row>
    <row r="83" s="1" customFormat="1" ht="15" customHeight="1">
      <c r="B83" s="297"/>
      <c r="C83" s="298" t="s">
        <v>7268</v>
      </c>
      <c r="D83" s="298"/>
      <c r="E83" s="298"/>
      <c r="F83" s="299" t="s">
        <v>7263</v>
      </c>
      <c r="G83" s="298"/>
      <c r="H83" s="298" t="s">
        <v>7269</v>
      </c>
      <c r="I83" s="298" t="s">
        <v>7259</v>
      </c>
      <c r="J83" s="298">
        <v>15</v>
      </c>
      <c r="K83" s="286"/>
    </row>
    <row r="84" s="1" customFormat="1" ht="15" customHeight="1">
      <c r="B84" s="297"/>
      <c r="C84" s="298" t="s">
        <v>7270</v>
      </c>
      <c r="D84" s="298"/>
      <c r="E84" s="298"/>
      <c r="F84" s="299" t="s">
        <v>7263</v>
      </c>
      <c r="G84" s="298"/>
      <c r="H84" s="298" t="s">
        <v>7271</v>
      </c>
      <c r="I84" s="298" t="s">
        <v>7259</v>
      </c>
      <c r="J84" s="298">
        <v>15</v>
      </c>
      <c r="K84" s="286"/>
    </row>
    <row r="85" s="1" customFormat="1" ht="15" customHeight="1">
      <c r="B85" s="297"/>
      <c r="C85" s="298" t="s">
        <v>7272</v>
      </c>
      <c r="D85" s="298"/>
      <c r="E85" s="298"/>
      <c r="F85" s="299" t="s">
        <v>7263</v>
      </c>
      <c r="G85" s="298"/>
      <c r="H85" s="298" t="s">
        <v>7273</v>
      </c>
      <c r="I85" s="298" t="s">
        <v>7259</v>
      </c>
      <c r="J85" s="298">
        <v>20</v>
      </c>
      <c r="K85" s="286"/>
    </row>
    <row r="86" s="1" customFormat="1" ht="15" customHeight="1">
      <c r="B86" s="297"/>
      <c r="C86" s="298" t="s">
        <v>7274</v>
      </c>
      <c r="D86" s="298"/>
      <c r="E86" s="298"/>
      <c r="F86" s="299" t="s">
        <v>7263</v>
      </c>
      <c r="G86" s="298"/>
      <c r="H86" s="298" t="s">
        <v>7275</v>
      </c>
      <c r="I86" s="298" t="s">
        <v>7259</v>
      </c>
      <c r="J86" s="298">
        <v>20</v>
      </c>
      <c r="K86" s="286"/>
    </row>
    <row r="87" s="1" customFormat="1" ht="15" customHeight="1">
      <c r="B87" s="297"/>
      <c r="C87" s="272" t="s">
        <v>7276</v>
      </c>
      <c r="D87" s="272"/>
      <c r="E87" s="272"/>
      <c r="F87" s="295" t="s">
        <v>7263</v>
      </c>
      <c r="G87" s="296"/>
      <c r="H87" s="272" t="s">
        <v>7277</v>
      </c>
      <c r="I87" s="272" t="s">
        <v>7259</v>
      </c>
      <c r="J87" s="272">
        <v>50</v>
      </c>
      <c r="K87" s="286"/>
    </row>
    <row r="88" s="1" customFormat="1" ht="15" customHeight="1">
      <c r="B88" s="297"/>
      <c r="C88" s="272" t="s">
        <v>7278</v>
      </c>
      <c r="D88" s="272"/>
      <c r="E88" s="272"/>
      <c r="F88" s="295" t="s">
        <v>7263</v>
      </c>
      <c r="G88" s="296"/>
      <c r="H88" s="272" t="s">
        <v>7279</v>
      </c>
      <c r="I88" s="272" t="s">
        <v>7259</v>
      </c>
      <c r="J88" s="272">
        <v>20</v>
      </c>
      <c r="K88" s="286"/>
    </row>
    <row r="89" s="1" customFormat="1" ht="15" customHeight="1">
      <c r="B89" s="297"/>
      <c r="C89" s="272" t="s">
        <v>7280</v>
      </c>
      <c r="D89" s="272"/>
      <c r="E89" s="272"/>
      <c r="F89" s="295" t="s">
        <v>7263</v>
      </c>
      <c r="G89" s="296"/>
      <c r="H89" s="272" t="s">
        <v>7281</v>
      </c>
      <c r="I89" s="272" t="s">
        <v>7259</v>
      </c>
      <c r="J89" s="272">
        <v>20</v>
      </c>
      <c r="K89" s="286"/>
    </row>
    <row r="90" s="1" customFormat="1" ht="15" customHeight="1">
      <c r="B90" s="297"/>
      <c r="C90" s="272" t="s">
        <v>7282</v>
      </c>
      <c r="D90" s="272"/>
      <c r="E90" s="272"/>
      <c r="F90" s="295" t="s">
        <v>7263</v>
      </c>
      <c r="G90" s="296"/>
      <c r="H90" s="272" t="s">
        <v>7283</v>
      </c>
      <c r="I90" s="272" t="s">
        <v>7259</v>
      </c>
      <c r="J90" s="272">
        <v>50</v>
      </c>
      <c r="K90" s="286"/>
    </row>
    <row r="91" s="1" customFormat="1" ht="15" customHeight="1">
      <c r="B91" s="297"/>
      <c r="C91" s="272" t="s">
        <v>7284</v>
      </c>
      <c r="D91" s="272"/>
      <c r="E91" s="272"/>
      <c r="F91" s="295" t="s">
        <v>7263</v>
      </c>
      <c r="G91" s="296"/>
      <c r="H91" s="272" t="s">
        <v>7284</v>
      </c>
      <c r="I91" s="272" t="s">
        <v>7259</v>
      </c>
      <c r="J91" s="272">
        <v>50</v>
      </c>
      <c r="K91" s="286"/>
    </row>
    <row r="92" s="1" customFormat="1" ht="15" customHeight="1">
      <c r="B92" s="297"/>
      <c r="C92" s="272" t="s">
        <v>7285</v>
      </c>
      <c r="D92" s="272"/>
      <c r="E92" s="272"/>
      <c r="F92" s="295" t="s">
        <v>7263</v>
      </c>
      <c r="G92" s="296"/>
      <c r="H92" s="272" t="s">
        <v>7286</v>
      </c>
      <c r="I92" s="272" t="s">
        <v>7259</v>
      </c>
      <c r="J92" s="272">
        <v>255</v>
      </c>
      <c r="K92" s="286"/>
    </row>
    <row r="93" s="1" customFormat="1" ht="15" customHeight="1">
      <c r="B93" s="297"/>
      <c r="C93" s="272" t="s">
        <v>7287</v>
      </c>
      <c r="D93" s="272"/>
      <c r="E93" s="272"/>
      <c r="F93" s="295" t="s">
        <v>7257</v>
      </c>
      <c r="G93" s="296"/>
      <c r="H93" s="272" t="s">
        <v>7288</v>
      </c>
      <c r="I93" s="272" t="s">
        <v>7289</v>
      </c>
      <c r="J93" s="272"/>
      <c r="K93" s="286"/>
    </row>
    <row r="94" s="1" customFormat="1" ht="15" customHeight="1">
      <c r="B94" s="297"/>
      <c r="C94" s="272" t="s">
        <v>7290</v>
      </c>
      <c r="D94" s="272"/>
      <c r="E94" s="272"/>
      <c r="F94" s="295" t="s">
        <v>7257</v>
      </c>
      <c r="G94" s="296"/>
      <c r="H94" s="272" t="s">
        <v>7291</v>
      </c>
      <c r="I94" s="272" t="s">
        <v>7292</v>
      </c>
      <c r="J94" s="272"/>
      <c r="K94" s="286"/>
    </row>
    <row r="95" s="1" customFormat="1" ht="15" customHeight="1">
      <c r="B95" s="297"/>
      <c r="C95" s="272" t="s">
        <v>7293</v>
      </c>
      <c r="D95" s="272"/>
      <c r="E95" s="272"/>
      <c r="F95" s="295" t="s">
        <v>7257</v>
      </c>
      <c r="G95" s="296"/>
      <c r="H95" s="272" t="s">
        <v>7293</v>
      </c>
      <c r="I95" s="272" t="s">
        <v>7292</v>
      </c>
      <c r="J95" s="272"/>
      <c r="K95" s="286"/>
    </row>
    <row r="96" s="1" customFormat="1" ht="15" customHeight="1">
      <c r="B96" s="297"/>
      <c r="C96" s="272" t="s">
        <v>39</v>
      </c>
      <c r="D96" s="272"/>
      <c r="E96" s="272"/>
      <c r="F96" s="295" t="s">
        <v>7257</v>
      </c>
      <c r="G96" s="296"/>
      <c r="H96" s="272" t="s">
        <v>7294</v>
      </c>
      <c r="I96" s="272" t="s">
        <v>7292</v>
      </c>
      <c r="J96" s="272"/>
      <c r="K96" s="286"/>
    </row>
    <row r="97" s="1" customFormat="1" ht="15" customHeight="1">
      <c r="B97" s="297"/>
      <c r="C97" s="272" t="s">
        <v>49</v>
      </c>
      <c r="D97" s="272"/>
      <c r="E97" s="272"/>
      <c r="F97" s="295" t="s">
        <v>7257</v>
      </c>
      <c r="G97" s="296"/>
      <c r="H97" s="272" t="s">
        <v>7295</v>
      </c>
      <c r="I97" s="272" t="s">
        <v>7292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7296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7251</v>
      </c>
      <c r="D103" s="287"/>
      <c r="E103" s="287"/>
      <c r="F103" s="287" t="s">
        <v>7252</v>
      </c>
      <c r="G103" s="288"/>
      <c r="H103" s="287" t="s">
        <v>55</v>
      </c>
      <c r="I103" s="287" t="s">
        <v>58</v>
      </c>
      <c r="J103" s="287" t="s">
        <v>7253</v>
      </c>
      <c r="K103" s="286"/>
    </row>
    <row r="104" s="1" customFormat="1" ht="17.25" customHeight="1">
      <c r="B104" s="284"/>
      <c r="C104" s="289" t="s">
        <v>7254</v>
      </c>
      <c r="D104" s="289"/>
      <c r="E104" s="289"/>
      <c r="F104" s="290" t="s">
        <v>7255</v>
      </c>
      <c r="G104" s="291"/>
      <c r="H104" s="289"/>
      <c r="I104" s="289"/>
      <c r="J104" s="289" t="s">
        <v>7256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54</v>
      </c>
      <c r="D106" s="294"/>
      <c r="E106" s="294"/>
      <c r="F106" s="295" t="s">
        <v>7257</v>
      </c>
      <c r="G106" s="272"/>
      <c r="H106" s="272" t="s">
        <v>7297</v>
      </c>
      <c r="I106" s="272" t="s">
        <v>7259</v>
      </c>
      <c r="J106" s="272">
        <v>20</v>
      </c>
      <c r="K106" s="286"/>
    </row>
    <row r="107" s="1" customFormat="1" ht="15" customHeight="1">
      <c r="B107" s="284"/>
      <c r="C107" s="272" t="s">
        <v>7260</v>
      </c>
      <c r="D107" s="272"/>
      <c r="E107" s="272"/>
      <c r="F107" s="295" t="s">
        <v>7257</v>
      </c>
      <c r="G107" s="272"/>
      <c r="H107" s="272" t="s">
        <v>7297</v>
      </c>
      <c r="I107" s="272" t="s">
        <v>7259</v>
      </c>
      <c r="J107" s="272">
        <v>120</v>
      </c>
      <c r="K107" s="286"/>
    </row>
    <row r="108" s="1" customFormat="1" ht="15" customHeight="1">
      <c r="B108" s="297"/>
      <c r="C108" s="272" t="s">
        <v>7262</v>
      </c>
      <c r="D108" s="272"/>
      <c r="E108" s="272"/>
      <c r="F108" s="295" t="s">
        <v>7263</v>
      </c>
      <c r="G108" s="272"/>
      <c r="H108" s="272" t="s">
        <v>7297</v>
      </c>
      <c r="I108" s="272" t="s">
        <v>7259</v>
      </c>
      <c r="J108" s="272">
        <v>50</v>
      </c>
      <c r="K108" s="286"/>
    </row>
    <row r="109" s="1" customFormat="1" ht="15" customHeight="1">
      <c r="B109" s="297"/>
      <c r="C109" s="272" t="s">
        <v>7265</v>
      </c>
      <c r="D109" s="272"/>
      <c r="E109" s="272"/>
      <c r="F109" s="295" t="s">
        <v>7257</v>
      </c>
      <c r="G109" s="272"/>
      <c r="H109" s="272" t="s">
        <v>7297</v>
      </c>
      <c r="I109" s="272" t="s">
        <v>7267</v>
      </c>
      <c r="J109" s="272"/>
      <c r="K109" s="286"/>
    </row>
    <row r="110" s="1" customFormat="1" ht="15" customHeight="1">
      <c r="B110" s="297"/>
      <c r="C110" s="272" t="s">
        <v>7276</v>
      </c>
      <c r="D110" s="272"/>
      <c r="E110" s="272"/>
      <c r="F110" s="295" t="s">
        <v>7263</v>
      </c>
      <c r="G110" s="272"/>
      <c r="H110" s="272" t="s">
        <v>7297</v>
      </c>
      <c r="I110" s="272" t="s">
        <v>7259</v>
      </c>
      <c r="J110" s="272">
        <v>50</v>
      </c>
      <c r="K110" s="286"/>
    </row>
    <row r="111" s="1" customFormat="1" ht="15" customHeight="1">
      <c r="B111" s="297"/>
      <c r="C111" s="272" t="s">
        <v>7284</v>
      </c>
      <c r="D111" s="272"/>
      <c r="E111" s="272"/>
      <c r="F111" s="295" t="s">
        <v>7263</v>
      </c>
      <c r="G111" s="272"/>
      <c r="H111" s="272" t="s">
        <v>7297</v>
      </c>
      <c r="I111" s="272" t="s">
        <v>7259</v>
      </c>
      <c r="J111" s="272">
        <v>50</v>
      </c>
      <c r="K111" s="286"/>
    </row>
    <row r="112" s="1" customFormat="1" ht="15" customHeight="1">
      <c r="B112" s="297"/>
      <c r="C112" s="272" t="s">
        <v>7282</v>
      </c>
      <c r="D112" s="272"/>
      <c r="E112" s="272"/>
      <c r="F112" s="295" t="s">
        <v>7263</v>
      </c>
      <c r="G112" s="272"/>
      <c r="H112" s="272" t="s">
        <v>7297</v>
      </c>
      <c r="I112" s="272" t="s">
        <v>7259</v>
      </c>
      <c r="J112" s="272">
        <v>50</v>
      </c>
      <c r="K112" s="286"/>
    </row>
    <row r="113" s="1" customFormat="1" ht="15" customHeight="1">
      <c r="B113" s="297"/>
      <c r="C113" s="272" t="s">
        <v>54</v>
      </c>
      <c r="D113" s="272"/>
      <c r="E113" s="272"/>
      <c r="F113" s="295" t="s">
        <v>7257</v>
      </c>
      <c r="G113" s="272"/>
      <c r="H113" s="272" t="s">
        <v>7298</v>
      </c>
      <c r="I113" s="272" t="s">
        <v>7259</v>
      </c>
      <c r="J113" s="272">
        <v>20</v>
      </c>
      <c r="K113" s="286"/>
    </row>
    <row r="114" s="1" customFormat="1" ht="15" customHeight="1">
      <c r="B114" s="297"/>
      <c r="C114" s="272" t="s">
        <v>7299</v>
      </c>
      <c r="D114" s="272"/>
      <c r="E114" s="272"/>
      <c r="F114" s="295" t="s">
        <v>7257</v>
      </c>
      <c r="G114" s="272"/>
      <c r="H114" s="272" t="s">
        <v>7300</v>
      </c>
      <c r="I114" s="272" t="s">
        <v>7259</v>
      </c>
      <c r="J114" s="272">
        <v>120</v>
      </c>
      <c r="K114" s="286"/>
    </row>
    <row r="115" s="1" customFormat="1" ht="15" customHeight="1">
      <c r="B115" s="297"/>
      <c r="C115" s="272" t="s">
        <v>39</v>
      </c>
      <c r="D115" s="272"/>
      <c r="E115" s="272"/>
      <c r="F115" s="295" t="s">
        <v>7257</v>
      </c>
      <c r="G115" s="272"/>
      <c r="H115" s="272" t="s">
        <v>7301</v>
      </c>
      <c r="I115" s="272" t="s">
        <v>7292</v>
      </c>
      <c r="J115" s="272"/>
      <c r="K115" s="286"/>
    </row>
    <row r="116" s="1" customFormat="1" ht="15" customHeight="1">
      <c r="B116" s="297"/>
      <c r="C116" s="272" t="s">
        <v>49</v>
      </c>
      <c r="D116" s="272"/>
      <c r="E116" s="272"/>
      <c r="F116" s="295" t="s">
        <v>7257</v>
      </c>
      <c r="G116" s="272"/>
      <c r="H116" s="272" t="s">
        <v>7302</v>
      </c>
      <c r="I116" s="272" t="s">
        <v>7292</v>
      </c>
      <c r="J116" s="272"/>
      <c r="K116" s="286"/>
    </row>
    <row r="117" s="1" customFormat="1" ht="15" customHeight="1">
      <c r="B117" s="297"/>
      <c r="C117" s="272" t="s">
        <v>58</v>
      </c>
      <c r="D117" s="272"/>
      <c r="E117" s="272"/>
      <c r="F117" s="295" t="s">
        <v>7257</v>
      </c>
      <c r="G117" s="272"/>
      <c r="H117" s="272" t="s">
        <v>7303</v>
      </c>
      <c r="I117" s="272" t="s">
        <v>7304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7305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7251</v>
      </c>
      <c r="D123" s="287"/>
      <c r="E123" s="287"/>
      <c r="F123" s="287" t="s">
        <v>7252</v>
      </c>
      <c r="G123" s="288"/>
      <c r="H123" s="287" t="s">
        <v>55</v>
      </c>
      <c r="I123" s="287" t="s">
        <v>58</v>
      </c>
      <c r="J123" s="287" t="s">
        <v>7253</v>
      </c>
      <c r="K123" s="316"/>
    </row>
    <row r="124" s="1" customFormat="1" ht="17.25" customHeight="1">
      <c r="B124" s="315"/>
      <c r="C124" s="289" t="s">
        <v>7254</v>
      </c>
      <c r="D124" s="289"/>
      <c r="E124" s="289"/>
      <c r="F124" s="290" t="s">
        <v>7255</v>
      </c>
      <c r="G124" s="291"/>
      <c r="H124" s="289"/>
      <c r="I124" s="289"/>
      <c r="J124" s="289" t="s">
        <v>7256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7260</v>
      </c>
      <c r="D126" s="294"/>
      <c r="E126" s="294"/>
      <c r="F126" s="295" t="s">
        <v>7257</v>
      </c>
      <c r="G126" s="272"/>
      <c r="H126" s="272" t="s">
        <v>7297</v>
      </c>
      <c r="I126" s="272" t="s">
        <v>7259</v>
      </c>
      <c r="J126" s="272">
        <v>120</v>
      </c>
      <c r="K126" s="320"/>
    </row>
    <row r="127" s="1" customFormat="1" ht="15" customHeight="1">
      <c r="B127" s="317"/>
      <c r="C127" s="272" t="s">
        <v>7306</v>
      </c>
      <c r="D127" s="272"/>
      <c r="E127" s="272"/>
      <c r="F127" s="295" t="s">
        <v>7257</v>
      </c>
      <c r="G127" s="272"/>
      <c r="H127" s="272" t="s">
        <v>7307</v>
      </c>
      <c r="I127" s="272" t="s">
        <v>7259</v>
      </c>
      <c r="J127" s="272" t="s">
        <v>7308</v>
      </c>
      <c r="K127" s="320"/>
    </row>
    <row r="128" s="1" customFormat="1" ht="15" customHeight="1">
      <c r="B128" s="317"/>
      <c r="C128" s="272" t="s">
        <v>86</v>
      </c>
      <c r="D128" s="272"/>
      <c r="E128" s="272"/>
      <c r="F128" s="295" t="s">
        <v>7257</v>
      </c>
      <c r="G128" s="272"/>
      <c r="H128" s="272" t="s">
        <v>7309</v>
      </c>
      <c r="I128" s="272" t="s">
        <v>7259</v>
      </c>
      <c r="J128" s="272" t="s">
        <v>7308</v>
      </c>
      <c r="K128" s="320"/>
    </row>
    <row r="129" s="1" customFormat="1" ht="15" customHeight="1">
      <c r="B129" s="317"/>
      <c r="C129" s="272" t="s">
        <v>7268</v>
      </c>
      <c r="D129" s="272"/>
      <c r="E129" s="272"/>
      <c r="F129" s="295" t="s">
        <v>7263</v>
      </c>
      <c r="G129" s="272"/>
      <c r="H129" s="272" t="s">
        <v>7269</v>
      </c>
      <c r="I129" s="272" t="s">
        <v>7259</v>
      </c>
      <c r="J129" s="272">
        <v>15</v>
      </c>
      <c r="K129" s="320"/>
    </row>
    <row r="130" s="1" customFormat="1" ht="15" customHeight="1">
      <c r="B130" s="317"/>
      <c r="C130" s="298" t="s">
        <v>7270</v>
      </c>
      <c r="D130" s="298"/>
      <c r="E130" s="298"/>
      <c r="F130" s="299" t="s">
        <v>7263</v>
      </c>
      <c r="G130" s="298"/>
      <c r="H130" s="298" t="s">
        <v>7271</v>
      </c>
      <c r="I130" s="298" t="s">
        <v>7259</v>
      </c>
      <c r="J130" s="298">
        <v>15</v>
      </c>
      <c r="K130" s="320"/>
    </row>
    <row r="131" s="1" customFormat="1" ht="15" customHeight="1">
      <c r="B131" s="317"/>
      <c r="C131" s="298" t="s">
        <v>7272</v>
      </c>
      <c r="D131" s="298"/>
      <c r="E131" s="298"/>
      <c r="F131" s="299" t="s">
        <v>7263</v>
      </c>
      <c r="G131" s="298"/>
      <c r="H131" s="298" t="s">
        <v>7273</v>
      </c>
      <c r="I131" s="298" t="s">
        <v>7259</v>
      </c>
      <c r="J131" s="298">
        <v>20</v>
      </c>
      <c r="K131" s="320"/>
    </row>
    <row r="132" s="1" customFormat="1" ht="15" customHeight="1">
      <c r="B132" s="317"/>
      <c r="C132" s="298" t="s">
        <v>7274</v>
      </c>
      <c r="D132" s="298"/>
      <c r="E132" s="298"/>
      <c r="F132" s="299" t="s">
        <v>7263</v>
      </c>
      <c r="G132" s="298"/>
      <c r="H132" s="298" t="s">
        <v>7275</v>
      </c>
      <c r="I132" s="298" t="s">
        <v>7259</v>
      </c>
      <c r="J132" s="298">
        <v>20</v>
      </c>
      <c r="K132" s="320"/>
    </row>
    <row r="133" s="1" customFormat="1" ht="15" customHeight="1">
      <c r="B133" s="317"/>
      <c r="C133" s="272" t="s">
        <v>7262</v>
      </c>
      <c r="D133" s="272"/>
      <c r="E133" s="272"/>
      <c r="F133" s="295" t="s">
        <v>7263</v>
      </c>
      <c r="G133" s="272"/>
      <c r="H133" s="272" t="s">
        <v>7297</v>
      </c>
      <c r="I133" s="272" t="s">
        <v>7259</v>
      </c>
      <c r="J133" s="272">
        <v>50</v>
      </c>
      <c r="K133" s="320"/>
    </row>
    <row r="134" s="1" customFormat="1" ht="15" customHeight="1">
      <c r="B134" s="317"/>
      <c r="C134" s="272" t="s">
        <v>7276</v>
      </c>
      <c r="D134" s="272"/>
      <c r="E134" s="272"/>
      <c r="F134" s="295" t="s">
        <v>7263</v>
      </c>
      <c r="G134" s="272"/>
      <c r="H134" s="272" t="s">
        <v>7297</v>
      </c>
      <c r="I134" s="272" t="s">
        <v>7259</v>
      </c>
      <c r="J134" s="272">
        <v>50</v>
      </c>
      <c r="K134" s="320"/>
    </row>
    <row r="135" s="1" customFormat="1" ht="15" customHeight="1">
      <c r="B135" s="317"/>
      <c r="C135" s="272" t="s">
        <v>7282</v>
      </c>
      <c r="D135" s="272"/>
      <c r="E135" s="272"/>
      <c r="F135" s="295" t="s">
        <v>7263</v>
      </c>
      <c r="G135" s="272"/>
      <c r="H135" s="272" t="s">
        <v>7297</v>
      </c>
      <c r="I135" s="272" t="s">
        <v>7259</v>
      </c>
      <c r="J135" s="272">
        <v>50</v>
      </c>
      <c r="K135" s="320"/>
    </row>
    <row r="136" s="1" customFormat="1" ht="15" customHeight="1">
      <c r="B136" s="317"/>
      <c r="C136" s="272" t="s">
        <v>7284</v>
      </c>
      <c r="D136" s="272"/>
      <c r="E136" s="272"/>
      <c r="F136" s="295" t="s">
        <v>7263</v>
      </c>
      <c r="G136" s="272"/>
      <c r="H136" s="272" t="s">
        <v>7297</v>
      </c>
      <c r="I136" s="272" t="s">
        <v>7259</v>
      </c>
      <c r="J136" s="272">
        <v>50</v>
      </c>
      <c r="K136" s="320"/>
    </row>
    <row r="137" s="1" customFormat="1" ht="15" customHeight="1">
      <c r="B137" s="317"/>
      <c r="C137" s="272" t="s">
        <v>7285</v>
      </c>
      <c r="D137" s="272"/>
      <c r="E137" s="272"/>
      <c r="F137" s="295" t="s">
        <v>7263</v>
      </c>
      <c r="G137" s="272"/>
      <c r="H137" s="272" t="s">
        <v>7310</v>
      </c>
      <c r="I137" s="272" t="s">
        <v>7259</v>
      </c>
      <c r="J137" s="272">
        <v>255</v>
      </c>
      <c r="K137" s="320"/>
    </row>
    <row r="138" s="1" customFormat="1" ht="15" customHeight="1">
      <c r="B138" s="317"/>
      <c r="C138" s="272" t="s">
        <v>7287</v>
      </c>
      <c r="D138" s="272"/>
      <c r="E138" s="272"/>
      <c r="F138" s="295" t="s">
        <v>7257</v>
      </c>
      <c r="G138" s="272"/>
      <c r="H138" s="272" t="s">
        <v>7311</v>
      </c>
      <c r="I138" s="272" t="s">
        <v>7289</v>
      </c>
      <c r="J138" s="272"/>
      <c r="K138" s="320"/>
    </row>
    <row r="139" s="1" customFormat="1" ht="15" customHeight="1">
      <c r="B139" s="317"/>
      <c r="C139" s="272" t="s">
        <v>7290</v>
      </c>
      <c r="D139" s="272"/>
      <c r="E139" s="272"/>
      <c r="F139" s="295" t="s">
        <v>7257</v>
      </c>
      <c r="G139" s="272"/>
      <c r="H139" s="272" t="s">
        <v>7312</v>
      </c>
      <c r="I139" s="272" t="s">
        <v>7292</v>
      </c>
      <c r="J139" s="272"/>
      <c r="K139" s="320"/>
    </row>
    <row r="140" s="1" customFormat="1" ht="15" customHeight="1">
      <c r="B140" s="317"/>
      <c r="C140" s="272" t="s">
        <v>7293</v>
      </c>
      <c r="D140" s="272"/>
      <c r="E140" s="272"/>
      <c r="F140" s="295" t="s">
        <v>7257</v>
      </c>
      <c r="G140" s="272"/>
      <c r="H140" s="272" t="s">
        <v>7293</v>
      </c>
      <c r="I140" s="272" t="s">
        <v>7292</v>
      </c>
      <c r="J140" s="272"/>
      <c r="K140" s="320"/>
    </row>
    <row r="141" s="1" customFormat="1" ht="15" customHeight="1">
      <c r="B141" s="317"/>
      <c r="C141" s="272" t="s">
        <v>39</v>
      </c>
      <c r="D141" s="272"/>
      <c r="E141" s="272"/>
      <c r="F141" s="295" t="s">
        <v>7257</v>
      </c>
      <c r="G141" s="272"/>
      <c r="H141" s="272" t="s">
        <v>7313</v>
      </c>
      <c r="I141" s="272" t="s">
        <v>7292</v>
      </c>
      <c r="J141" s="272"/>
      <c r="K141" s="320"/>
    </row>
    <row r="142" s="1" customFormat="1" ht="15" customHeight="1">
      <c r="B142" s="317"/>
      <c r="C142" s="272" t="s">
        <v>7314</v>
      </c>
      <c r="D142" s="272"/>
      <c r="E142" s="272"/>
      <c r="F142" s="295" t="s">
        <v>7257</v>
      </c>
      <c r="G142" s="272"/>
      <c r="H142" s="272" t="s">
        <v>7315</v>
      </c>
      <c r="I142" s="272" t="s">
        <v>7292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7316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7251</v>
      </c>
      <c r="D148" s="287"/>
      <c r="E148" s="287"/>
      <c r="F148" s="287" t="s">
        <v>7252</v>
      </c>
      <c r="G148" s="288"/>
      <c r="H148" s="287" t="s">
        <v>55</v>
      </c>
      <c r="I148" s="287" t="s">
        <v>58</v>
      </c>
      <c r="J148" s="287" t="s">
        <v>7253</v>
      </c>
      <c r="K148" s="286"/>
    </row>
    <row r="149" s="1" customFormat="1" ht="17.25" customHeight="1">
      <c r="B149" s="284"/>
      <c r="C149" s="289" t="s">
        <v>7254</v>
      </c>
      <c r="D149" s="289"/>
      <c r="E149" s="289"/>
      <c r="F149" s="290" t="s">
        <v>7255</v>
      </c>
      <c r="G149" s="291"/>
      <c r="H149" s="289"/>
      <c r="I149" s="289"/>
      <c r="J149" s="289" t="s">
        <v>7256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7260</v>
      </c>
      <c r="D151" s="272"/>
      <c r="E151" s="272"/>
      <c r="F151" s="325" t="s">
        <v>7257</v>
      </c>
      <c r="G151" s="272"/>
      <c r="H151" s="324" t="s">
        <v>7297</v>
      </c>
      <c r="I151" s="324" t="s">
        <v>7259</v>
      </c>
      <c r="J151" s="324">
        <v>120</v>
      </c>
      <c r="K151" s="320"/>
    </row>
    <row r="152" s="1" customFormat="1" ht="15" customHeight="1">
      <c r="B152" s="297"/>
      <c r="C152" s="324" t="s">
        <v>7306</v>
      </c>
      <c r="D152" s="272"/>
      <c r="E152" s="272"/>
      <c r="F152" s="325" t="s">
        <v>7257</v>
      </c>
      <c r="G152" s="272"/>
      <c r="H152" s="324" t="s">
        <v>7317</v>
      </c>
      <c r="I152" s="324" t="s">
        <v>7259</v>
      </c>
      <c r="J152" s="324" t="s">
        <v>7308</v>
      </c>
      <c r="K152" s="320"/>
    </row>
    <row r="153" s="1" customFormat="1" ht="15" customHeight="1">
      <c r="B153" s="297"/>
      <c r="C153" s="324" t="s">
        <v>86</v>
      </c>
      <c r="D153" s="272"/>
      <c r="E153" s="272"/>
      <c r="F153" s="325" t="s">
        <v>7257</v>
      </c>
      <c r="G153" s="272"/>
      <c r="H153" s="324" t="s">
        <v>7318</v>
      </c>
      <c r="I153" s="324" t="s">
        <v>7259</v>
      </c>
      <c r="J153" s="324" t="s">
        <v>7308</v>
      </c>
      <c r="K153" s="320"/>
    </row>
    <row r="154" s="1" customFormat="1" ht="15" customHeight="1">
      <c r="B154" s="297"/>
      <c r="C154" s="324" t="s">
        <v>7262</v>
      </c>
      <c r="D154" s="272"/>
      <c r="E154" s="272"/>
      <c r="F154" s="325" t="s">
        <v>7263</v>
      </c>
      <c r="G154" s="272"/>
      <c r="H154" s="324" t="s">
        <v>7297</v>
      </c>
      <c r="I154" s="324" t="s">
        <v>7259</v>
      </c>
      <c r="J154" s="324">
        <v>50</v>
      </c>
      <c r="K154" s="320"/>
    </row>
    <row r="155" s="1" customFormat="1" ht="15" customHeight="1">
      <c r="B155" s="297"/>
      <c r="C155" s="324" t="s">
        <v>7265</v>
      </c>
      <c r="D155" s="272"/>
      <c r="E155" s="272"/>
      <c r="F155" s="325" t="s">
        <v>7257</v>
      </c>
      <c r="G155" s="272"/>
      <c r="H155" s="324" t="s">
        <v>7297</v>
      </c>
      <c r="I155" s="324" t="s">
        <v>7267</v>
      </c>
      <c r="J155" s="324"/>
      <c r="K155" s="320"/>
    </row>
    <row r="156" s="1" customFormat="1" ht="15" customHeight="1">
      <c r="B156" s="297"/>
      <c r="C156" s="324" t="s">
        <v>7276</v>
      </c>
      <c r="D156" s="272"/>
      <c r="E156" s="272"/>
      <c r="F156" s="325" t="s">
        <v>7263</v>
      </c>
      <c r="G156" s="272"/>
      <c r="H156" s="324" t="s">
        <v>7297</v>
      </c>
      <c r="I156" s="324" t="s">
        <v>7259</v>
      </c>
      <c r="J156" s="324">
        <v>50</v>
      </c>
      <c r="K156" s="320"/>
    </row>
    <row r="157" s="1" customFormat="1" ht="15" customHeight="1">
      <c r="B157" s="297"/>
      <c r="C157" s="324" t="s">
        <v>7284</v>
      </c>
      <c r="D157" s="272"/>
      <c r="E157" s="272"/>
      <c r="F157" s="325" t="s">
        <v>7263</v>
      </c>
      <c r="G157" s="272"/>
      <c r="H157" s="324" t="s">
        <v>7297</v>
      </c>
      <c r="I157" s="324" t="s">
        <v>7259</v>
      </c>
      <c r="J157" s="324">
        <v>50</v>
      </c>
      <c r="K157" s="320"/>
    </row>
    <row r="158" s="1" customFormat="1" ht="15" customHeight="1">
      <c r="B158" s="297"/>
      <c r="C158" s="324" t="s">
        <v>7282</v>
      </c>
      <c r="D158" s="272"/>
      <c r="E158" s="272"/>
      <c r="F158" s="325" t="s">
        <v>7263</v>
      </c>
      <c r="G158" s="272"/>
      <c r="H158" s="324" t="s">
        <v>7297</v>
      </c>
      <c r="I158" s="324" t="s">
        <v>7259</v>
      </c>
      <c r="J158" s="324">
        <v>50</v>
      </c>
      <c r="K158" s="320"/>
    </row>
    <row r="159" s="1" customFormat="1" ht="15" customHeight="1">
      <c r="B159" s="297"/>
      <c r="C159" s="324" t="s">
        <v>169</v>
      </c>
      <c r="D159" s="272"/>
      <c r="E159" s="272"/>
      <c r="F159" s="325" t="s">
        <v>7257</v>
      </c>
      <c r="G159" s="272"/>
      <c r="H159" s="324" t="s">
        <v>7319</v>
      </c>
      <c r="I159" s="324" t="s">
        <v>7259</v>
      </c>
      <c r="J159" s="324" t="s">
        <v>7320</v>
      </c>
      <c r="K159" s="320"/>
    </row>
    <row r="160" s="1" customFormat="1" ht="15" customHeight="1">
      <c r="B160" s="297"/>
      <c r="C160" s="324" t="s">
        <v>7321</v>
      </c>
      <c r="D160" s="272"/>
      <c r="E160" s="272"/>
      <c r="F160" s="325" t="s">
        <v>7257</v>
      </c>
      <c r="G160" s="272"/>
      <c r="H160" s="324" t="s">
        <v>7322</v>
      </c>
      <c r="I160" s="324" t="s">
        <v>7292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7323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7251</v>
      </c>
      <c r="D166" s="287"/>
      <c r="E166" s="287"/>
      <c r="F166" s="287" t="s">
        <v>7252</v>
      </c>
      <c r="G166" s="329"/>
      <c r="H166" s="330" t="s">
        <v>55</v>
      </c>
      <c r="I166" s="330" t="s">
        <v>58</v>
      </c>
      <c r="J166" s="287" t="s">
        <v>7253</v>
      </c>
      <c r="K166" s="264"/>
    </row>
    <row r="167" s="1" customFormat="1" ht="17.25" customHeight="1">
      <c r="B167" s="265"/>
      <c r="C167" s="289" t="s">
        <v>7254</v>
      </c>
      <c r="D167" s="289"/>
      <c r="E167" s="289"/>
      <c r="F167" s="290" t="s">
        <v>7255</v>
      </c>
      <c r="G167" s="331"/>
      <c r="H167" s="332"/>
      <c r="I167" s="332"/>
      <c r="J167" s="289" t="s">
        <v>7256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7260</v>
      </c>
      <c r="D169" s="272"/>
      <c r="E169" s="272"/>
      <c r="F169" s="295" t="s">
        <v>7257</v>
      </c>
      <c r="G169" s="272"/>
      <c r="H169" s="272" t="s">
        <v>7297</v>
      </c>
      <c r="I169" s="272" t="s">
        <v>7259</v>
      </c>
      <c r="J169" s="272">
        <v>120</v>
      </c>
      <c r="K169" s="320"/>
    </row>
    <row r="170" s="1" customFormat="1" ht="15" customHeight="1">
      <c r="B170" s="297"/>
      <c r="C170" s="272" t="s">
        <v>7306</v>
      </c>
      <c r="D170" s="272"/>
      <c r="E170" s="272"/>
      <c r="F170" s="295" t="s">
        <v>7257</v>
      </c>
      <c r="G170" s="272"/>
      <c r="H170" s="272" t="s">
        <v>7307</v>
      </c>
      <c r="I170" s="272" t="s">
        <v>7259</v>
      </c>
      <c r="J170" s="272" t="s">
        <v>7308</v>
      </c>
      <c r="K170" s="320"/>
    </row>
    <row r="171" s="1" customFormat="1" ht="15" customHeight="1">
      <c r="B171" s="297"/>
      <c r="C171" s="272" t="s">
        <v>86</v>
      </c>
      <c r="D171" s="272"/>
      <c r="E171" s="272"/>
      <c r="F171" s="295" t="s">
        <v>7257</v>
      </c>
      <c r="G171" s="272"/>
      <c r="H171" s="272" t="s">
        <v>7324</v>
      </c>
      <c r="I171" s="272" t="s">
        <v>7259</v>
      </c>
      <c r="J171" s="272" t="s">
        <v>7308</v>
      </c>
      <c r="K171" s="320"/>
    </row>
    <row r="172" s="1" customFormat="1" ht="15" customHeight="1">
      <c r="B172" s="297"/>
      <c r="C172" s="272" t="s">
        <v>7262</v>
      </c>
      <c r="D172" s="272"/>
      <c r="E172" s="272"/>
      <c r="F172" s="295" t="s">
        <v>7263</v>
      </c>
      <c r="G172" s="272"/>
      <c r="H172" s="272" t="s">
        <v>7324</v>
      </c>
      <c r="I172" s="272" t="s">
        <v>7259</v>
      </c>
      <c r="J172" s="272">
        <v>50</v>
      </c>
      <c r="K172" s="320"/>
    </row>
    <row r="173" s="1" customFormat="1" ht="15" customHeight="1">
      <c r="B173" s="297"/>
      <c r="C173" s="272" t="s">
        <v>7265</v>
      </c>
      <c r="D173" s="272"/>
      <c r="E173" s="272"/>
      <c r="F173" s="295" t="s">
        <v>7257</v>
      </c>
      <c r="G173" s="272"/>
      <c r="H173" s="272" t="s">
        <v>7324</v>
      </c>
      <c r="I173" s="272" t="s">
        <v>7267</v>
      </c>
      <c r="J173" s="272"/>
      <c r="K173" s="320"/>
    </row>
    <row r="174" s="1" customFormat="1" ht="15" customHeight="1">
      <c r="B174" s="297"/>
      <c r="C174" s="272" t="s">
        <v>7276</v>
      </c>
      <c r="D174" s="272"/>
      <c r="E174" s="272"/>
      <c r="F174" s="295" t="s">
        <v>7263</v>
      </c>
      <c r="G174" s="272"/>
      <c r="H174" s="272" t="s">
        <v>7324</v>
      </c>
      <c r="I174" s="272" t="s">
        <v>7259</v>
      </c>
      <c r="J174" s="272">
        <v>50</v>
      </c>
      <c r="K174" s="320"/>
    </row>
    <row r="175" s="1" customFormat="1" ht="15" customHeight="1">
      <c r="B175" s="297"/>
      <c r="C175" s="272" t="s">
        <v>7284</v>
      </c>
      <c r="D175" s="272"/>
      <c r="E175" s="272"/>
      <c r="F175" s="295" t="s">
        <v>7263</v>
      </c>
      <c r="G175" s="272"/>
      <c r="H175" s="272" t="s">
        <v>7324</v>
      </c>
      <c r="I175" s="272" t="s">
        <v>7259</v>
      </c>
      <c r="J175" s="272">
        <v>50</v>
      </c>
      <c r="K175" s="320"/>
    </row>
    <row r="176" s="1" customFormat="1" ht="15" customHeight="1">
      <c r="B176" s="297"/>
      <c r="C176" s="272" t="s">
        <v>7282</v>
      </c>
      <c r="D176" s="272"/>
      <c r="E176" s="272"/>
      <c r="F176" s="295" t="s">
        <v>7263</v>
      </c>
      <c r="G176" s="272"/>
      <c r="H176" s="272" t="s">
        <v>7324</v>
      </c>
      <c r="I176" s="272" t="s">
        <v>7259</v>
      </c>
      <c r="J176" s="272">
        <v>50</v>
      </c>
      <c r="K176" s="320"/>
    </row>
    <row r="177" s="1" customFormat="1" ht="15" customHeight="1">
      <c r="B177" s="297"/>
      <c r="C177" s="272" t="s">
        <v>188</v>
      </c>
      <c r="D177" s="272"/>
      <c r="E177" s="272"/>
      <c r="F177" s="295" t="s">
        <v>7257</v>
      </c>
      <c r="G177" s="272"/>
      <c r="H177" s="272" t="s">
        <v>7325</v>
      </c>
      <c r="I177" s="272" t="s">
        <v>7326</v>
      </c>
      <c r="J177" s="272"/>
      <c r="K177" s="320"/>
    </row>
    <row r="178" s="1" customFormat="1" ht="15" customHeight="1">
      <c r="B178" s="297"/>
      <c r="C178" s="272" t="s">
        <v>58</v>
      </c>
      <c r="D178" s="272"/>
      <c r="E178" s="272"/>
      <c r="F178" s="295" t="s">
        <v>7257</v>
      </c>
      <c r="G178" s="272"/>
      <c r="H178" s="272" t="s">
        <v>7327</v>
      </c>
      <c r="I178" s="272" t="s">
        <v>7328</v>
      </c>
      <c r="J178" s="272">
        <v>1</v>
      </c>
      <c r="K178" s="320"/>
    </row>
    <row r="179" s="1" customFormat="1" ht="15" customHeight="1">
      <c r="B179" s="297"/>
      <c r="C179" s="272" t="s">
        <v>54</v>
      </c>
      <c r="D179" s="272"/>
      <c r="E179" s="272"/>
      <c r="F179" s="295" t="s">
        <v>7257</v>
      </c>
      <c r="G179" s="272"/>
      <c r="H179" s="272" t="s">
        <v>7329</v>
      </c>
      <c r="I179" s="272" t="s">
        <v>7259</v>
      </c>
      <c r="J179" s="272">
        <v>20</v>
      </c>
      <c r="K179" s="320"/>
    </row>
    <row r="180" s="1" customFormat="1" ht="15" customHeight="1">
      <c r="B180" s="297"/>
      <c r="C180" s="272" t="s">
        <v>55</v>
      </c>
      <c r="D180" s="272"/>
      <c r="E180" s="272"/>
      <c r="F180" s="295" t="s">
        <v>7257</v>
      </c>
      <c r="G180" s="272"/>
      <c r="H180" s="272" t="s">
        <v>7330</v>
      </c>
      <c r="I180" s="272" t="s">
        <v>7259</v>
      </c>
      <c r="J180" s="272">
        <v>255</v>
      </c>
      <c r="K180" s="320"/>
    </row>
    <row r="181" s="1" customFormat="1" ht="15" customHeight="1">
      <c r="B181" s="297"/>
      <c r="C181" s="272" t="s">
        <v>189</v>
      </c>
      <c r="D181" s="272"/>
      <c r="E181" s="272"/>
      <c r="F181" s="295" t="s">
        <v>7257</v>
      </c>
      <c r="G181" s="272"/>
      <c r="H181" s="272" t="s">
        <v>7221</v>
      </c>
      <c r="I181" s="272" t="s">
        <v>7259</v>
      </c>
      <c r="J181" s="272">
        <v>10</v>
      </c>
      <c r="K181" s="320"/>
    </row>
    <row r="182" s="1" customFormat="1" ht="15" customHeight="1">
      <c r="B182" s="297"/>
      <c r="C182" s="272" t="s">
        <v>190</v>
      </c>
      <c r="D182" s="272"/>
      <c r="E182" s="272"/>
      <c r="F182" s="295" t="s">
        <v>7257</v>
      </c>
      <c r="G182" s="272"/>
      <c r="H182" s="272" t="s">
        <v>7331</v>
      </c>
      <c r="I182" s="272" t="s">
        <v>7292</v>
      </c>
      <c r="J182" s="272"/>
      <c r="K182" s="320"/>
    </row>
    <row r="183" s="1" customFormat="1" ht="15" customHeight="1">
      <c r="B183" s="297"/>
      <c r="C183" s="272" t="s">
        <v>7332</v>
      </c>
      <c r="D183" s="272"/>
      <c r="E183" s="272"/>
      <c r="F183" s="295" t="s">
        <v>7257</v>
      </c>
      <c r="G183" s="272"/>
      <c r="H183" s="272" t="s">
        <v>7333</v>
      </c>
      <c r="I183" s="272" t="s">
        <v>7292</v>
      </c>
      <c r="J183" s="272"/>
      <c r="K183" s="320"/>
    </row>
    <row r="184" s="1" customFormat="1" ht="15" customHeight="1">
      <c r="B184" s="297"/>
      <c r="C184" s="272" t="s">
        <v>7321</v>
      </c>
      <c r="D184" s="272"/>
      <c r="E184" s="272"/>
      <c r="F184" s="295" t="s">
        <v>7257</v>
      </c>
      <c r="G184" s="272"/>
      <c r="H184" s="272" t="s">
        <v>7334</v>
      </c>
      <c r="I184" s="272" t="s">
        <v>7292</v>
      </c>
      <c r="J184" s="272"/>
      <c r="K184" s="320"/>
    </row>
    <row r="185" s="1" customFormat="1" ht="15" customHeight="1">
      <c r="B185" s="297"/>
      <c r="C185" s="272" t="s">
        <v>192</v>
      </c>
      <c r="D185" s="272"/>
      <c r="E185" s="272"/>
      <c r="F185" s="295" t="s">
        <v>7263</v>
      </c>
      <c r="G185" s="272"/>
      <c r="H185" s="272" t="s">
        <v>7335</v>
      </c>
      <c r="I185" s="272" t="s">
        <v>7259</v>
      </c>
      <c r="J185" s="272">
        <v>50</v>
      </c>
      <c r="K185" s="320"/>
    </row>
    <row r="186" s="1" customFormat="1" ht="15" customHeight="1">
      <c r="B186" s="297"/>
      <c r="C186" s="272" t="s">
        <v>7336</v>
      </c>
      <c r="D186" s="272"/>
      <c r="E186" s="272"/>
      <c r="F186" s="295" t="s">
        <v>7263</v>
      </c>
      <c r="G186" s="272"/>
      <c r="H186" s="272" t="s">
        <v>7337</v>
      </c>
      <c r="I186" s="272" t="s">
        <v>7338</v>
      </c>
      <c r="J186" s="272"/>
      <c r="K186" s="320"/>
    </row>
    <row r="187" s="1" customFormat="1" ht="15" customHeight="1">
      <c r="B187" s="297"/>
      <c r="C187" s="272" t="s">
        <v>7339</v>
      </c>
      <c r="D187" s="272"/>
      <c r="E187" s="272"/>
      <c r="F187" s="295" t="s">
        <v>7263</v>
      </c>
      <c r="G187" s="272"/>
      <c r="H187" s="272" t="s">
        <v>7340</v>
      </c>
      <c r="I187" s="272" t="s">
        <v>7338</v>
      </c>
      <c r="J187" s="272"/>
      <c r="K187" s="320"/>
    </row>
    <row r="188" s="1" customFormat="1" ht="15" customHeight="1">
      <c r="B188" s="297"/>
      <c r="C188" s="272" t="s">
        <v>7341</v>
      </c>
      <c r="D188" s="272"/>
      <c r="E188" s="272"/>
      <c r="F188" s="295" t="s">
        <v>7263</v>
      </c>
      <c r="G188" s="272"/>
      <c r="H188" s="272" t="s">
        <v>7342</v>
      </c>
      <c r="I188" s="272" t="s">
        <v>7338</v>
      </c>
      <c r="J188" s="272"/>
      <c r="K188" s="320"/>
    </row>
    <row r="189" s="1" customFormat="1" ht="15" customHeight="1">
      <c r="B189" s="297"/>
      <c r="C189" s="333" t="s">
        <v>7343</v>
      </c>
      <c r="D189" s="272"/>
      <c r="E189" s="272"/>
      <c r="F189" s="295" t="s">
        <v>7263</v>
      </c>
      <c r="G189" s="272"/>
      <c r="H189" s="272" t="s">
        <v>7344</v>
      </c>
      <c r="I189" s="272" t="s">
        <v>7345</v>
      </c>
      <c r="J189" s="334" t="s">
        <v>7346</v>
      </c>
      <c r="K189" s="320"/>
    </row>
    <row r="190" s="15" customFormat="1" ht="15" customHeight="1">
      <c r="B190" s="335"/>
      <c r="C190" s="336" t="s">
        <v>7347</v>
      </c>
      <c r="D190" s="337"/>
      <c r="E190" s="337"/>
      <c r="F190" s="338" t="s">
        <v>7263</v>
      </c>
      <c r="G190" s="337"/>
      <c r="H190" s="337" t="s">
        <v>7348</v>
      </c>
      <c r="I190" s="337" t="s">
        <v>7345</v>
      </c>
      <c r="J190" s="339" t="s">
        <v>7346</v>
      </c>
      <c r="K190" s="340"/>
    </row>
    <row r="191" s="1" customFormat="1" ht="15" customHeight="1">
      <c r="B191" s="297"/>
      <c r="C191" s="333" t="s">
        <v>43</v>
      </c>
      <c r="D191" s="272"/>
      <c r="E191" s="272"/>
      <c r="F191" s="295" t="s">
        <v>7257</v>
      </c>
      <c r="G191" s="272"/>
      <c r="H191" s="269" t="s">
        <v>7349</v>
      </c>
      <c r="I191" s="272" t="s">
        <v>7350</v>
      </c>
      <c r="J191" s="272"/>
      <c r="K191" s="320"/>
    </row>
    <row r="192" s="1" customFormat="1" ht="15" customHeight="1">
      <c r="B192" s="297"/>
      <c r="C192" s="333" t="s">
        <v>7351</v>
      </c>
      <c r="D192" s="272"/>
      <c r="E192" s="272"/>
      <c r="F192" s="295" t="s">
        <v>7257</v>
      </c>
      <c r="G192" s="272"/>
      <c r="H192" s="272" t="s">
        <v>7352</v>
      </c>
      <c r="I192" s="272" t="s">
        <v>7292</v>
      </c>
      <c r="J192" s="272"/>
      <c r="K192" s="320"/>
    </row>
    <row r="193" s="1" customFormat="1" ht="15" customHeight="1">
      <c r="B193" s="297"/>
      <c r="C193" s="333" t="s">
        <v>7353</v>
      </c>
      <c r="D193" s="272"/>
      <c r="E193" s="272"/>
      <c r="F193" s="295" t="s">
        <v>7257</v>
      </c>
      <c r="G193" s="272"/>
      <c r="H193" s="272" t="s">
        <v>7354</v>
      </c>
      <c r="I193" s="272" t="s">
        <v>7292</v>
      </c>
      <c r="J193" s="272"/>
      <c r="K193" s="320"/>
    </row>
    <row r="194" s="1" customFormat="1" ht="15" customHeight="1">
      <c r="B194" s="297"/>
      <c r="C194" s="333" t="s">
        <v>7355</v>
      </c>
      <c r="D194" s="272"/>
      <c r="E194" s="272"/>
      <c r="F194" s="295" t="s">
        <v>7263</v>
      </c>
      <c r="G194" s="272"/>
      <c r="H194" s="272" t="s">
        <v>7356</v>
      </c>
      <c r="I194" s="272" t="s">
        <v>7292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 ht="13.5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7357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7358</v>
      </c>
      <c r="D201" s="342"/>
      <c r="E201" s="342"/>
      <c r="F201" s="342" t="s">
        <v>7359</v>
      </c>
      <c r="G201" s="343"/>
      <c r="H201" s="342" t="s">
        <v>7360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7350</v>
      </c>
      <c r="D203" s="272"/>
      <c r="E203" s="272"/>
      <c r="F203" s="295" t="s">
        <v>44</v>
      </c>
      <c r="G203" s="272"/>
      <c r="H203" s="272" t="s">
        <v>7361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45</v>
      </c>
      <c r="G204" s="272"/>
      <c r="H204" s="272" t="s">
        <v>7362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48</v>
      </c>
      <c r="G205" s="272"/>
      <c r="H205" s="272" t="s">
        <v>7363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46</v>
      </c>
      <c r="G206" s="272"/>
      <c r="H206" s="272" t="s">
        <v>7364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47</v>
      </c>
      <c r="G207" s="272"/>
      <c r="H207" s="272" t="s">
        <v>7365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7304</v>
      </c>
      <c r="D209" s="272"/>
      <c r="E209" s="272"/>
      <c r="F209" s="295" t="s">
        <v>145</v>
      </c>
      <c r="G209" s="272"/>
      <c r="H209" s="272" t="s">
        <v>7366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93</v>
      </c>
      <c r="G210" s="272"/>
      <c r="H210" s="272" t="s">
        <v>7202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79</v>
      </c>
      <c r="G211" s="272"/>
      <c r="H211" s="272" t="s">
        <v>7367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161</v>
      </c>
      <c r="G212" s="333"/>
      <c r="H212" s="324" t="s">
        <v>7203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7204</v>
      </c>
      <c r="G213" s="333"/>
      <c r="H213" s="324" t="s">
        <v>7184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7328</v>
      </c>
      <c r="D215" s="272"/>
      <c r="E215" s="272"/>
      <c r="F215" s="295">
        <v>1</v>
      </c>
      <c r="G215" s="333"/>
      <c r="H215" s="324" t="s">
        <v>7368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7369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7370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7371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Mandzák</dc:creator>
  <cp:lastModifiedBy>Jan Mandzák</cp:lastModifiedBy>
  <dcterms:created xsi:type="dcterms:W3CDTF">2024-10-04T06:31:24Z</dcterms:created>
  <dcterms:modified xsi:type="dcterms:W3CDTF">2024-10-04T06:32:18Z</dcterms:modified>
</cp:coreProperties>
</file>