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d.docs.live.net/7af695edf90819a9/Plocha/"/>
    </mc:Choice>
  </mc:AlternateContent>
  <xr:revisionPtr revIDLastSave="122" documentId="11_08986CE2D7D9089249C73232D54C0F3CB5603B7F" xr6:coauthVersionLast="47" xr6:coauthVersionMax="47" xr10:uidLastSave="{FD109DFB-8C37-487B-8DDB-5F62616606F3}"/>
  <bookViews>
    <workbookView xWindow="-108" yWindow="-108" windowWidth="23256" windowHeight="12456" activeTab="3" xr2:uid="{00000000-000D-0000-FFFF-FFFF00000000}"/>
  </bookViews>
  <sheets>
    <sheet name="Stavba" sheetId="1" r:id="rId1"/>
    <sheet name="VzorPolozky" sheetId="10" state="hidden" r:id="rId2"/>
    <sheet name="SO 01 00 Pol" sheetId="12" r:id="rId3"/>
    <sheet name="SO 01 D.1.1 Pol" sheetId="13" r:id="rId4"/>
    <sheet name="SO 01 D.1.4.5 Pol" sheetId="14" r:id="rId5"/>
    <sheet name="SO 02 00 Pol" sheetId="15" r:id="rId6"/>
    <sheet name="SO 02 D.1.1 Pol" sheetId="16" r:id="rId7"/>
    <sheet name="SO 02 D.1.4.2 Pol" sheetId="17" r:id="rId8"/>
    <sheet name="SO 02 D.1.4.3 Pol" sheetId="18" r:id="rId9"/>
    <sheet name="SO 02 D.1.4.4 Pol" sheetId="19" r:id="rId10"/>
    <sheet name="SO 02 D.1.4.5 Pol" sheetId="20" r:id="rId11"/>
    <sheet name="SO 03 00 Pol" sheetId="22" r:id="rId12"/>
    <sheet name="SO 03 D.1.1 Pol" sheetId="23" r:id="rId13"/>
    <sheet name="SO 03 D.1.4.5 Pol" sheetId="24" r:id="rId14"/>
  </sheets>
  <externalReferences>
    <externalReference r:id="rId15"/>
  </externalReferences>
  <definedNames>
    <definedName name="CelkemDPHVypocet" localSheetId="0">Stavba!$H$56</definedName>
    <definedName name="CenaCelkem">Stavba!$G$29</definedName>
    <definedName name="CenaCelkemBezDPH">Stavba!$G$28</definedName>
    <definedName name="CenaCelkemVypocet" localSheetId="0">Stavba!$I$56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'SO 01 00 Pol'!$1:$7</definedName>
    <definedName name="_xlnm.Print_Titles" localSheetId="3">'SO 01 D.1.1 Pol'!$1:$7</definedName>
    <definedName name="_xlnm.Print_Titles" localSheetId="4">'SO 01 D.1.4.5 Pol'!$1:$7</definedName>
    <definedName name="_xlnm.Print_Titles" localSheetId="5">'SO 02 00 Pol'!$1:$7</definedName>
    <definedName name="_xlnm.Print_Titles" localSheetId="6">'SO 02 D.1.1 Pol'!$1:$7</definedName>
    <definedName name="_xlnm.Print_Titles" localSheetId="7">'SO 02 D.1.4.2 Pol'!$1:$7</definedName>
    <definedName name="_xlnm.Print_Titles" localSheetId="8">'SO 02 D.1.4.3 Pol'!$1:$7</definedName>
    <definedName name="_xlnm.Print_Titles" localSheetId="9">'SO 02 D.1.4.4 Pol'!$1:$7</definedName>
    <definedName name="_xlnm.Print_Titles" localSheetId="10">'SO 02 D.1.4.5 Pol'!$1:$7</definedName>
    <definedName name="_xlnm.Print_Titles" localSheetId="11">'SO 03 00 Pol'!$1:$7</definedName>
    <definedName name="_xlnm.Print_Titles" localSheetId="12">'SO 03 D.1.1 Pol'!$1:$7</definedName>
    <definedName name="_xlnm.Print_Titles" localSheetId="13">'SO 03 D.1.4.5 Pol'!$1:$7</definedName>
    <definedName name="oadresa">Stavba!$D$6</definedName>
    <definedName name="Objednatel" localSheetId="0">Stavba!$D$5</definedName>
    <definedName name="Objekt" localSheetId="0">Stavba!$B$38</definedName>
    <definedName name="_xlnm.Print_Area" localSheetId="2">'SO 01 00 Pol'!$A$1:$X$31</definedName>
    <definedName name="_xlnm.Print_Area" localSheetId="3">'SO 01 D.1.1 Pol'!$A$1:$X$544</definedName>
    <definedName name="_xlnm.Print_Area" localSheetId="4">'SO 01 D.1.4.5 Pol'!$A$1:$X$49</definedName>
    <definedName name="_xlnm.Print_Area" localSheetId="5">'SO 02 00 Pol'!$A$1:$X$37</definedName>
    <definedName name="_xlnm.Print_Area" localSheetId="6">'SO 02 D.1.1 Pol'!$A$1:$X$460</definedName>
    <definedName name="_xlnm.Print_Area" localSheetId="7">'SO 02 D.1.4.2 Pol'!$A$1:$X$87</definedName>
    <definedName name="_xlnm.Print_Area" localSheetId="8">'SO 02 D.1.4.3 Pol'!$A$1:$X$77</definedName>
    <definedName name="_xlnm.Print_Area" localSheetId="9">'SO 02 D.1.4.4 Pol'!$A$1:$X$184</definedName>
    <definedName name="_xlnm.Print_Area" localSheetId="10">'SO 02 D.1.4.5 Pol'!$A$1:$X$69</definedName>
    <definedName name="_xlnm.Print_Area" localSheetId="11">'SO 03 00 Pol'!$A$1:$X$31</definedName>
    <definedName name="_xlnm.Print_Area" localSheetId="12">'SO 03 D.1.1 Pol'!$A$1:$X$160</definedName>
    <definedName name="_xlnm.Print_Area" localSheetId="13">'SO 03 D.1.4.5 Pol'!$A$1:$X$39</definedName>
    <definedName name="_xlnm.Print_Area" localSheetId="0">Stavba!$A$1:$J$111</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Stavba!$F$56</definedName>
    <definedName name="ZakladDPHZakl">Stavba!$G$25</definedName>
    <definedName name="ZakladDPHZaklVypocet" localSheetId="0">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1" i="13" l="1"/>
  <c r="O411" i="13"/>
  <c r="K411" i="13"/>
  <c r="I411" i="13"/>
  <c r="G411" i="13"/>
  <c r="M411" i="13" s="1"/>
  <c r="G413" i="13"/>
  <c r="M413" i="13" s="1"/>
  <c r="I413" i="13"/>
  <c r="K413" i="13"/>
  <c r="O413" i="13"/>
  <c r="Q413" i="13"/>
  <c r="G30" i="22"/>
  <c r="G36" i="15"/>
  <c r="I105" i="1"/>
  <c r="G23" i="19"/>
  <c r="G34" i="19"/>
  <c r="M34" i="19" s="1"/>
  <c r="G32" i="19"/>
  <c r="M32" i="19" s="1"/>
  <c r="G30" i="19"/>
  <c r="G28" i="19"/>
  <c r="G26" i="19"/>
  <c r="G24" i="19"/>
  <c r="M24" i="19" s="1"/>
  <c r="V26" i="19"/>
  <c r="Q26" i="19"/>
  <c r="O26" i="19"/>
  <c r="K26" i="19"/>
  <c r="I26" i="19"/>
  <c r="M26" i="19"/>
  <c r="V24" i="19"/>
  <c r="Q24" i="19"/>
  <c r="O24" i="19"/>
  <c r="K24" i="19"/>
  <c r="I24" i="19"/>
  <c r="V30" i="19"/>
  <c r="Q30" i="19"/>
  <c r="O30" i="19"/>
  <c r="K30" i="19"/>
  <c r="I30" i="19"/>
  <c r="M30" i="19"/>
  <c r="V28" i="19"/>
  <c r="Q28" i="19"/>
  <c r="O28" i="19"/>
  <c r="K28" i="19"/>
  <c r="I28" i="19"/>
  <c r="M28" i="19"/>
  <c r="V34" i="19"/>
  <c r="Q34" i="19"/>
  <c r="O34" i="19"/>
  <c r="K34" i="19"/>
  <c r="I34" i="19"/>
  <c r="V32" i="19"/>
  <c r="Q32" i="19"/>
  <c r="O32" i="19"/>
  <c r="K32" i="19"/>
  <c r="I32" i="19"/>
  <c r="V49" i="17"/>
  <c r="Q49" i="17"/>
  <c r="O49" i="17"/>
  <c r="K49" i="17"/>
  <c r="I49" i="17"/>
  <c r="G49" i="17"/>
  <c r="M49" i="17" s="1"/>
  <c r="V47" i="17"/>
  <c r="Q47" i="17"/>
  <c r="O47" i="17"/>
  <c r="K47" i="17"/>
  <c r="I47" i="17"/>
  <c r="G47" i="17"/>
  <c r="M47" i="17" s="1"/>
  <c r="V45" i="17"/>
  <c r="Q45" i="17"/>
  <c r="O45" i="17"/>
  <c r="K45" i="17"/>
  <c r="I45" i="17"/>
  <c r="G45" i="17"/>
  <c r="M45" i="17" s="1"/>
  <c r="F53" i="1"/>
  <c r="G9" i="24"/>
  <c r="M9" i="24" s="1"/>
  <c r="I9" i="24"/>
  <c r="K9" i="24"/>
  <c r="O9" i="24"/>
  <c r="Q9" i="24"/>
  <c r="V9" i="24"/>
  <c r="G11" i="24"/>
  <c r="I11" i="24"/>
  <c r="K11" i="24"/>
  <c r="O11" i="24"/>
  <c r="Q11" i="24"/>
  <c r="V11" i="24"/>
  <c r="G13" i="24"/>
  <c r="M13" i="24" s="1"/>
  <c r="I13" i="24"/>
  <c r="K13" i="24"/>
  <c r="O13" i="24"/>
  <c r="Q13" i="24"/>
  <c r="V13" i="24"/>
  <c r="G15" i="24"/>
  <c r="M15" i="24" s="1"/>
  <c r="I15" i="24"/>
  <c r="K15" i="24"/>
  <c r="O15" i="24"/>
  <c r="Q15" i="24"/>
  <c r="V15" i="24"/>
  <c r="G17" i="24"/>
  <c r="I17" i="24"/>
  <c r="K17" i="24"/>
  <c r="M17" i="24"/>
  <c r="O17" i="24"/>
  <c r="Q17" i="24"/>
  <c r="V17" i="24"/>
  <c r="G19" i="24"/>
  <c r="M19" i="24" s="1"/>
  <c r="I19" i="24"/>
  <c r="K19" i="24"/>
  <c r="O19" i="24"/>
  <c r="Q19" i="24"/>
  <c r="V19" i="24"/>
  <c r="G21" i="24"/>
  <c r="I21" i="24"/>
  <c r="K21" i="24"/>
  <c r="M21" i="24"/>
  <c r="O21" i="24"/>
  <c r="Q21" i="24"/>
  <c r="V21" i="24"/>
  <c r="G23" i="24"/>
  <c r="M23" i="24" s="1"/>
  <c r="I23" i="24"/>
  <c r="K23" i="24"/>
  <c r="O23" i="24"/>
  <c r="Q23" i="24"/>
  <c r="V23" i="24"/>
  <c r="G25" i="24"/>
  <c r="I25" i="24"/>
  <c r="K25" i="24"/>
  <c r="M25" i="24"/>
  <c r="O25" i="24"/>
  <c r="Q25" i="24"/>
  <c r="V25" i="24"/>
  <c r="G27" i="24"/>
  <c r="M27" i="24" s="1"/>
  <c r="I27" i="24"/>
  <c r="K27" i="24"/>
  <c r="O27" i="24"/>
  <c r="Q27" i="24"/>
  <c r="V27" i="24"/>
  <c r="G29" i="24"/>
  <c r="M29" i="24" s="1"/>
  <c r="I29" i="24"/>
  <c r="K29" i="24"/>
  <c r="O29" i="24"/>
  <c r="Q29" i="24"/>
  <c r="V29" i="24"/>
  <c r="G31" i="24"/>
  <c r="M31" i="24" s="1"/>
  <c r="I31" i="24"/>
  <c r="K31" i="24"/>
  <c r="O31" i="24"/>
  <c r="Q31" i="24"/>
  <c r="V31" i="24"/>
  <c r="G33" i="24"/>
  <c r="M33" i="24" s="1"/>
  <c r="I33" i="24"/>
  <c r="K33" i="24"/>
  <c r="O33" i="24"/>
  <c r="Q33" i="24"/>
  <c r="V33" i="24"/>
  <c r="G35" i="24"/>
  <c r="M35" i="24" s="1"/>
  <c r="I35" i="24"/>
  <c r="K35" i="24"/>
  <c r="O35" i="24"/>
  <c r="Q35" i="24"/>
  <c r="V35" i="24"/>
  <c r="AE38" i="24"/>
  <c r="F55" i="1" s="1"/>
  <c r="BA43" i="23"/>
  <c r="BA33" i="23"/>
  <c r="BA28" i="23"/>
  <c r="G8" i="23"/>
  <c r="O8" i="23"/>
  <c r="G9" i="23"/>
  <c r="M9" i="23" s="1"/>
  <c r="M8" i="23" s="1"/>
  <c r="I9" i="23"/>
  <c r="I8" i="23" s="1"/>
  <c r="K9" i="23"/>
  <c r="K8" i="23" s="1"/>
  <c r="O9" i="23"/>
  <c r="Q9" i="23"/>
  <c r="Q8" i="23" s="1"/>
  <c r="V9" i="23"/>
  <c r="V8" i="23" s="1"/>
  <c r="G27" i="23"/>
  <c r="M27" i="23" s="1"/>
  <c r="I27" i="23"/>
  <c r="I26" i="23" s="1"/>
  <c r="K27" i="23"/>
  <c r="O27" i="23"/>
  <c r="Q27" i="23"/>
  <c r="V27" i="23"/>
  <c r="G32" i="23"/>
  <c r="M32" i="23" s="1"/>
  <c r="I32" i="23"/>
  <c r="K32" i="23"/>
  <c r="O32" i="23"/>
  <c r="Q32" i="23"/>
  <c r="V32" i="23"/>
  <c r="G42" i="23"/>
  <c r="I42" i="23"/>
  <c r="K42" i="23"/>
  <c r="M42" i="23"/>
  <c r="O42" i="23"/>
  <c r="Q42" i="23"/>
  <c r="V42" i="23"/>
  <c r="G49" i="23"/>
  <c r="M49" i="23" s="1"/>
  <c r="I49" i="23"/>
  <c r="K49" i="23"/>
  <c r="O49" i="23"/>
  <c r="Q49" i="23"/>
  <c r="V49" i="23"/>
  <c r="G55" i="23"/>
  <c r="M55" i="23" s="1"/>
  <c r="I55" i="23"/>
  <c r="K55" i="23"/>
  <c r="O55" i="23"/>
  <c r="Q55" i="23"/>
  <c r="V55" i="23"/>
  <c r="G59" i="23"/>
  <c r="M59" i="23" s="1"/>
  <c r="I59" i="23"/>
  <c r="K59" i="23"/>
  <c r="O59" i="23"/>
  <c r="Q59" i="23"/>
  <c r="V59" i="23"/>
  <c r="G63" i="23"/>
  <c r="I63" i="23"/>
  <c r="K63" i="23"/>
  <c r="M63" i="23"/>
  <c r="O63" i="23"/>
  <c r="Q63" i="23"/>
  <c r="V63" i="23"/>
  <c r="G71" i="23"/>
  <c r="I71" i="23"/>
  <c r="I70" i="23" s="1"/>
  <c r="K71" i="23"/>
  <c r="M71" i="23"/>
  <c r="O71" i="23"/>
  <c r="Q71" i="23"/>
  <c r="V71" i="23"/>
  <c r="G76" i="23"/>
  <c r="M76" i="23" s="1"/>
  <c r="I76" i="23"/>
  <c r="K76" i="23"/>
  <c r="O76" i="23"/>
  <c r="Q76" i="23"/>
  <c r="V76" i="23"/>
  <c r="G80" i="23"/>
  <c r="I80" i="23"/>
  <c r="K80" i="23"/>
  <c r="M80" i="23"/>
  <c r="O80" i="23"/>
  <c r="Q80" i="23"/>
  <c r="V80" i="23"/>
  <c r="G84" i="23"/>
  <c r="M84" i="23" s="1"/>
  <c r="I84" i="23"/>
  <c r="K84" i="23"/>
  <c r="O84" i="23"/>
  <c r="Q84" i="23"/>
  <c r="V84" i="23"/>
  <c r="G88" i="23"/>
  <c r="I88" i="23"/>
  <c r="K88" i="23"/>
  <c r="M88" i="23"/>
  <c r="O88" i="23"/>
  <c r="Q88" i="23"/>
  <c r="V88" i="23"/>
  <c r="G92" i="23"/>
  <c r="M92" i="23" s="1"/>
  <c r="I92" i="23"/>
  <c r="K92" i="23"/>
  <c r="O92" i="23"/>
  <c r="Q92" i="23"/>
  <c r="V92" i="23"/>
  <c r="G97" i="23"/>
  <c r="G96" i="23" s="1"/>
  <c r="I97" i="23"/>
  <c r="K97" i="23"/>
  <c r="K96" i="23" s="1"/>
  <c r="O97" i="23"/>
  <c r="Q97" i="23"/>
  <c r="V97" i="23"/>
  <c r="G100" i="23"/>
  <c r="I100" i="23"/>
  <c r="I96" i="23" s="1"/>
  <c r="K100" i="23"/>
  <c r="M100" i="23"/>
  <c r="O100" i="23"/>
  <c r="Q100" i="23"/>
  <c r="Q96" i="23" s="1"/>
  <c r="V100" i="23"/>
  <c r="G103" i="23"/>
  <c r="M103" i="23" s="1"/>
  <c r="I103" i="23"/>
  <c r="K103" i="23"/>
  <c r="O103" i="23"/>
  <c r="Q103" i="23"/>
  <c r="Q102" i="23" s="1"/>
  <c r="V103" i="23"/>
  <c r="G107" i="23"/>
  <c r="M107" i="23" s="1"/>
  <c r="I107" i="23"/>
  <c r="K107" i="23"/>
  <c r="O107" i="23"/>
  <c r="O102" i="23" s="1"/>
  <c r="Q107" i="23"/>
  <c r="V107" i="23"/>
  <c r="V102" i="23" s="1"/>
  <c r="I109" i="23"/>
  <c r="Q109" i="23"/>
  <c r="G110" i="23"/>
  <c r="G109" i="23" s="1"/>
  <c r="I110" i="23"/>
  <c r="K110" i="23"/>
  <c r="K109" i="23" s="1"/>
  <c r="O110" i="23"/>
  <c r="O109" i="23" s="1"/>
  <c r="Q110" i="23"/>
  <c r="V110" i="23"/>
  <c r="V109" i="23" s="1"/>
  <c r="G117" i="23"/>
  <c r="I117" i="23"/>
  <c r="K117" i="23"/>
  <c r="O117" i="23"/>
  <c r="Q117" i="23"/>
  <c r="V117" i="23"/>
  <c r="G120" i="23"/>
  <c r="I120" i="23"/>
  <c r="K120" i="23"/>
  <c r="M120" i="23"/>
  <c r="O120" i="23"/>
  <c r="Q120" i="23"/>
  <c r="Q116" i="23" s="1"/>
  <c r="V120" i="23"/>
  <c r="G122" i="23"/>
  <c r="M122" i="23" s="1"/>
  <c r="I122" i="23"/>
  <c r="K122" i="23"/>
  <c r="O122" i="23"/>
  <c r="Q122" i="23"/>
  <c r="V122" i="23"/>
  <c r="G126" i="23"/>
  <c r="I126" i="23"/>
  <c r="K126" i="23"/>
  <c r="O126" i="23"/>
  <c r="Q126" i="23"/>
  <c r="V126" i="23"/>
  <c r="V125" i="23" s="1"/>
  <c r="G131" i="23"/>
  <c r="M131" i="23" s="1"/>
  <c r="I131" i="23"/>
  <c r="I125" i="23" s="1"/>
  <c r="K131" i="23"/>
  <c r="O131" i="23"/>
  <c r="Q131" i="23"/>
  <c r="V131" i="23"/>
  <c r="G137" i="23"/>
  <c r="M137" i="23" s="1"/>
  <c r="I137" i="23"/>
  <c r="K137" i="23"/>
  <c r="O137" i="23"/>
  <c r="Q137" i="23"/>
  <c r="V137" i="23"/>
  <c r="G142" i="23"/>
  <c r="I142" i="23"/>
  <c r="K142" i="23"/>
  <c r="M142" i="23"/>
  <c r="O142" i="23"/>
  <c r="Q142" i="23"/>
  <c r="V142" i="23"/>
  <c r="G148" i="23"/>
  <c r="M148" i="23" s="1"/>
  <c r="I148" i="23"/>
  <c r="K148" i="23"/>
  <c r="O148" i="23"/>
  <c r="Q148" i="23"/>
  <c r="V148" i="23"/>
  <c r="G153" i="23"/>
  <c r="M153" i="23" s="1"/>
  <c r="I153" i="23"/>
  <c r="K153" i="23"/>
  <c r="O153" i="23"/>
  <c r="Q153" i="23"/>
  <c r="V153" i="23"/>
  <c r="AE159" i="23"/>
  <c r="F54" i="1" s="1"/>
  <c r="BA23" i="22"/>
  <c r="BA20" i="22"/>
  <c r="BA16" i="22"/>
  <c r="BA13" i="22"/>
  <c r="BA10" i="22"/>
  <c r="G9" i="22"/>
  <c r="G8" i="22" s="1"/>
  <c r="I9" i="22"/>
  <c r="K9" i="22"/>
  <c r="O9" i="22"/>
  <c r="Q9" i="22"/>
  <c r="V9" i="22"/>
  <c r="G12" i="22"/>
  <c r="I12" i="22"/>
  <c r="K12" i="22"/>
  <c r="M12" i="22"/>
  <c r="O12" i="22"/>
  <c r="Q12" i="22"/>
  <c r="Q8" i="22" s="1"/>
  <c r="V12" i="22"/>
  <c r="G15" i="22"/>
  <c r="M15" i="22" s="1"/>
  <c r="I15" i="22"/>
  <c r="K15" i="22"/>
  <c r="O15" i="22"/>
  <c r="Q15" i="22"/>
  <c r="V15" i="22"/>
  <c r="G19" i="22"/>
  <c r="I19" i="22"/>
  <c r="K19" i="22"/>
  <c r="O19" i="22"/>
  <c r="Q19" i="22"/>
  <c r="V19" i="22"/>
  <c r="G22" i="22"/>
  <c r="M22" i="22" s="1"/>
  <c r="I22" i="22"/>
  <c r="I18" i="22" s="1"/>
  <c r="K22" i="22"/>
  <c r="O22" i="22"/>
  <c r="Q22" i="22"/>
  <c r="V22" i="22"/>
  <c r="G25" i="22"/>
  <c r="M25" i="22" s="1"/>
  <c r="I25" i="22"/>
  <c r="K25" i="22"/>
  <c r="O25" i="22"/>
  <c r="Q25" i="22"/>
  <c r="V25" i="22"/>
  <c r="G27" i="22"/>
  <c r="M27" i="22" s="1"/>
  <c r="I27" i="22"/>
  <c r="K27" i="22"/>
  <c r="O27" i="22"/>
  <c r="Q27" i="22"/>
  <c r="V27" i="22"/>
  <c r="AE30" i="22"/>
  <c r="F52" i="1" s="1"/>
  <c r="G9" i="20"/>
  <c r="M9" i="20" s="1"/>
  <c r="I9" i="20"/>
  <c r="K9" i="20"/>
  <c r="O9" i="20"/>
  <c r="Q9" i="20"/>
  <c r="V9" i="20"/>
  <c r="G11" i="20"/>
  <c r="I11" i="20"/>
  <c r="K11" i="20"/>
  <c r="O11" i="20"/>
  <c r="Q11" i="20"/>
  <c r="V11" i="20"/>
  <c r="G13" i="20"/>
  <c r="M13" i="20" s="1"/>
  <c r="I13" i="20"/>
  <c r="K13" i="20"/>
  <c r="O13" i="20"/>
  <c r="Q13" i="20"/>
  <c r="V13" i="20"/>
  <c r="G15" i="20"/>
  <c r="M15" i="20" s="1"/>
  <c r="I15" i="20"/>
  <c r="K15" i="20"/>
  <c r="O15" i="20"/>
  <c r="Q15" i="20"/>
  <c r="V15" i="20"/>
  <c r="G17" i="20"/>
  <c r="M17" i="20" s="1"/>
  <c r="I17" i="20"/>
  <c r="K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M37" i="20" s="1"/>
  <c r="I37" i="20"/>
  <c r="K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AE68" i="20"/>
  <c r="F51" i="1" s="1"/>
  <c r="G9" i="19"/>
  <c r="I9" i="19"/>
  <c r="K9" i="19"/>
  <c r="O9" i="19"/>
  <c r="Q9" i="19"/>
  <c r="V9" i="19"/>
  <c r="G11" i="19"/>
  <c r="M11" i="19" s="1"/>
  <c r="I11" i="19"/>
  <c r="K11" i="19"/>
  <c r="O11" i="19"/>
  <c r="Q11" i="19"/>
  <c r="V11" i="19"/>
  <c r="G13" i="19"/>
  <c r="M13" i="19" s="1"/>
  <c r="I13" i="19"/>
  <c r="K13" i="19"/>
  <c r="O13" i="19"/>
  <c r="Q13" i="19"/>
  <c r="V13" i="19"/>
  <c r="G15" i="19"/>
  <c r="M15" i="19" s="1"/>
  <c r="I15" i="19"/>
  <c r="K15" i="19"/>
  <c r="O15" i="19"/>
  <c r="Q15" i="19"/>
  <c r="V15" i="19"/>
  <c r="G17" i="19"/>
  <c r="M17" i="19" s="1"/>
  <c r="I17" i="19"/>
  <c r="K17" i="19"/>
  <c r="O17" i="19"/>
  <c r="Q17" i="19"/>
  <c r="V17" i="19"/>
  <c r="G21" i="19"/>
  <c r="M21" i="19" s="1"/>
  <c r="I21" i="19"/>
  <c r="K21" i="19"/>
  <c r="O21" i="19"/>
  <c r="Q21" i="19"/>
  <c r="V21" i="19"/>
  <c r="G36" i="19"/>
  <c r="M36" i="19" s="1"/>
  <c r="I36" i="19"/>
  <c r="K36" i="19"/>
  <c r="O36" i="19"/>
  <c r="Q36" i="19"/>
  <c r="V36" i="19"/>
  <c r="G38" i="19"/>
  <c r="M38" i="19" s="1"/>
  <c r="I38" i="19"/>
  <c r="K38" i="19"/>
  <c r="O38" i="19"/>
  <c r="Q38" i="19"/>
  <c r="V38" i="19"/>
  <c r="G40" i="19"/>
  <c r="M40" i="19" s="1"/>
  <c r="I40" i="19"/>
  <c r="K40" i="19"/>
  <c r="O40" i="19"/>
  <c r="Q40" i="19"/>
  <c r="V40" i="19"/>
  <c r="G42" i="19"/>
  <c r="M42" i="19" s="1"/>
  <c r="I42" i="19"/>
  <c r="K42" i="19"/>
  <c r="O42" i="19"/>
  <c r="Q42" i="19"/>
  <c r="V42" i="19"/>
  <c r="G44" i="19"/>
  <c r="M44" i="19" s="1"/>
  <c r="I44" i="19"/>
  <c r="K44" i="19"/>
  <c r="O44" i="19"/>
  <c r="Q44" i="19"/>
  <c r="V44" i="19"/>
  <c r="G46" i="19"/>
  <c r="M46" i="19" s="1"/>
  <c r="I46" i="19"/>
  <c r="K46" i="19"/>
  <c r="O46" i="19"/>
  <c r="Q46" i="19"/>
  <c r="V46" i="19"/>
  <c r="G48" i="19"/>
  <c r="M48" i="19" s="1"/>
  <c r="I48" i="19"/>
  <c r="K48" i="19"/>
  <c r="O48" i="19"/>
  <c r="Q48" i="19"/>
  <c r="V48" i="19"/>
  <c r="G50" i="19"/>
  <c r="M50" i="19" s="1"/>
  <c r="I50" i="19"/>
  <c r="K50" i="19"/>
  <c r="O50" i="19"/>
  <c r="Q50" i="19"/>
  <c r="V50" i="19"/>
  <c r="G52" i="19"/>
  <c r="M52" i="19" s="1"/>
  <c r="I52" i="19"/>
  <c r="K52" i="19"/>
  <c r="O52" i="19"/>
  <c r="Q52" i="19"/>
  <c r="V52" i="19"/>
  <c r="G54" i="19"/>
  <c r="M54" i="19" s="1"/>
  <c r="I54" i="19"/>
  <c r="K54" i="19"/>
  <c r="O54" i="19"/>
  <c r="Q54" i="19"/>
  <c r="V54" i="19"/>
  <c r="G56" i="19"/>
  <c r="M56" i="19" s="1"/>
  <c r="I56" i="19"/>
  <c r="K56" i="19"/>
  <c r="O56" i="19"/>
  <c r="Q56" i="19"/>
  <c r="V56" i="19"/>
  <c r="G58" i="19"/>
  <c r="M58" i="19" s="1"/>
  <c r="I58" i="19"/>
  <c r="K58" i="19"/>
  <c r="O58" i="19"/>
  <c r="Q58" i="19"/>
  <c r="V58" i="19"/>
  <c r="G60" i="19"/>
  <c r="I60" i="19"/>
  <c r="K60" i="19"/>
  <c r="M60" i="19"/>
  <c r="O60" i="19"/>
  <c r="Q60" i="19"/>
  <c r="V60" i="19"/>
  <c r="G62" i="19"/>
  <c r="M62" i="19" s="1"/>
  <c r="I62" i="19"/>
  <c r="K62" i="19"/>
  <c r="O62" i="19"/>
  <c r="Q62" i="19"/>
  <c r="V62" i="19"/>
  <c r="G64" i="19"/>
  <c r="M64" i="19" s="1"/>
  <c r="I64" i="19"/>
  <c r="K64" i="19"/>
  <c r="O64" i="19"/>
  <c r="Q64" i="19"/>
  <c r="V64" i="19"/>
  <c r="G66" i="19"/>
  <c r="M66" i="19" s="1"/>
  <c r="I66" i="19"/>
  <c r="K66" i="19"/>
  <c r="O66" i="19"/>
  <c r="Q66" i="19"/>
  <c r="V66" i="19"/>
  <c r="G68" i="19"/>
  <c r="M68" i="19" s="1"/>
  <c r="I68" i="19"/>
  <c r="K68" i="19"/>
  <c r="O68" i="19"/>
  <c r="Q68" i="19"/>
  <c r="V68" i="19"/>
  <c r="G70" i="19"/>
  <c r="M70" i="19" s="1"/>
  <c r="I70" i="19"/>
  <c r="K70" i="19"/>
  <c r="O70" i="19"/>
  <c r="Q70" i="19"/>
  <c r="V70" i="19"/>
  <c r="G72" i="19"/>
  <c r="M72" i="19" s="1"/>
  <c r="I72" i="19"/>
  <c r="K72" i="19"/>
  <c r="O72" i="19"/>
  <c r="Q72" i="19"/>
  <c r="V72" i="19"/>
  <c r="G74" i="19"/>
  <c r="M74" i="19" s="1"/>
  <c r="I74" i="19"/>
  <c r="K74" i="19"/>
  <c r="O74" i="19"/>
  <c r="Q74" i="19"/>
  <c r="V74" i="19"/>
  <c r="G76" i="19"/>
  <c r="M76" i="19" s="1"/>
  <c r="I76" i="19"/>
  <c r="K76" i="19"/>
  <c r="O76" i="19"/>
  <c r="Q76" i="19"/>
  <c r="V76" i="19"/>
  <c r="G78" i="19"/>
  <c r="M78" i="19" s="1"/>
  <c r="I78" i="19"/>
  <c r="K78" i="19"/>
  <c r="O78" i="19"/>
  <c r="Q78" i="19"/>
  <c r="V78" i="19"/>
  <c r="G80" i="19"/>
  <c r="M80" i="19" s="1"/>
  <c r="I80" i="19"/>
  <c r="K80" i="19"/>
  <c r="O80" i="19"/>
  <c r="Q80" i="19"/>
  <c r="V80" i="19"/>
  <c r="G82" i="19"/>
  <c r="M82" i="19" s="1"/>
  <c r="I82" i="19"/>
  <c r="K82" i="19"/>
  <c r="O82" i="19"/>
  <c r="Q82" i="19"/>
  <c r="V82" i="19"/>
  <c r="G84" i="19"/>
  <c r="M84" i="19" s="1"/>
  <c r="I84" i="19"/>
  <c r="K84" i="19"/>
  <c r="O84" i="19"/>
  <c r="Q84" i="19"/>
  <c r="V84" i="19"/>
  <c r="G86" i="19"/>
  <c r="M86" i="19" s="1"/>
  <c r="I86" i="19"/>
  <c r="K86" i="19"/>
  <c r="O86" i="19"/>
  <c r="Q86" i="19"/>
  <c r="V86" i="19"/>
  <c r="G88" i="19"/>
  <c r="M88" i="19" s="1"/>
  <c r="I88" i="19"/>
  <c r="K88" i="19"/>
  <c r="O88" i="19"/>
  <c r="Q88" i="19"/>
  <c r="V88" i="19"/>
  <c r="G90" i="19"/>
  <c r="M90" i="19" s="1"/>
  <c r="I90" i="19"/>
  <c r="K90" i="19"/>
  <c r="O90" i="19"/>
  <c r="Q90" i="19"/>
  <c r="V90" i="19"/>
  <c r="G92" i="19"/>
  <c r="M92" i="19" s="1"/>
  <c r="I92" i="19"/>
  <c r="K92" i="19"/>
  <c r="O92" i="19"/>
  <c r="Q92" i="19"/>
  <c r="V92" i="19"/>
  <c r="G94" i="19"/>
  <c r="M94" i="19" s="1"/>
  <c r="I94" i="19"/>
  <c r="K94" i="19"/>
  <c r="O94" i="19"/>
  <c r="Q94" i="19"/>
  <c r="V94" i="19"/>
  <c r="G96" i="19"/>
  <c r="M96" i="19" s="1"/>
  <c r="I96" i="19"/>
  <c r="K96" i="19"/>
  <c r="O96" i="19"/>
  <c r="Q96" i="19"/>
  <c r="V96" i="19"/>
  <c r="G98" i="19"/>
  <c r="M98" i="19" s="1"/>
  <c r="I98" i="19"/>
  <c r="K98" i="19"/>
  <c r="O98" i="19"/>
  <c r="Q98" i="19"/>
  <c r="V98" i="19"/>
  <c r="G100" i="19"/>
  <c r="M100" i="19" s="1"/>
  <c r="I100" i="19"/>
  <c r="K100" i="19"/>
  <c r="O100" i="19"/>
  <c r="Q100" i="19"/>
  <c r="V100" i="19"/>
  <c r="G102" i="19"/>
  <c r="M102" i="19" s="1"/>
  <c r="I102" i="19"/>
  <c r="K102" i="19"/>
  <c r="O102" i="19"/>
  <c r="Q102" i="19"/>
  <c r="V102" i="19"/>
  <c r="G104" i="19"/>
  <c r="M104" i="19" s="1"/>
  <c r="I104" i="19"/>
  <c r="K104" i="19"/>
  <c r="O104" i="19"/>
  <c r="Q104" i="19"/>
  <c r="V104" i="19"/>
  <c r="G106" i="19"/>
  <c r="M106" i="19" s="1"/>
  <c r="I106" i="19"/>
  <c r="K106" i="19"/>
  <c r="O106" i="19"/>
  <c r="Q106" i="19"/>
  <c r="V106" i="19"/>
  <c r="G108" i="19"/>
  <c r="M108" i="19" s="1"/>
  <c r="I108" i="19"/>
  <c r="K108" i="19"/>
  <c r="O108" i="19"/>
  <c r="Q108" i="19"/>
  <c r="V108" i="19"/>
  <c r="G110" i="19"/>
  <c r="M110" i="19" s="1"/>
  <c r="I110" i="19"/>
  <c r="K110" i="19"/>
  <c r="O110" i="19"/>
  <c r="Q110" i="19"/>
  <c r="V110" i="19"/>
  <c r="G112" i="19"/>
  <c r="M112" i="19" s="1"/>
  <c r="I112" i="19"/>
  <c r="K112" i="19"/>
  <c r="O112" i="19"/>
  <c r="Q112" i="19"/>
  <c r="V112" i="19"/>
  <c r="G114" i="19"/>
  <c r="M114" i="19" s="1"/>
  <c r="I114" i="19"/>
  <c r="K114" i="19"/>
  <c r="O114" i="19"/>
  <c r="Q114" i="19"/>
  <c r="V114" i="19"/>
  <c r="G116" i="19"/>
  <c r="M116" i="19" s="1"/>
  <c r="I116" i="19"/>
  <c r="K116" i="19"/>
  <c r="O116" i="19"/>
  <c r="Q116" i="19"/>
  <c r="V116" i="19"/>
  <c r="G118" i="19"/>
  <c r="M118" i="19" s="1"/>
  <c r="I118" i="19"/>
  <c r="K118" i="19"/>
  <c r="O118" i="19"/>
  <c r="Q118" i="19"/>
  <c r="V118" i="19"/>
  <c r="G120" i="19"/>
  <c r="I120" i="19"/>
  <c r="K120" i="19"/>
  <c r="M120" i="19"/>
  <c r="O120" i="19"/>
  <c r="Q120" i="19"/>
  <c r="V120" i="19"/>
  <c r="G122" i="19"/>
  <c r="M122" i="19" s="1"/>
  <c r="I122" i="19"/>
  <c r="K122" i="19"/>
  <c r="O122" i="19"/>
  <c r="Q122" i="19"/>
  <c r="V122" i="19"/>
  <c r="G124" i="19"/>
  <c r="M124" i="19" s="1"/>
  <c r="I124" i="19"/>
  <c r="K124" i="19"/>
  <c r="O124" i="19"/>
  <c r="Q124" i="19"/>
  <c r="V124" i="19"/>
  <c r="G126" i="19"/>
  <c r="M126" i="19" s="1"/>
  <c r="I126" i="19"/>
  <c r="K126" i="19"/>
  <c r="O126" i="19"/>
  <c r="Q126" i="19"/>
  <c r="V126" i="19"/>
  <c r="G128" i="19"/>
  <c r="M128" i="19" s="1"/>
  <c r="I128" i="19"/>
  <c r="K128" i="19"/>
  <c r="O128" i="19"/>
  <c r="Q128" i="19"/>
  <c r="V128" i="19"/>
  <c r="G130" i="19"/>
  <c r="M130" i="19" s="1"/>
  <c r="I130" i="19"/>
  <c r="K130" i="19"/>
  <c r="O130" i="19"/>
  <c r="Q130" i="19"/>
  <c r="V130" i="19"/>
  <c r="G132" i="19"/>
  <c r="M132" i="19" s="1"/>
  <c r="I132" i="19"/>
  <c r="K132" i="19"/>
  <c r="O132" i="19"/>
  <c r="Q132" i="19"/>
  <c r="V132" i="19"/>
  <c r="G134" i="19"/>
  <c r="M134" i="19" s="1"/>
  <c r="I134" i="19"/>
  <c r="K134" i="19"/>
  <c r="O134" i="19"/>
  <c r="Q134" i="19"/>
  <c r="V134" i="19"/>
  <c r="G136" i="19"/>
  <c r="M136" i="19" s="1"/>
  <c r="I136" i="19"/>
  <c r="K136" i="19"/>
  <c r="O136" i="19"/>
  <c r="Q136" i="19"/>
  <c r="V136" i="19"/>
  <c r="G140" i="19"/>
  <c r="M140" i="19" s="1"/>
  <c r="I140" i="19"/>
  <c r="K140" i="19"/>
  <c r="O140" i="19"/>
  <c r="Q140" i="19"/>
  <c r="V140" i="19"/>
  <c r="G142" i="19"/>
  <c r="M142" i="19" s="1"/>
  <c r="I142" i="19"/>
  <c r="K142" i="19"/>
  <c r="O142" i="19"/>
  <c r="Q142" i="19"/>
  <c r="V142" i="19"/>
  <c r="G146" i="19"/>
  <c r="M146" i="19" s="1"/>
  <c r="I146" i="19"/>
  <c r="K146" i="19"/>
  <c r="O146" i="19"/>
  <c r="Q146" i="19"/>
  <c r="V146" i="19"/>
  <c r="G148" i="19"/>
  <c r="M148" i="19" s="1"/>
  <c r="I148" i="19"/>
  <c r="K148" i="19"/>
  <c r="O148" i="19"/>
  <c r="Q148" i="19"/>
  <c r="V148" i="19"/>
  <c r="G152" i="19"/>
  <c r="M152" i="19" s="1"/>
  <c r="I152" i="19"/>
  <c r="K152" i="19"/>
  <c r="O152" i="19"/>
  <c r="Q152" i="19"/>
  <c r="V152" i="19"/>
  <c r="G154" i="19"/>
  <c r="M154" i="19" s="1"/>
  <c r="I154" i="19"/>
  <c r="K154" i="19"/>
  <c r="O154" i="19"/>
  <c r="Q154" i="19"/>
  <c r="V154" i="19"/>
  <c r="G158" i="19"/>
  <c r="M158" i="19" s="1"/>
  <c r="I158" i="19"/>
  <c r="K158" i="19"/>
  <c r="O158" i="19"/>
  <c r="Q158" i="19"/>
  <c r="V158" i="19"/>
  <c r="G161" i="19"/>
  <c r="I161" i="19"/>
  <c r="K161" i="19"/>
  <c r="O161" i="19"/>
  <c r="Q161" i="19"/>
  <c r="V161" i="19"/>
  <c r="G165" i="19"/>
  <c r="M165" i="19" s="1"/>
  <c r="I165" i="19"/>
  <c r="K165" i="19"/>
  <c r="O165" i="19"/>
  <c r="Q165" i="19"/>
  <c r="V165" i="19"/>
  <c r="G169" i="19"/>
  <c r="M169" i="19" s="1"/>
  <c r="I169" i="19"/>
  <c r="K169" i="19"/>
  <c r="O169" i="19"/>
  <c r="Q169" i="19"/>
  <c r="V169" i="19"/>
  <c r="G173" i="19"/>
  <c r="M173" i="19" s="1"/>
  <c r="I173" i="19"/>
  <c r="K173" i="19"/>
  <c r="O173" i="19"/>
  <c r="Q173" i="19"/>
  <c r="V173" i="19"/>
  <c r="G177" i="19"/>
  <c r="M177" i="19" s="1"/>
  <c r="I177" i="19"/>
  <c r="K177" i="19"/>
  <c r="O177" i="19"/>
  <c r="Q177" i="19"/>
  <c r="V177" i="19"/>
  <c r="AE183" i="19"/>
  <c r="F50" i="1" s="1"/>
  <c r="G9" i="18"/>
  <c r="I9" i="18"/>
  <c r="K9" i="18"/>
  <c r="M9" i="18"/>
  <c r="O9" i="18"/>
  <c r="Q9" i="18"/>
  <c r="V9" i="18"/>
  <c r="G11" i="18"/>
  <c r="G8" i="18" s="1"/>
  <c r="I11" i="18"/>
  <c r="K11" i="18"/>
  <c r="K8" i="18" s="1"/>
  <c r="O11" i="18"/>
  <c r="O8" i="18" s="1"/>
  <c r="Q11" i="18"/>
  <c r="V11" i="18"/>
  <c r="G14" i="18"/>
  <c r="AF76" i="18" s="1"/>
  <c r="G49" i="1" s="1"/>
  <c r="I14" i="18"/>
  <c r="K14" i="18"/>
  <c r="O14" i="18"/>
  <c r="Q14" i="18"/>
  <c r="V14" i="18"/>
  <c r="G16" i="18"/>
  <c r="I16" i="18"/>
  <c r="K16" i="18"/>
  <c r="M16" i="18"/>
  <c r="O16" i="18"/>
  <c r="Q16" i="18"/>
  <c r="V16" i="18"/>
  <c r="G18" i="18"/>
  <c r="M18" i="18" s="1"/>
  <c r="I18" i="18"/>
  <c r="K18" i="18"/>
  <c r="O18" i="18"/>
  <c r="Q18" i="18"/>
  <c r="V18" i="18"/>
  <c r="G20" i="18"/>
  <c r="I20" i="18"/>
  <c r="K20" i="18"/>
  <c r="M20" i="18"/>
  <c r="O20" i="18"/>
  <c r="Q20" i="18"/>
  <c r="V20" i="18"/>
  <c r="G22" i="18"/>
  <c r="M22" i="18" s="1"/>
  <c r="I22" i="18"/>
  <c r="K22" i="18"/>
  <c r="O22" i="18"/>
  <c r="Q22" i="18"/>
  <c r="V22" i="18"/>
  <c r="G24" i="18"/>
  <c r="M24" i="18" s="1"/>
  <c r="I24" i="18"/>
  <c r="K24" i="18"/>
  <c r="O24" i="18"/>
  <c r="Q24" i="18"/>
  <c r="V24" i="18"/>
  <c r="G26" i="18"/>
  <c r="M26" i="18" s="1"/>
  <c r="I26" i="18"/>
  <c r="K26" i="18"/>
  <c r="O26" i="18"/>
  <c r="Q26" i="18"/>
  <c r="V26" i="18"/>
  <c r="G28" i="18"/>
  <c r="M28" i="18" s="1"/>
  <c r="I28" i="18"/>
  <c r="K28" i="18"/>
  <c r="O28" i="18"/>
  <c r="Q28" i="18"/>
  <c r="V28" i="18"/>
  <c r="G30" i="18"/>
  <c r="M30" i="18" s="1"/>
  <c r="I30" i="18"/>
  <c r="K30" i="18"/>
  <c r="O30" i="18"/>
  <c r="Q30" i="18"/>
  <c r="V30" i="18"/>
  <c r="G32" i="18"/>
  <c r="I32" i="18"/>
  <c r="K32" i="18"/>
  <c r="M32" i="18"/>
  <c r="O32" i="18"/>
  <c r="Q32" i="18"/>
  <c r="V32" i="18"/>
  <c r="G34" i="18"/>
  <c r="M34" i="18" s="1"/>
  <c r="I34" i="18"/>
  <c r="K34" i="18"/>
  <c r="O34" i="18"/>
  <c r="Q34" i="18"/>
  <c r="V34" i="18"/>
  <c r="G36" i="18"/>
  <c r="I36" i="18"/>
  <c r="K36" i="18"/>
  <c r="M36" i="18"/>
  <c r="O36" i="18"/>
  <c r="Q36" i="18"/>
  <c r="V36" i="18"/>
  <c r="G38" i="18"/>
  <c r="M38" i="18" s="1"/>
  <c r="I38" i="18"/>
  <c r="K38" i="18"/>
  <c r="O38" i="18"/>
  <c r="Q38" i="18"/>
  <c r="V38" i="18"/>
  <c r="G40" i="18"/>
  <c r="M40" i="18" s="1"/>
  <c r="I40" i="18"/>
  <c r="K40" i="18"/>
  <c r="O40" i="18"/>
  <c r="Q40" i="18"/>
  <c r="V40" i="18"/>
  <c r="G42" i="18"/>
  <c r="M42" i="18" s="1"/>
  <c r="I42" i="18"/>
  <c r="K42" i="18"/>
  <c r="O42" i="18"/>
  <c r="Q42" i="18"/>
  <c r="V42" i="18"/>
  <c r="G44" i="18"/>
  <c r="M44" i="18" s="1"/>
  <c r="I44" i="18"/>
  <c r="K44" i="18"/>
  <c r="O44" i="18"/>
  <c r="Q44" i="18"/>
  <c r="V44" i="18"/>
  <c r="G47" i="18"/>
  <c r="I47" i="18"/>
  <c r="K47" i="18"/>
  <c r="M47" i="18"/>
  <c r="O47" i="18"/>
  <c r="Q47" i="18"/>
  <c r="V47" i="18"/>
  <c r="G49" i="18"/>
  <c r="I49" i="18"/>
  <c r="K49" i="18"/>
  <c r="O49" i="18"/>
  <c r="Q49" i="18"/>
  <c r="V49" i="18"/>
  <c r="G51" i="18"/>
  <c r="M51" i="18" s="1"/>
  <c r="I51" i="18"/>
  <c r="K51" i="18"/>
  <c r="O51" i="18"/>
  <c r="Q51" i="18"/>
  <c r="V51" i="18"/>
  <c r="G53" i="18"/>
  <c r="M53" i="18" s="1"/>
  <c r="I53" i="18"/>
  <c r="K53" i="18"/>
  <c r="O53" i="18"/>
  <c r="Q53" i="18"/>
  <c r="V53" i="18"/>
  <c r="G55" i="18"/>
  <c r="M55" i="18" s="1"/>
  <c r="I55" i="18"/>
  <c r="K55" i="18"/>
  <c r="O55" i="18"/>
  <c r="Q55" i="18"/>
  <c r="V55" i="18"/>
  <c r="G57" i="18"/>
  <c r="M57" i="18" s="1"/>
  <c r="I57" i="18"/>
  <c r="K57" i="18"/>
  <c r="O57" i="18"/>
  <c r="Q57" i="18"/>
  <c r="V57" i="18"/>
  <c r="G59" i="18"/>
  <c r="M59" i="18" s="1"/>
  <c r="I59" i="18"/>
  <c r="K59" i="18"/>
  <c r="O59" i="18"/>
  <c r="Q59" i="18"/>
  <c r="V59" i="18"/>
  <c r="G61" i="18"/>
  <c r="M61" i="18" s="1"/>
  <c r="I61" i="18"/>
  <c r="K61" i="18"/>
  <c r="O61" i="18"/>
  <c r="Q61" i="18"/>
  <c r="V61" i="18"/>
  <c r="G63" i="18"/>
  <c r="M63" i="18" s="1"/>
  <c r="I63" i="18"/>
  <c r="K63" i="18"/>
  <c r="O63" i="18"/>
  <c r="Q63" i="18"/>
  <c r="V63" i="18"/>
  <c r="G65" i="18"/>
  <c r="M65" i="18" s="1"/>
  <c r="I65" i="18"/>
  <c r="K65" i="18"/>
  <c r="O65" i="18"/>
  <c r="Q65" i="18"/>
  <c r="V65" i="18"/>
  <c r="G67" i="18"/>
  <c r="I67" i="18"/>
  <c r="K67" i="18"/>
  <c r="M67" i="18"/>
  <c r="O67" i="18"/>
  <c r="Q67" i="18"/>
  <c r="V67" i="18"/>
  <c r="G69" i="18"/>
  <c r="M69" i="18" s="1"/>
  <c r="I69" i="18"/>
  <c r="K69" i="18"/>
  <c r="O69" i="18"/>
  <c r="Q69" i="18"/>
  <c r="V69" i="18"/>
  <c r="G71" i="18"/>
  <c r="I71" i="18"/>
  <c r="K71" i="18"/>
  <c r="M71" i="18"/>
  <c r="O71" i="18"/>
  <c r="Q71" i="18"/>
  <c r="V71" i="18"/>
  <c r="G73" i="18"/>
  <c r="M73" i="18" s="1"/>
  <c r="I73" i="18"/>
  <c r="K73" i="18"/>
  <c r="O73" i="18"/>
  <c r="Q73" i="18"/>
  <c r="V73" i="18"/>
  <c r="AE76" i="18"/>
  <c r="F49" i="1" s="1"/>
  <c r="G9" i="17"/>
  <c r="M9" i="17" s="1"/>
  <c r="I9" i="17"/>
  <c r="K9" i="17"/>
  <c r="O9" i="17"/>
  <c r="Q9" i="17"/>
  <c r="V9" i="17"/>
  <c r="G11" i="17"/>
  <c r="I11" i="17"/>
  <c r="K11" i="17"/>
  <c r="O11" i="17"/>
  <c r="Q11" i="17"/>
  <c r="V11" i="17"/>
  <c r="G13" i="17"/>
  <c r="M13" i="17" s="1"/>
  <c r="I13" i="17"/>
  <c r="K13" i="17"/>
  <c r="O13" i="17"/>
  <c r="Q13" i="17"/>
  <c r="V13" i="17"/>
  <c r="G15" i="17"/>
  <c r="M15" i="17" s="1"/>
  <c r="I15" i="17"/>
  <c r="K15" i="17"/>
  <c r="O15" i="17"/>
  <c r="Q15" i="17"/>
  <c r="V15" i="17"/>
  <c r="G18" i="17"/>
  <c r="I18" i="17"/>
  <c r="K18" i="17"/>
  <c r="O18" i="17"/>
  <c r="Q18" i="17"/>
  <c r="V18" i="17"/>
  <c r="G20" i="17"/>
  <c r="M20" i="17" s="1"/>
  <c r="I20" i="17"/>
  <c r="K20" i="17"/>
  <c r="O20" i="17"/>
  <c r="Q20" i="17"/>
  <c r="V20" i="17"/>
  <c r="G22" i="17"/>
  <c r="M22" i="17" s="1"/>
  <c r="I22" i="17"/>
  <c r="K22" i="17"/>
  <c r="O22" i="17"/>
  <c r="Q22" i="17"/>
  <c r="V22" i="17"/>
  <c r="G24" i="17"/>
  <c r="M24" i="17" s="1"/>
  <c r="I24" i="17"/>
  <c r="K24" i="17"/>
  <c r="O24" i="17"/>
  <c r="Q24" i="17"/>
  <c r="V24" i="17"/>
  <c r="G26" i="17"/>
  <c r="M26" i="17" s="1"/>
  <c r="I26" i="17"/>
  <c r="K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4" i="17"/>
  <c r="M34" i="17" s="1"/>
  <c r="I34" i="17"/>
  <c r="K34" i="17"/>
  <c r="O34" i="17"/>
  <c r="Q34" i="17"/>
  <c r="V34" i="17"/>
  <c r="G36" i="17"/>
  <c r="M36" i="17" s="1"/>
  <c r="I36" i="17"/>
  <c r="K36" i="17"/>
  <c r="O36" i="17"/>
  <c r="Q36" i="17"/>
  <c r="V36" i="17"/>
  <c r="G39" i="17"/>
  <c r="M39" i="17" s="1"/>
  <c r="I39" i="17"/>
  <c r="K39" i="17"/>
  <c r="O39" i="17"/>
  <c r="Q39" i="17"/>
  <c r="V39" i="17"/>
  <c r="G41" i="17"/>
  <c r="I41" i="17"/>
  <c r="K41" i="17"/>
  <c r="O41" i="17"/>
  <c r="Q41" i="17"/>
  <c r="V41" i="17"/>
  <c r="G43" i="17"/>
  <c r="M43" i="17" s="1"/>
  <c r="I43" i="17"/>
  <c r="K43" i="17"/>
  <c r="O43" i="17"/>
  <c r="Q43" i="17"/>
  <c r="V43"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2" i="17"/>
  <c r="I62" i="17"/>
  <c r="K62" i="17"/>
  <c r="O62" i="17"/>
  <c r="Q62" i="17"/>
  <c r="V62" i="17"/>
  <c r="G66" i="17"/>
  <c r="M66" i="17" s="1"/>
  <c r="I66" i="17"/>
  <c r="K66" i="17"/>
  <c r="O66" i="17"/>
  <c r="Q66" i="17"/>
  <c r="V66" i="17"/>
  <c r="G70" i="17"/>
  <c r="M70" i="17" s="1"/>
  <c r="I70" i="17"/>
  <c r="K70" i="17"/>
  <c r="O70" i="17"/>
  <c r="Q70" i="17"/>
  <c r="V70" i="17"/>
  <c r="G74" i="17"/>
  <c r="M74" i="17" s="1"/>
  <c r="I74" i="17"/>
  <c r="K74" i="17"/>
  <c r="O74" i="17"/>
  <c r="Q74" i="17"/>
  <c r="V74" i="17"/>
  <c r="G78" i="17"/>
  <c r="M78" i="17" s="1"/>
  <c r="I78" i="17"/>
  <c r="K78" i="17"/>
  <c r="O78" i="17"/>
  <c r="Q78" i="17"/>
  <c r="V78" i="17"/>
  <c r="G83" i="17"/>
  <c r="M83" i="17" s="1"/>
  <c r="I83" i="17"/>
  <c r="K83" i="17"/>
  <c r="O83" i="17"/>
  <c r="Q83" i="17"/>
  <c r="V83" i="17"/>
  <c r="AE86" i="17"/>
  <c r="F48" i="1" s="1"/>
  <c r="BA420" i="16"/>
  <c r="BA342" i="16"/>
  <c r="BA306" i="16"/>
  <c r="BA176" i="16"/>
  <c r="BA86" i="16"/>
  <c r="BA76" i="16"/>
  <c r="BA45" i="16"/>
  <c r="G9" i="16"/>
  <c r="G8" i="16" s="1"/>
  <c r="I9" i="16"/>
  <c r="I8" i="16" s="1"/>
  <c r="K9" i="16"/>
  <c r="K8" i="16" s="1"/>
  <c r="M9" i="16"/>
  <c r="M8" i="16" s="1"/>
  <c r="O9" i="16"/>
  <c r="O8" i="16" s="1"/>
  <c r="Q9" i="16"/>
  <c r="Q8" i="16" s="1"/>
  <c r="V9" i="16"/>
  <c r="V8" i="16" s="1"/>
  <c r="G27" i="16"/>
  <c r="M27" i="16" s="1"/>
  <c r="I27" i="16"/>
  <c r="I26" i="16" s="1"/>
  <c r="K27" i="16"/>
  <c r="O27" i="16"/>
  <c r="Q27" i="16"/>
  <c r="V27" i="16"/>
  <c r="G36" i="16"/>
  <c r="M36" i="16" s="1"/>
  <c r="I36" i="16"/>
  <c r="K36" i="16"/>
  <c r="K26" i="16" s="1"/>
  <c r="O36" i="16"/>
  <c r="O26" i="16" s="1"/>
  <c r="Q36" i="16"/>
  <c r="V36" i="16"/>
  <c r="V26" i="16" s="1"/>
  <c r="I43" i="16"/>
  <c r="Q43" i="16"/>
  <c r="G44" i="16"/>
  <c r="G43" i="16" s="1"/>
  <c r="I82" i="1" s="1"/>
  <c r="I44" i="16"/>
  <c r="K44" i="16"/>
  <c r="K43" i="16" s="1"/>
  <c r="O44" i="16"/>
  <c r="O43" i="16" s="1"/>
  <c r="Q44" i="16"/>
  <c r="V44" i="16"/>
  <c r="V43" i="16" s="1"/>
  <c r="I55" i="16"/>
  <c r="G56" i="16"/>
  <c r="G55" i="16" s="1"/>
  <c r="I56" i="16"/>
  <c r="K56" i="16"/>
  <c r="K55" i="16" s="1"/>
  <c r="O56" i="16"/>
  <c r="O55" i="16" s="1"/>
  <c r="Q56" i="16"/>
  <c r="Q55" i="16" s="1"/>
  <c r="V56" i="16"/>
  <c r="V55" i="16" s="1"/>
  <c r="G64" i="16"/>
  <c r="I64" i="16"/>
  <c r="K64" i="16"/>
  <c r="O64" i="16"/>
  <c r="Q64" i="16"/>
  <c r="V64" i="16"/>
  <c r="G70" i="16"/>
  <c r="M70" i="16" s="1"/>
  <c r="I70" i="16"/>
  <c r="K70" i="16"/>
  <c r="O70" i="16"/>
  <c r="Q70" i="16"/>
  <c r="V70" i="16"/>
  <c r="G75" i="16"/>
  <c r="M75" i="16" s="1"/>
  <c r="I75" i="16"/>
  <c r="K75" i="16"/>
  <c r="O75" i="16"/>
  <c r="Q75" i="16"/>
  <c r="V75" i="16"/>
  <c r="G81" i="16"/>
  <c r="M81" i="16" s="1"/>
  <c r="I81" i="16"/>
  <c r="K81" i="16"/>
  <c r="O81" i="16"/>
  <c r="Q81" i="16"/>
  <c r="V81" i="16"/>
  <c r="G85" i="16"/>
  <c r="M85" i="16" s="1"/>
  <c r="I85" i="16"/>
  <c r="K85" i="16"/>
  <c r="O85" i="16"/>
  <c r="Q85" i="16"/>
  <c r="V85" i="16"/>
  <c r="G94" i="16"/>
  <c r="M94" i="16" s="1"/>
  <c r="I94" i="16"/>
  <c r="K94" i="16"/>
  <c r="O94" i="16"/>
  <c r="Q94" i="16"/>
  <c r="V94" i="16"/>
  <c r="G102" i="16"/>
  <c r="M102" i="16" s="1"/>
  <c r="I102" i="16"/>
  <c r="K102" i="16"/>
  <c r="O102" i="16"/>
  <c r="Q102" i="16"/>
  <c r="V102" i="16"/>
  <c r="G109" i="16"/>
  <c r="M109" i="16" s="1"/>
  <c r="I109" i="16"/>
  <c r="K109" i="16"/>
  <c r="O109" i="16"/>
  <c r="Q109" i="16"/>
  <c r="V109" i="16"/>
  <c r="G114" i="16"/>
  <c r="M114" i="16" s="1"/>
  <c r="I114" i="16"/>
  <c r="K114" i="16"/>
  <c r="O114" i="16"/>
  <c r="Q114" i="16"/>
  <c r="V114" i="16"/>
  <c r="G120" i="16"/>
  <c r="I120" i="16"/>
  <c r="K120" i="16"/>
  <c r="O120" i="16"/>
  <c r="O119" i="16" s="1"/>
  <c r="Q120" i="16"/>
  <c r="V120" i="16"/>
  <c r="V119" i="16" s="1"/>
  <c r="G125" i="16"/>
  <c r="M125" i="16" s="1"/>
  <c r="I125" i="16"/>
  <c r="K125" i="16"/>
  <c r="O125" i="16"/>
  <c r="Q125" i="16"/>
  <c r="V125" i="16"/>
  <c r="G129" i="16"/>
  <c r="M129" i="16" s="1"/>
  <c r="I129" i="16"/>
  <c r="K129" i="16"/>
  <c r="O129" i="16"/>
  <c r="Q129" i="16"/>
  <c r="V129" i="16"/>
  <c r="G133" i="16"/>
  <c r="M133" i="16" s="1"/>
  <c r="I133" i="16"/>
  <c r="K133" i="16"/>
  <c r="O133" i="16"/>
  <c r="Q133" i="16"/>
  <c r="V133" i="16"/>
  <c r="G137" i="16"/>
  <c r="M137" i="16" s="1"/>
  <c r="I137" i="16"/>
  <c r="K137" i="16"/>
  <c r="O137" i="16"/>
  <c r="Q137" i="16"/>
  <c r="V137" i="16"/>
  <c r="G141" i="16"/>
  <c r="I141" i="16"/>
  <c r="K141" i="16"/>
  <c r="M141" i="16"/>
  <c r="O141" i="16"/>
  <c r="Q141" i="16"/>
  <c r="V141" i="16"/>
  <c r="G145" i="16"/>
  <c r="M145" i="16" s="1"/>
  <c r="I145" i="16"/>
  <c r="K145" i="16"/>
  <c r="O145" i="16"/>
  <c r="Q145" i="16"/>
  <c r="V145" i="16"/>
  <c r="G150" i="16"/>
  <c r="I150" i="16"/>
  <c r="K150" i="16"/>
  <c r="O150" i="16"/>
  <c r="Q150" i="16"/>
  <c r="V150" i="16"/>
  <c r="G155" i="16"/>
  <c r="M155" i="16" s="1"/>
  <c r="I155" i="16"/>
  <c r="K155" i="16"/>
  <c r="O155" i="16"/>
  <c r="Q155" i="16"/>
  <c r="V155" i="16"/>
  <c r="G160" i="16"/>
  <c r="M160" i="16" s="1"/>
  <c r="I160" i="16"/>
  <c r="K160" i="16"/>
  <c r="O160" i="16"/>
  <c r="Q160" i="16"/>
  <c r="V160" i="16"/>
  <c r="G164" i="16"/>
  <c r="I164" i="16"/>
  <c r="K164" i="16"/>
  <c r="M164" i="16"/>
  <c r="O164" i="16"/>
  <c r="Q164" i="16"/>
  <c r="V164" i="16"/>
  <c r="G169" i="16"/>
  <c r="M169" i="16" s="1"/>
  <c r="I169" i="16"/>
  <c r="K169" i="16"/>
  <c r="O169" i="16"/>
  <c r="Q169" i="16"/>
  <c r="V169" i="16"/>
  <c r="G172" i="16"/>
  <c r="M172" i="16" s="1"/>
  <c r="I172" i="16"/>
  <c r="K172" i="16"/>
  <c r="O172" i="16"/>
  <c r="Q172" i="16"/>
  <c r="V172" i="16"/>
  <c r="G175" i="16"/>
  <c r="M175" i="16" s="1"/>
  <c r="I175" i="16"/>
  <c r="I174" i="16" s="1"/>
  <c r="K175" i="16"/>
  <c r="O175" i="16"/>
  <c r="Q175" i="16"/>
  <c r="V175" i="16"/>
  <c r="G181" i="16"/>
  <c r="M181" i="16" s="1"/>
  <c r="I181" i="16"/>
  <c r="K181" i="16"/>
  <c r="O181" i="16"/>
  <c r="Q181" i="16"/>
  <c r="V181" i="16"/>
  <c r="G186" i="16"/>
  <c r="I186" i="16"/>
  <c r="K186" i="16"/>
  <c r="M186" i="16"/>
  <c r="O186" i="16"/>
  <c r="Q186" i="16"/>
  <c r="V186" i="16"/>
  <c r="G193" i="16"/>
  <c r="M193" i="16" s="1"/>
  <c r="I193" i="16"/>
  <c r="K193" i="16"/>
  <c r="O193" i="16"/>
  <c r="Q193" i="16"/>
  <c r="V193" i="16"/>
  <c r="G200" i="16"/>
  <c r="M200" i="16" s="1"/>
  <c r="I200" i="16"/>
  <c r="K200" i="16"/>
  <c r="O200" i="16"/>
  <c r="Q200" i="16"/>
  <c r="V200" i="16"/>
  <c r="G207" i="16"/>
  <c r="M207" i="16" s="1"/>
  <c r="I207" i="16"/>
  <c r="K207" i="16"/>
  <c r="O207" i="16"/>
  <c r="Q207" i="16"/>
  <c r="V207" i="16"/>
  <c r="G215" i="16"/>
  <c r="M215" i="16" s="1"/>
  <c r="I215" i="16"/>
  <c r="K215" i="16"/>
  <c r="O215" i="16"/>
  <c r="Q215" i="16"/>
  <c r="V215" i="16"/>
  <c r="G219" i="16"/>
  <c r="M219" i="16" s="1"/>
  <c r="I219" i="16"/>
  <c r="K219" i="16"/>
  <c r="O219" i="16"/>
  <c r="Q219" i="16"/>
  <c r="V219" i="16"/>
  <c r="G224" i="16"/>
  <c r="M224" i="16" s="1"/>
  <c r="I224" i="16"/>
  <c r="K224" i="16"/>
  <c r="O224" i="16"/>
  <c r="Q224" i="16"/>
  <c r="V224" i="16"/>
  <c r="G229" i="16"/>
  <c r="M229" i="16" s="1"/>
  <c r="I229" i="16"/>
  <c r="K229" i="16"/>
  <c r="O229" i="16"/>
  <c r="Q229" i="16"/>
  <c r="V229" i="16"/>
  <c r="G234" i="16"/>
  <c r="M234" i="16" s="1"/>
  <c r="I234" i="16"/>
  <c r="K234" i="16"/>
  <c r="O234" i="16"/>
  <c r="Q234" i="16"/>
  <c r="V234" i="16"/>
  <c r="G239" i="16"/>
  <c r="M239" i="16" s="1"/>
  <c r="I239" i="16"/>
  <c r="K239" i="16"/>
  <c r="O239" i="16"/>
  <c r="Q239" i="16"/>
  <c r="V239" i="16"/>
  <c r="G244" i="16"/>
  <c r="I244" i="16"/>
  <c r="K244" i="16"/>
  <c r="M244" i="16"/>
  <c r="O244" i="16"/>
  <c r="Q244" i="16"/>
  <c r="V244" i="16"/>
  <c r="G253" i="16"/>
  <c r="M253" i="16" s="1"/>
  <c r="I253" i="16"/>
  <c r="K253" i="16"/>
  <c r="O253" i="16"/>
  <c r="Q253" i="16"/>
  <c r="V253" i="16"/>
  <c r="G258" i="16"/>
  <c r="I258" i="16"/>
  <c r="K258" i="16"/>
  <c r="M258" i="16"/>
  <c r="O258" i="16"/>
  <c r="Q258" i="16"/>
  <c r="V258" i="16"/>
  <c r="G260" i="16"/>
  <c r="K260" i="16"/>
  <c r="O260" i="16"/>
  <c r="G261" i="16"/>
  <c r="I261" i="16"/>
  <c r="I260" i="16" s="1"/>
  <c r="K261" i="16"/>
  <c r="M261" i="16"/>
  <c r="M260" i="16" s="1"/>
  <c r="O261" i="16"/>
  <c r="Q261" i="16"/>
  <c r="Q260" i="16" s="1"/>
  <c r="V261" i="16"/>
  <c r="V260" i="16" s="1"/>
  <c r="G268" i="16"/>
  <c r="I268" i="16"/>
  <c r="K268" i="16"/>
  <c r="M268" i="16"/>
  <c r="O268" i="16"/>
  <c r="Q268" i="16"/>
  <c r="V268" i="16"/>
  <c r="G277" i="16"/>
  <c r="M277" i="16" s="1"/>
  <c r="I277" i="16"/>
  <c r="K277" i="16"/>
  <c r="O277" i="16"/>
  <c r="Q277" i="16"/>
  <c r="V277" i="16"/>
  <c r="G286" i="16"/>
  <c r="M286" i="16" s="1"/>
  <c r="I286" i="16"/>
  <c r="K286" i="16"/>
  <c r="O286" i="16"/>
  <c r="Q286" i="16"/>
  <c r="V286" i="16"/>
  <c r="G296" i="16"/>
  <c r="M296" i="16" s="1"/>
  <c r="I296" i="16"/>
  <c r="K296" i="16"/>
  <c r="O296" i="16"/>
  <c r="Q296" i="16"/>
  <c r="V296" i="16"/>
  <c r="G305" i="16"/>
  <c r="M305" i="16" s="1"/>
  <c r="I305" i="16"/>
  <c r="K305" i="16"/>
  <c r="O305" i="16"/>
  <c r="Q305" i="16"/>
  <c r="V305" i="16"/>
  <c r="G315" i="16"/>
  <c r="M315" i="16" s="1"/>
  <c r="I315" i="16"/>
  <c r="K315" i="16"/>
  <c r="O315" i="16"/>
  <c r="Q315" i="16"/>
  <c r="V315" i="16"/>
  <c r="G324" i="16"/>
  <c r="M324" i="16" s="1"/>
  <c r="I324" i="16"/>
  <c r="K324" i="16"/>
  <c r="O324" i="16"/>
  <c r="Q324" i="16"/>
  <c r="V324" i="16"/>
  <c r="G333" i="16"/>
  <c r="M333" i="16" s="1"/>
  <c r="I333" i="16"/>
  <c r="K333" i="16"/>
  <c r="O333" i="16"/>
  <c r="Q333" i="16"/>
  <c r="V333" i="16"/>
  <c r="G337" i="16"/>
  <c r="I337" i="16"/>
  <c r="K337" i="16"/>
  <c r="O337" i="16"/>
  <c r="Q337" i="16"/>
  <c r="V337" i="16"/>
  <c r="G341" i="16"/>
  <c r="M341" i="16" s="1"/>
  <c r="I341" i="16"/>
  <c r="K341" i="16"/>
  <c r="O341" i="16"/>
  <c r="Q341" i="16"/>
  <c r="V341" i="16"/>
  <c r="G347" i="16"/>
  <c r="M347" i="16" s="1"/>
  <c r="I347" i="16"/>
  <c r="K347" i="16"/>
  <c r="O347" i="16"/>
  <c r="Q347" i="16"/>
  <c r="V347" i="16"/>
  <c r="G355" i="16"/>
  <c r="M355" i="16" s="1"/>
  <c r="I355" i="16"/>
  <c r="K355" i="16"/>
  <c r="O355" i="16"/>
  <c r="Q355" i="16"/>
  <c r="V355" i="16"/>
  <c r="G364" i="16"/>
  <c r="M364" i="16" s="1"/>
  <c r="I364" i="16"/>
  <c r="K364" i="16"/>
  <c r="O364" i="16"/>
  <c r="Q364" i="16"/>
  <c r="V364" i="16"/>
  <c r="G369" i="16"/>
  <c r="M369" i="16" s="1"/>
  <c r="I369" i="16"/>
  <c r="K369" i="16"/>
  <c r="O369" i="16"/>
  <c r="Q369" i="16"/>
  <c r="V369" i="16"/>
  <c r="G373" i="16"/>
  <c r="M373" i="16" s="1"/>
  <c r="I373" i="16"/>
  <c r="K373" i="16"/>
  <c r="O373" i="16"/>
  <c r="Q373" i="16"/>
  <c r="V373" i="16"/>
  <c r="G377" i="16"/>
  <c r="I377" i="16"/>
  <c r="K377" i="16"/>
  <c r="M377" i="16"/>
  <c r="O377" i="16"/>
  <c r="Q377" i="16"/>
  <c r="V377" i="16"/>
  <c r="G382" i="16"/>
  <c r="M382" i="16" s="1"/>
  <c r="I382" i="16"/>
  <c r="K382" i="16"/>
  <c r="O382" i="16"/>
  <c r="Q382" i="16"/>
  <c r="V382" i="16"/>
  <c r="G386" i="16"/>
  <c r="I386" i="16"/>
  <c r="K386" i="16"/>
  <c r="O386" i="16"/>
  <c r="Q386" i="16"/>
  <c r="V386" i="16"/>
  <c r="G389" i="16"/>
  <c r="M389" i="16" s="1"/>
  <c r="I389" i="16"/>
  <c r="K389" i="16"/>
  <c r="O389" i="16"/>
  <c r="Q389" i="16"/>
  <c r="V389" i="16"/>
  <c r="G391" i="16"/>
  <c r="M391" i="16" s="1"/>
  <c r="I391" i="16"/>
  <c r="K391" i="16"/>
  <c r="O391" i="16"/>
  <c r="Q391" i="16"/>
  <c r="V391" i="16"/>
  <c r="G393" i="16"/>
  <c r="I393" i="16"/>
  <c r="K393" i="16"/>
  <c r="M393" i="16"/>
  <c r="O393" i="16"/>
  <c r="Q393" i="16"/>
  <c r="V393" i="16"/>
  <c r="G397" i="16"/>
  <c r="M397" i="16" s="1"/>
  <c r="I397" i="16"/>
  <c r="K397" i="16"/>
  <c r="O397" i="16"/>
  <c r="Q397" i="16"/>
  <c r="V397" i="16"/>
  <c r="G399" i="16"/>
  <c r="M399" i="16" s="1"/>
  <c r="I399" i="16"/>
  <c r="K399" i="16"/>
  <c r="O399" i="16"/>
  <c r="O396" i="16" s="1"/>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09" i="16"/>
  <c r="I409" i="16"/>
  <c r="K409" i="16"/>
  <c r="M409" i="16"/>
  <c r="O409" i="16"/>
  <c r="Q409" i="16"/>
  <c r="V409" i="16"/>
  <c r="G411" i="16"/>
  <c r="M411" i="16" s="1"/>
  <c r="I411" i="16"/>
  <c r="K411" i="16"/>
  <c r="O411" i="16"/>
  <c r="Q411" i="16"/>
  <c r="V411" i="16"/>
  <c r="G414" i="16"/>
  <c r="I414" i="16"/>
  <c r="K414" i="16"/>
  <c r="O414" i="16"/>
  <c r="O413" i="16" s="1"/>
  <c r="Q414" i="16"/>
  <c r="V414" i="16"/>
  <c r="G419" i="16"/>
  <c r="M419" i="16" s="1"/>
  <c r="I419" i="16"/>
  <c r="K419" i="16"/>
  <c r="O419" i="16"/>
  <c r="Q419" i="16"/>
  <c r="Q413" i="16" s="1"/>
  <c r="V419" i="16"/>
  <c r="G426" i="16"/>
  <c r="I426" i="16"/>
  <c r="K426" i="16"/>
  <c r="M426" i="16"/>
  <c r="O426" i="16"/>
  <c r="Q426" i="16"/>
  <c r="V426" i="16"/>
  <c r="G431" i="16"/>
  <c r="M431" i="16" s="1"/>
  <c r="I431" i="16"/>
  <c r="K431" i="16"/>
  <c r="K425" i="16" s="1"/>
  <c r="O431" i="16"/>
  <c r="Q431" i="16"/>
  <c r="V431" i="16"/>
  <c r="G437" i="16"/>
  <c r="M437" i="16" s="1"/>
  <c r="I437" i="16"/>
  <c r="K437" i="16"/>
  <c r="O437" i="16"/>
  <c r="Q437" i="16"/>
  <c r="V437" i="16"/>
  <c r="G442" i="16"/>
  <c r="M442" i="16" s="1"/>
  <c r="I442" i="16"/>
  <c r="K442" i="16"/>
  <c r="O442" i="16"/>
  <c r="Q442" i="16"/>
  <c r="V442" i="16"/>
  <c r="G448" i="16"/>
  <c r="M448" i="16" s="1"/>
  <c r="I448" i="16"/>
  <c r="K448" i="16"/>
  <c r="O448" i="16"/>
  <c r="Q448" i="16"/>
  <c r="V448" i="16"/>
  <c r="G453" i="16"/>
  <c r="M453" i="16" s="1"/>
  <c r="I453" i="16"/>
  <c r="K453" i="16"/>
  <c r="O453" i="16"/>
  <c r="Q453" i="16"/>
  <c r="V453" i="16"/>
  <c r="AE459" i="16"/>
  <c r="F47" i="1" s="1"/>
  <c r="BA23" i="15"/>
  <c r="BA20" i="15"/>
  <c r="BA16" i="15"/>
  <c r="BA13" i="15"/>
  <c r="BA10" i="15"/>
  <c r="G9" i="15"/>
  <c r="M9" i="15" s="1"/>
  <c r="I9" i="15"/>
  <c r="K9" i="15"/>
  <c r="O9" i="15"/>
  <c r="Q9" i="15"/>
  <c r="V9" i="15"/>
  <c r="G12" i="15"/>
  <c r="M12" i="15" s="1"/>
  <c r="I12" i="15"/>
  <c r="K12" i="15"/>
  <c r="O12" i="15"/>
  <c r="Q12" i="15"/>
  <c r="V12" i="15"/>
  <c r="G15" i="15"/>
  <c r="M15" i="15" s="1"/>
  <c r="I15" i="15"/>
  <c r="K15" i="15"/>
  <c r="O15" i="15"/>
  <c r="Q15" i="15"/>
  <c r="V15" i="15"/>
  <c r="G19" i="15"/>
  <c r="I19" i="15"/>
  <c r="K19" i="15"/>
  <c r="M19" i="15"/>
  <c r="O19" i="15"/>
  <c r="Q19" i="15"/>
  <c r="V19" i="15"/>
  <c r="G22" i="15"/>
  <c r="M22" i="15" s="1"/>
  <c r="I22" i="15"/>
  <c r="K22" i="15"/>
  <c r="K18" i="15" s="1"/>
  <c r="O22" i="15"/>
  <c r="Q22" i="15"/>
  <c r="V22" i="15"/>
  <c r="G25" i="15"/>
  <c r="M25" i="15" s="1"/>
  <c r="I25" i="15"/>
  <c r="K25" i="15"/>
  <c r="O25" i="15"/>
  <c r="Q25" i="15"/>
  <c r="V25" i="15"/>
  <c r="G27" i="15"/>
  <c r="M27" i="15" s="1"/>
  <c r="I27" i="15"/>
  <c r="K27" i="15"/>
  <c r="O27" i="15"/>
  <c r="Q27" i="15"/>
  <c r="V27" i="15"/>
  <c r="G30" i="15"/>
  <c r="G29" i="15" s="1"/>
  <c r="I110" i="1" s="1"/>
  <c r="I30" i="15"/>
  <c r="K30" i="15"/>
  <c r="O30" i="15"/>
  <c r="Q30" i="15"/>
  <c r="V30" i="15"/>
  <c r="G32" i="15"/>
  <c r="I32" i="15"/>
  <c r="K32" i="15"/>
  <c r="M32" i="15"/>
  <c r="O32" i="15"/>
  <c r="Q32" i="15"/>
  <c r="V32" i="15"/>
  <c r="AE36" i="15"/>
  <c r="F46" i="1" s="1"/>
  <c r="G9" i="14"/>
  <c r="M9" i="14" s="1"/>
  <c r="I9" i="14"/>
  <c r="K9" i="14"/>
  <c r="O9" i="14"/>
  <c r="Q9" i="14"/>
  <c r="V9" i="14"/>
  <c r="G11" i="14"/>
  <c r="I11" i="14"/>
  <c r="K11" i="14"/>
  <c r="O11" i="14"/>
  <c r="Q11" i="14"/>
  <c r="V11" i="14"/>
  <c r="G13" i="14"/>
  <c r="I13" i="14"/>
  <c r="K13" i="14"/>
  <c r="M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9" i="14"/>
  <c r="M29" i="14" s="1"/>
  <c r="I29" i="14"/>
  <c r="K29" i="14"/>
  <c r="O29" i="14"/>
  <c r="Q29" i="14"/>
  <c r="V29" i="14"/>
  <c r="G31" i="14"/>
  <c r="M31" i="14" s="1"/>
  <c r="I31" i="14"/>
  <c r="K31" i="14"/>
  <c r="O31" i="14"/>
  <c r="Q31" i="14"/>
  <c r="V31" i="14"/>
  <c r="G33" i="14"/>
  <c r="I33" i="14"/>
  <c r="K33" i="14"/>
  <c r="M33" i="14"/>
  <c r="O33" i="14"/>
  <c r="Q33" i="14"/>
  <c r="V33" i="14"/>
  <c r="G35" i="14"/>
  <c r="M35" i="14" s="1"/>
  <c r="I35" i="14"/>
  <c r="K35" i="14"/>
  <c r="O35" i="14"/>
  <c r="Q35" i="14"/>
  <c r="V35" i="14"/>
  <c r="G37" i="14"/>
  <c r="I37" i="14"/>
  <c r="K37" i="14"/>
  <c r="M37" i="14"/>
  <c r="O37" i="14"/>
  <c r="Q37" i="14"/>
  <c r="V37" i="14"/>
  <c r="G39" i="14"/>
  <c r="M39" i="14" s="1"/>
  <c r="I39" i="14"/>
  <c r="K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AE48" i="14"/>
  <c r="F44" i="1" s="1"/>
  <c r="BA481" i="13"/>
  <c r="BA182" i="13"/>
  <c r="BA67" i="13"/>
  <c r="BA55" i="13"/>
  <c r="G9" i="13"/>
  <c r="M9" i="13" s="1"/>
  <c r="M8" i="13" s="1"/>
  <c r="I9" i="13"/>
  <c r="I8" i="13" s="1"/>
  <c r="K9" i="13"/>
  <c r="K8" i="13" s="1"/>
  <c r="O9" i="13"/>
  <c r="O8" i="13" s="1"/>
  <c r="Q9" i="13"/>
  <c r="Q8" i="13" s="1"/>
  <c r="V9" i="13"/>
  <c r="V8" i="13" s="1"/>
  <c r="G27" i="13"/>
  <c r="M27" i="13" s="1"/>
  <c r="I27" i="13"/>
  <c r="K27" i="13"/>
  <c r="O27" i="13"/>
  <c r="Q27" i="13"/>
  <c r="V27" i="13"/>
  <c r="G39" i="13"/>
  <c r="G26" i="13" s="1"/>
  <c r="I81" i="1" s="1"/>
  <c r="I39" i="13"/>
  <c r="K39" i="13"/>
  <c r="O39" i="13"/>
  <c r="Q39" i="13"/>
  <c r="V39" i="13"/>
  <c r="G43" i="13"/>
  <c r="M43" i="13" s="1"/>
  <c r="I43" i="13"/>
  <c r="K43" i="13"/>
  <c r="O43" i="13"/>
  <c r="Q43" i="13"/>
  <c r="V43" i="13"/>
  <c r="O47" i="13"/>
  <c r="G48" i="13"/>
  <c r="M48" i="13" s="1"/>
  <c r="M47" i="13" s="1"/>
  <c r="I48" i="13"/>
  <c r="I47" i="13" s="1"/>
  <c r="K48" i="13"/>
  <c r="K47" i="13" s="1"/>
  <c r="O48" i="13"/>
  <c r="Q48" i="13"/>
  <c r="Q47" i="13" s="1"/>
  <c r="V48" i="13"/>
  <c r="V47" i="13" s="1"/>
  <c r="G54" i="13"/>
  <c r="M54" i="13" s="1"/>
  <c r="I54" i="13"/>
  <c r="K54" i="13"/>
  <c r="O54" i="13"/>
  <c r="Q54" i="13"/>
  <c r="V54" i="13"/>
  <c r="G66" i="13"/>
  <c r="I66" i="13"/>
  <c r="K66" i="13"/>
  <c r="O66" i="13"/>
  <c r="Q66" i="13"/>
  <c r="V66" i="13"/>
  <c r="G80" i="13"/>
  <c r="M80" i="13" s="1"/>
  <c r="I80" i="13"/>
  <c r="K80" i="13"/>
  <c r="O80" i="13"/>
  <c r="Q80" i="13"/>
  <c r="V80" i="13"/>
  <c r="G92" i="13"/>
  <c r="M92" i="13" s="1"/>
  <c r="I92" i="13"/>
  <c r="K92" i="13"/>
  <c r="O92" i="13"/>
  <c r="Q92" i="13"/>
  <c r="V92" i="13"/>
  <c r="G102" i="13"/>
  <c r="M102" i="13" s="1"/>
  <c r="I102" i="13"/>
  <c r="K102" i="13"/>
  <c r="O102" i="13"/>
  <c r="Q102" i="13"/>
  <c r="V102" i="13"/>
  <c r="G112" i="13"/>
  <c r="M112" i="13" s="1"/>
  <c r="I112" i="13"/>
  <c r="K112" i="13"/>
  <c r="O112" i="13"/>
  <c r="Q112" i="13"/>
  <c r="V112" i="13"/>
  <c r="G123" i="13"/>
  <c r="I123" i="13"/>
  <c r="K123" i="13"/>
  <c r="O123" i="13"/>
  <c r="Q123" i="13"/>
  <c r="V123" i="13"/>
  <c r="G129" i="13"/>
  <c r="M129" i="13" s="1"/>
  <c r="I129" i="13"/>
  <c r="K129" i="13"/>
  <c r="O129" i="13"/>
  <c r="Q129" i="13"/>
  <c r="V129" i="13"/>
  <c r="G134" i="13"/>
  <c r="M134" i="13" s="1"/>
  <c r="I134" i="13"/>
  <c r="K134" i="13"/>
  <c r="O134" i="13"/>
  <c r="Q134" i="13"/>
  <c r="V134" i="13"/>
  <c r="G138" i="13"/>
  <c r="M138" i="13" s="1"/>
  <c r="I138" i="13"/>
  <c r="K138" i="13"/>
  <c r="O138" i="13"/>
  <c r="Q138" i="13"/>
  <c r="V138" i="13"/>
  <c r="G143" i="13"/>
  <c r="M143" i="13" s="1"/>
  <c r="I143" i="13"/>
  <c r="K143" i="13"/>
  <c r="O143" i="13"/>
  <c r="Q143" i="13"/>
  <c r="V143" i="13"/>
  <c r="G147" i="13"/>
  <c r="M147" i="13" s="1"/>
  <c r="I147" i="13"/>
  <c r="K147" i="13"/>
  <c r="O147" i="13"/>
  <c r="Q147" i="13"/>
  <c r="V147" i="13"/>
  <c r="G151" i="13"/>
  <c r="M151" i="13" s="1"/>
  <c r="I151" i="13"/>
  <c r="K151" i="13"/>
  <c r="O151" i="13"/>
  <c r="Q151" i="13"/>
  <c r="V151" i="13"/>
  <c r="G156" i="13"/>
  <c r="I156" i="13"/>
  <c r="K156" i="13"/>
  <c r="O156" i="13"/>
  <c r="Q156" i="13"/>
  <c r="V156" i="13"/>
  <c r="G161" i="13"/>
  <c r="M161" i="13" s="1"/>
  <c r="I161" i="13"/>
  <c r="K161" i="13"/>
  <c r="O161" i="13"/>
  <c r="Q161" i="13"/>
  <c r="V161" i="13"/>
  <c r="G166" i="13"/>
  <c r="M166" i="13" s="1"/>
  <c r="I166" i="13"/>
  <c r="K166" i="13"/>
  <c r="O166" i="13"/>
  <c r="Q166" i="13"/>
  <c r="V166" i="13"/>
  <c r="G170" i="13"/>
  <c r="M170" i="13" s="1"/>
  <c r="I170" i="13"/>
  <c r="K170" i="13"/>
  <c r="O170" i="13"/>
  <c r="Q170" i="13"/>
  <c r="V170" i="13"/>
  <c r="G175" i="13"/>
  <c r="M175" i="13" s="1"/>
  <c r="I175" i="13"/>
  <c r="K175" i="13"/>
  <c r="O175" i="13"/>
  <c r="Q175" i="13"/>
  <c r="V175" i="13"/>
  <c r="G178" i="13"/>
  <c r="M178" i="13" s="1"/>
  <c r="I178" i="13"/>
  <c r="K178" i="13"/>
  <c r="O178" i="13"/>
  <c r="Q178" i="13"/>
  <c r="V178" i="13"/>
  <c r="G181" i="13"/>
  <c r="M181" i="13" s="1"/>
  <c r="I181" i="13"/>
  <c r="K181" i="13"/>
  <c r="O181" i="13"/>
  <c r="Q181" i="13"/>
  <c r="V181" i="13"/>
  <c r="G188" i="13"/>
  <c r="I188" i="13"/>
  <c r="K188" i="13"/>
  <c r="O188" i="13"/>
  <c r="Q188" i="13"/>
  <c r="V188" i="13"/>
  <c r="G192" i="13"/>
  <c r="M192" i="13" s="1"/>
  <c r="I192" i="13"/>
  <c r="K192" i="13"/>
  <c r="O192" i="13"/>
  <c r="Q192" i="13"/>
  <c r="V192" i="13"/>
  <c r="G202" i="13"/>
  <c r="M202" i="13" s="1"/>
  <c r="I202" i="13"/>
  <c r="K202" i="13"/>
  <c r="O202" i="13"/>
  <c r="Q202" i="13"/>
  <c r="V202" i="13"/>
  <c r="G215" i="13"/>
  <c r="M215" i="13" s="1"/>
  <c r="I215" i="13"/>
  <c r="K215" i="13"/>
  <c r="O215" i="13"/>
  <c r="Q215" i="13"/>
  <c r="V215" i="13"/>
  <c r="G228" i="13"/>
  <c r="M228" i="13" s="1"/>
  <c r="I228" i="13"/>
  <c r="K228" i="13"/>
  <c r="O228" i="13"/>
  <c r="Q228" i="13"/>
  <c r="V228" i="13"/>
  <c r="G241" i="13"/>
  <c r="M241" i="13" s="1"/>
  <c r="I241" i="13"/>
  <c r="K241" i="13"/>
  <c r="O241" i="13"/>
  <c r="Q241" i="13"/>
  <c r="V241" i="13"/>
  <c r="G254" i="13"/>
  <c r="M254" i="13" s="1"/>
  <c r="I254" i="13"/>
  <c r="K254" i="13"/>
  <c r="O254" i="13"/>
  <c r="Q254" i="13"/>
  <c r="V254" i="13"/>
  <c r="G267" i="13"/>
  <c r="M267" i="13" s="1"/>
  <c r="I267" i="13"/>
  <c r="K267" i="13"/>
  <c r="O267" i="13"/>
  <c r="Q267" i="13"/>
  <c r="V267" i="13"/>
  <c r="G269" i="13"/>
  <c r="M269" i="13" s="1"/>
  <c r="I269" i="13"/>
  <c r="K269" i="13"/>
  <c r="O269" i="13"/>
  <c r="Q269" i="13"/>
  <c r="V269" i="13"/>
  <c r="G275" i="13"/>
  <c r="M275" i="13" s="1"/>
  <c r="I275" i="13"/>
  <c r="K275" i="13"/>
  <c r="O275" i="13"/>
  <c r="Q275" i="13"/>
  <c r="V275" i="13"/>
  <c r="G296" i="13"/>
  <c r="M296" i="13" s="1"/>
  <c r="I296" i="13"/>
  <c r="K296" i="13"/>
  <c r="O296" i="13"/>
  <c r="Q296" i="13"/>
  <c r="V296" i="13"/>
  <c r="G300" i="13"/>
  <c r="M300" i="13" s="1"/>
  <c r="I300" i="13"/>
  <c r="K300" i="13"/>
  <c r="O300" i="13"/>
  <c r="Q300" i="13"/>
  <c r="V300" i="13"/>
  <c r="G304" i="13"/>
  <c r="M304" i="13" s="1"/>
  <c r="I304" i="13"/>
  <c r="K304" i="13"/>
  <c r="O304" i="13"/>
  <c r="Q304" i="13"/>
  <c r="V304" i="13"/>
  <c r="G309" i="13"/>
  <c r="M309" i="13" s="1"/>
  <c r="I309" i="13"/>
  <c r="K309" i="13"/>
  <c r="O309" i="13"/>
  <c r="Q309" i="13"/>
  <c r="V309" i="13"/>
  <c r="G322" i="13"/>
  <c r="M322" i="13" s="1"/>
  <c r="I322" i="13"/>
  <c r="K322" i="13"/>
  <c r="O322" i="13"/>
  <c r="Q322" i="13"/>
  <c r="V322" i="13"/>
  <c r="G325" i="13"/>
  <c r="M325" i="13" s="1"/>
  <c r="M324" i="13" s="1"/>
  <c r="I325" i="13"/>
  <c r="I324" i="13" s="1"/>
  <c r="K325" i="13"/>
  <c r="K324" i="13" s="1"/>
  <c r="O325" i="13"/>
  <c r="O324" i="13" s="1"/>
  <c r="Q325" i="13"/>
  <c r="Q324" i="13" s="1"/>
  <c r="V325" i="13"/>
  <c r="V324" i="13" s="1"/>
  <c r="G332" i="13"/>
  <c r="M332" i="13" s="1"/>
  <c r="I332" i="13"/>
  <c r="K332" i="13"/>
  <c r="O332" i="13"/>
  <c r="Q332" i="13"/>
  <c r="V332" i="13"/>
  <c r="G346" i="13"/>
  <c r="I346" i="13"/>
  <c r="K346" i="13"/>
  <c r="O346" i="13"/>
  <c r="Q346" i="13"/>
  <c r="V346" i="13"/>
  <c r="G350" i="13"/>
  <c r="I350" i="13"/>
  <c r="K350" i="13"/>
  <c r="O350" i="13"/>
  <c r="Q350" i="13"/>
  <c r="V350" i="13"/>
  <c r="G354" i="13"/>
  <c r="M354" i="13" s="1"/>
  <c r="I354" i="13"/>
  <c r="K354" i="13"/>
  <c r="O354" i="13"/>
  <c r="Q354" i="13"/>
  <c r="V354" i="13"/>
  <c r="G359" i="13"/>
  <c r="M359" i="13" s="1"/>
  <c r="I359" i="13"/>
  <c r="K359" i="13"/>
  <c r="O359" i="13"/>
  <c r="Q359" i="13"/>
  <c r="V359" i="13"/>
  <c r="G376" i="13"/>
  <c r="M376" i="13" s="1"/>
  <c r="I376" i="13"/>
  <c r="K376" i="13"/>
  <c r="O376" i="13"/>
  <c r="Q376" i="13"/>
  <c r="V376" i="13"/>
  <c r="G380" i="13"/>
  <c r="I380" i="13"/>
  <c r="K380" i="13"/>
  <c r="O380" i="13"/>
  <c r="Q380" i="13"/>
  <c r="V380" i="13"/>
  <c r="G383" i="13"/>
  <c r="M383" i="13" s="1"/>
  <c r="I383" i="13"/>
  <c r="K383" i="13"/>
  <c r="O383" i="13"/>
  <c r="Q383" i="13"/>
  <c r="V383" i="13"/>
  <c r="G386" i="13"/>
  <c r="M386" i="13" s="1"/>
  <c r="I386" i="13"/>
  <c r="K386" i="13"/>
  <c r="O386" i="13"/>
  <c r="Q386" i="13"/>
  <c r="V386" i="13"/>
  <c r="G389" i="13"/>
  <c r="M389" i="13" s="1"/>
  <c r="I389" i="13"/>
  <c r="K389" i="13"/>
  <c r="O389" i="13"/>
  <c r="Q389" i="13"/>
  <c r="V389" i="13"/>
  <c r="G391" i="13"/>
  <c r="M391" i="13" s="1"/>
  <c r="I391" i="13"/>
  <c r="K391" i="13"/>
  <c r="O391" i="13"/>
  <c r="Q391" i="13"/>
  <c r="V391" i="13"/>
  <c r="G393" i="13"/>
  <c r="M393" i="13" s="1"/>
  <c r="I393" i="13"/>
  <c r="K393" i="13"/>
  <c r="O393" i="13"/>
  <c r="Q393" i="13"/>
  <c r="V393" i="13"/>
  <c r="G397" i="13"/>
  <c r="M397" i="13" s="1"/>
  <c r="I397" i="13"/>
  <c r="K397" i="13"/>
  <c r="O397" i="13"/>
  <c r="Q397" i="13"/>
  <c r="V397" i="13"/>
  <c r="V396" i="13" s="1"/>
  <c r="G399" i="13"/>
  <c r="M399" i="13" s="1"/>
  <c r="I399" i="13"/>
  <c r="K399" i="13"/>
  <c r="O399" i="13"/>
  <c r="Q399" i="13"/>
  <c r="V399" i="13"/>
  <c r="G403" i="13"/>
  <c r="I403" i="13"/>
  <c r="K403" i="13"/>
  <c r="O403" i="13"/>
  <c r="Q403" i="13"/>
  <c r="V403" i="13"/>
  <c r="G405" i="13"/>
  <c r="M405" i="13" s="1"/>
  <c r="I405" i="13"/>
  <c r="K405" i="13"/>
  <c r="O405" i="13"/>
  <c r="Q405" i="13"/>
  <c r="V405" i="13"/>
  <c r="G407" i="13"/>
  <c r="M407" i="13" s="1"/>
  <c r="I407" i="13"/>
  <c r="K407" i="13"/>
  <c r="O407" i="13"/>
  <c r="Q407" i="13"/>
  <c r="V407" i="13"/>
  <c r="G409" i="13"/>
  <c r="M409" i="13" s="1"/>
  <c r="I409" i="13"/>
  <c r="K409" i="13"/>
  <c r="O409" i="13"/>
  <c r="Q409" i="13"/>
  <c r="V409" i="13"/>
  <c r="V413" i="13"/>
  <c r="G415" i="13"/>
  <c r="M415" i="13" s="1"/>
  <c r="I415" i="13"/>
  <c r="K415" i="13"/>
  <c r="O415" i="13"/>
  <c r="Q415" i="13"/>
  <c r="V415" i="13"/>
  <c r="G417" i="13"/>
  <c r="M417" i="13" s="1"/>
  <c r="I417" i="13"/>
  <c r="K417" i="13"/>
  <c r="O417" i="13"/>
  <c r="Q417" i="13"/>
  <c r="V417" i="13"/>
  <c r="G419" i="13"/>
  <c r="M419" i="13" s="1"/>
  <c r="I419" i="13"/>
  <c r="K419" i="13"/>
  <c r="O419" i="13"/>
  <c r="Q419" i="13"/>
  <c r="V419" i="13"/>
  <c r="G421" i="13"/>
  <c r="M421" i="13" s="1"/>
  <c r="I421" i="13"/>
  <c r="K421" i="13"/>
  <c r="O421" i="13"/>
  <c r="Q421" i="13"/>
  <c r="V421" i="13"/>
  <c r="G423" i="13"/>
  <c r="M423" i="13" s="1"/>
  <c r="I423" i="13"/>
  <c r="K423" i="13"/>
  <c r="O423" i="13"/>
  <c r="Q423" i="13"/>
  <c r="V423" i="13"/>
  <c r="G425" i="13"/>
  <c r="M425" i="13" s="1"/>
  <c r="I425" i="13"/>
  <c r="K425" i="13"/>
  <c r="O425" i="13"/>
  <c r="Q425" i="13"/>
  <c r="V425" i="13"/>
  <c r="G428" i="13"/>
  <c r="I428" i="13"/>
  <c r="K428" i="13"/>
  <c r="O428" i="13"/>
  <c r="Q428" i="13"/>
  <c r="V428" i="13"/>
  <c r="G433" i="13"/>
  <c r="M433" i="13" s="1"/>
  <c r="I433" i="13"/>
  <c r="K433" i="13"/>
  <c r="O433" i="13"/>
  <c r="Q433" i="13"/>
  <c r="V433" i="13"/>
  <c r="G437" i="13"/>
  <c r="M437" i="13" s="1"/>
  <c r="I437" i="13"/>
  <c r="K437" i="13"/>
  <c r="O437" i="13"/>
  <c r="Q437" i="13"/>
  <c r="V437" i="13"/>
  <c r="G441" i="13"/>
  <c r="M441" i="13" s="1"/>
  <c r="I441" i="13"/>
  <c r="K441" i="13"/>
  <c r="O441" i="13"/>
  <c r="Q441" i="13"/>
  <c r="V441" i="13"/>
  <c r="G446" i="13"/>
  <c r="M446" i="13" s="1"/>
  <c r="I446" i="13"/>
  <c r="K446" i="13"/>
  <c r="O446" i="13"/>
  <c r="Q446" i="13"/>
  <c r="V446" i="13"/>
  <c r="G451" i="13"/>
  <c r="M451" i="13" s="1"/>
  <c r="I451" i="13"/>
  <c r="K451" i="13"/>
  <c r="O451" i="13"/>
  <c r="Q451" i="13"/>
  <c r="V451" i="13"/>
  <c r="G459" i="13"/>
  <c r="M459" i="13" s="1"/>
  <c r="I459" i="13"/>
  <c r="K459" i="13"/>
  <c r="O459" i="13"/>
  <c r="Q459" i="13"/>
  <c r="V459" i="13"/>
  <c r="G463" i="13"/>
  <c r="M463" i="13" s="1"/>
  <c r="I463" i="13"/>
  <c r="K463" i="13"/>
  <c r="O463" i="13"/>
  <c r="Q463" i="13"/>
  <c r="V463" i="13"/>
  <c r="G468" i="13"/>
  <c r="M468" i="13" s="1"/>
  <c r="I468" i="13"/>
  <c r="K468" i="13"/>
  <c r="O468" i="13"/>
  <c r="Q468" i="13"/>
  <c r="V468" i="13"/>
  <c r="G480" i="13"/>
  <c r="M480" i="13" s="1"/>
  <c r="I480" i="13"/>
  <c r="K480" i="13"/>
  <c r="O480" i="13"/>
  <c r="Q480" i="13"/>
  <c r="V480" i="13"/>
  <c r="G487" i="13"/>
  <c r="G486" i="13" s="1"/>
  <c r="I102" i="1" s="1"/>
  <c r="I487" i="13"/>
  <c r="I486" i="13" s="1"/>
  <c r="K487" i="13"/>
  <c r="K486" i="13" s="1"/>
  <c r="O487" i="13"/>
  <c r="O486" i="13" s="1"/>
  <c r="Q487" i="13"/>
  <c r="Q486" i="13" s="1"/>
  <c r="V487" i="13"/>
  <c r="V486" i="13" s="1"/>
  <c r="G505" i="13"/>
  <c r="I505" i="13"/>
  <c r="K505" i="13"/>
  <c r="O505" i="13"/>
  <c r="Q505" i="13"/>
  <c r="V505" i="13"/>
  <c r="G510" i="13"/>
  <c r="M510" i="13" s="1"/>
  <c r="I510" i="13"/>
  <c r="K510" i="13"/>
  <c r="O510" i="13"/>
  <c r="Q510" i="13"/>
  <c r="V510" i="13"/>
  <c r="G515" i="13"/>
  <c r="M515" i="13" s="1"/>
  <c r="I515" i="13"/>
  <c r="K515" i="13"/>
  <c r="O515" i="13"/>
  <c r="Q515" i="13"/>
  <c r="V515" i="13"/>
  <c r="G521" i="13"/>
  <c r="M521" i="13" s="1"/>
  <c r="I521" i="13"/>
  <c r="K521" i="13"/>
  <c r="O521" i="13"/>
  <c r="Q521" i="13"/>
  <c r="V521" i="13"/>
  <c r="G526" i="13"/>
  <c r="M526" i="13" s="1"/>
  <c r="I526" i="13"/>
  <c r="K526" i="13"/>
  <c r="O526" i="13"/>
  <c r="Q526" i="13"/>
  <c r="V526" i="13"/>
  <c r="G532" i="13"/>
  <c r="M532" i="13" s="1"/>
  <c r="I532" i="13"/>
  <c r="K532" i="13"/>
  <c r="O532" i="13"/>
  <c r="Q532" i="13"/>
  <c r="V532" i="13"/>
  <c r="G537" i="13"/>
  <c r="M537" i="13" s="1"/>
  <c r="I537" i="13"/>
  <c r="K537" i="13"/>
  <c r="O537" i="13"/>
  <c r="Q537" i="13"/>
  <c r="V537" i="13"/>
  <c r="AE543" i="13"/>
  <c r="F43" i="1" s="1"/>
  <c r="BA23" i="12"/>
  <c r="BA20" i="12"/>
  <c r="BA16" i="12"/>
  <c r="BA13" i="12"/>
  <c r="BA10" i="12"/>
  <c r="G9" i="12"/>
  <c r="M9" i="12" s="1"/>
  <c r="I9" i="12"/>
  <c r="K9" i="12"/>
  <c r="O9" i="12"/>
  <c r="Q9" i="12"/>
  <c r="V9" i="12"/>
  <c r="G12" i="12"/>
  <c r="M12" i="12" s="1"/>
  <c r="I12" i="12"/>
  <c r="K12" i="12"/>
  <c r="O12" i="12"/>
  <c r="Q12" i="12"/>
  <c r="V12" i="12"/>
  <c r="G15" i="12"/>
  <c r="M15" i="12" s="1"/>
  <c r="I15" i="12"/>
  <c r="K15" i="12"/>
  <c r="O15" i="12"/>
  <c r="Q15" i="12"/>
  <c r="V15" i="12"/>
  <c r="G19" i="12"/>
  <c r="I19" i="12"/>
  <c r="K19" i="12"/>
  <c r="M19" i="12"/>
  <c r="O19" i="12"/>
  <c r="Q19" i="12"/>
  <c r="V19" i="12"/>
  <c r="G22" i="12"/>
  <c r="M22" i="12" s="1"/>
  <c r="I22" i="12"/>
  <c r="K22" i="12"/>
  <c r="K18" i="12" s="1"/>
  <c r="O22" i="12"/>
  <c r="Q22" i="12"/>
  <c r="V22" i="12"/>
  <c r="G25" i="12"/>
  <c r="M25" i="12" s="1"/>
  <c r="I25" i="12"/>
  <c r="K25" i="12"/>
  <c r="O25" i="12"/>
  <c r="Q25" i="12"/>
  <c r="V25" i="12"/>
  <c r="G27" i="12"/>
  <c r="M27" i="12" s="1"/>
  <c r="I27" i="12"/>
  <c r="K27" i="12"/>
  <c r="O27" i="12"/>
  <c r="Q27" i="12"/>
  <c r="V27" i="12"/>
  <c r="AE30" i="12"/>
  <c r="F42" i="1" s="1"/>
  <c r="AF30" i="12"/>
  <c r="G42" i="1" s="1"/>
  <c r="H40" i="1"/>
  <c r="G155" i="13" l="1"/>
  <c r="Q396" i="13"/>
  <c r="V331" i="13"/>
  <c r="V29" i="15"/>
  <c r="O29" i="15"/>
  <c r="K29" i="15"/>
  <c r="F45" i="1"/>
  <c r="I379" i="13"/>
  <c r="G462" i="13"/>
  <c r="G8" i="13"/>
  <c r="I79" i="1" s="1"/>
  <c r="O349" i="13"/>
  <c r="I349" i="13"/>
  <c r="Q358" i="13"/>
  <c r="I396" i="13"/>
  <c r="G324" i="13"/>
  <c r="I88" i="1" s="1"/>
  <c r="K180" i="13"/>
  <c r="K26" i="13"/>
  <c r="Q427" i="13"/>
  <c r="Q26" i="13"/>
  <c r="Q331" i="13"/>
  <c r="G504" i="13"/>
  <c r="V349" i="13"/>
  <c r="I331" i="13"/>
  <c r="M487" i="13"/>
  <c r="M486" i="13" s="1"/>
  <c r="K349" i="13"/>
  <c r="K155" i="13"/>
  <c r="F39" i="1"/>
  <c r="H42" i="1"/>
  <c r="I42" i="1" s="1"/>
  <c r="H49" i="1"/>
  <c r="I49" i="1" s="1"/>
  <c r="Q8" i="19"/>
  <c r="Q160" i="19"/>
  <c r="AF86" i="17"/>
  <c r="G48" i="1" s="1"/>
  <c r="H48" i="1" s="1"/>
  <c r="I48" i="1" s="1"/>
  <c r="G8" i="17"/>
  <c r="O38" i="17"/>
  <c r="Q8" i="17"/>
  <c r="V38" i="17"/>
  <c r="V18" i="12"/>
  <c r="Q504" i="13"/>
  <c r="V180" i="13"/>
  <c r="O155" i="13"/>
  <c r="G122" i="13"/>
  <c r="G53" i="13"/>
  <c r="I84" i="1" s="1"/>
  <c r="V18" i="15"/>
  <c r="V425" i="16"/>
  <c r="I385" i="16"/>
  <c r="G63" i="16"/>
  <c r="AF159" i="23"/>
  <c r="G54" i="1" s="1"/>
  <c r="H54" i="1" s="1"/>
  <c r="I54" i="1" s="1"/>
  <c r="V8" i="20"/>
  <c r="O18" i="12"/>
  <c r="M505" i="13"/>
  <c r="M504" i="13" s="1"/>
  <c r="O180" i="13"/>
  <c r="Q53" i="13"/>
  <c r="G47" i="13"/>
  <c r="I83" i="1" s="1"/>
  <c r="I8" i="14"/>
  <c r="O18" i="15"/>
  <c r="O425" i="16"/>
  <c r="V385" i="16"/>
  <c r="I149" i="16"/>
  <c r="I61" i="17"/>
  <c r="Q23" i="19"/>
  <c r="AF38" i="24"/>
  <c r="G55" i="1" s="1"/>
  <c r="H55" i="1" s="1"/>
  <c r="I55" i="1" s="1"/>
  <c r="V8" i="24"/>
  <c r="V8" i="12"/>
  <c r="I504" i="13"/>
  <c r="V462" i="13"/>
  <c r="V8" i="15"/>
  <c r="AF459" i="16"/>
  <c r="G47" i="1" s="1"/>
  <c r="H47" i="1" s="1"/>
  <c r="I47" i="1" s="1"/>
  <c r="V413" i="16"/>
  <c r="V396" i="16"/>
  <c r="K396" i="16"/>
  <c r="O385" i="16"/>
  <c r="V149" i="16"/>
  <c r="K119" i="16"/>
  <c r="V61" i="17"/>
  <c r="K38" i="17"/>
  <c r="K8" i="20"/>
  <c r="V18" i="22"/>
  <c r="I116" i="23"/>
  <c r="O8" i="24"/>
  <c r="I103" i="1"/>
  <c r="G180" i="13"/>
  <c r="I87" i="1" s="1"/>
  <c r="Q122" i="13"/>
  <c r="I26" i="13"/>
  <c r="Q63" i="16"/>
  <c r="I46" i="18"/>
  <c r="I8" i="22"/>
  <c r="O125" i="23"/>
  <c r="K8" i="24"/>
  <c r="O8" i="12"/>
  <c r="O462" i="13"/>
  <c r="I358" i="13"/>
  <c r="I53" i="13"/>
  <c r="O8" i="15"/>
  <c r="Q336" i="16"/>
  <c r="V174" i="16"/>
  <c r="O149" i="16"/>
  <c r="G119" i="16"/>
  <c r="O61" i="17"/>
  <c r="G38" i="17"/>
  <c r="I93" i="1" s="1"/>
  <c r="Q8" i="18"/>
  <c r="I23" i="19"/>
  <c r="G8" i="20"/>
  <c r="G68" i="20" s="1"/>
  <c r="O18" i="22"/>
  <c r="K125" i="23"/>
  <c r="V116" i="23"/>
  <c r="V26" i="23"/>
  <c r="K462" i="13"/>
  <c r="I427" i="13"/>
  <c r="Q180" i="13"/>
  <c r="V8" i="14"/>
  <c r="Q29" i="15"/>
  <c r="Q18" i="15"/>
  <c r="K8" i="15"/>
  <c r="Q425" i="16"/>
  <c r="K413" i="16"/>
  <c r="K149" i="16"/>
  <c r="K61" i="17"/>
  <c r="I17" i="17"/>
  <c r="I8" i="17"/>
  <c r="I13" i="18"/>
  <c r="I160" i="19"/>
  <c r="I8" i="19"/>
  <c r="K18" i="22"/>
  <c r="V8" i="22"/>
  <c r="K102" i="23"/>
  <c r="G8" i="24"/>
  <c r="G38" i="24" s="1"/>
  <c r="O396" i="13"/>
  <c r="G358" i="13"/>
  <c r="I96" i="1" s="1"/>
  <c r="O331" i="13"/>
  <c r="Q155" i="13"/>
  <c r="I413" i="16"/>
  <c r="O174" i="16"/>
  <c r="Q26" i="16"/>
  <c r="Q38" i="17"/>
  <c r="Q8" i="20"/>
  <c r="G125" i="23"/>
  <c r="O116" i="23"/>
  <c r="V96" i="23"/>
  <c r="V70" i="23"/>
  <c r="O26" i="23"/>
  <c r="Q18" i="12"/>
  <c r="V504" i="13"/>
  <c r="K396" i="13"/>
  <c r="K331" i="13"/>
  <c r="I122" i="13"/>
  <c r="O8" i="14"/>
  <c r="G413" i="16"/>
  <c r="I101" i="1" s="1"/>
  <c r="K174" i="16"/>
  <c r="G149" i="16"/>
  <c r="I86" i="1" s="1"/>
  <c r="I63" i="16"/>
  <c r="G61" i="17"/>
  <c r="V17" i="17"/>
  <c r="V13" i="18"/>
  <c r="V160" i="19"/>
  <c r="V8" i="19"/>
  <c r="G18" i="22"/>
  <c r="O8" i="22"/>
  <c r="K116" i="23"/>
  <c r="K26" i="23"/>
  <c r="Q8" i="24"/>
  <c r="F41" i="1"/>
  <c r="Q402" i="13"/>
  <c r="Q349" i="13"/>
  <c r="V26" i="13"/>
  <c r="K8" i="14"/>
  <c r="I336" i="16"/>
  <c r="V46" i="18"/>
  <c r="I8" i="18"/>
  <c r="K8" i="22"/>
  <c r="O96" i="23"/>
  <c r="O70" i="23"/>
  <c r="K8" i="12"/>
  <c r="I18" i="12"/>
  <c r="Q8" i="12"/>
  <c r="O504" i="13"/>
  <c r="Q462" i="13"/>
  <c r="V358" i="13"/>
  <c r="G331" i="13"/>
  <c r="I180" i="13"/>
  <c r="V122" i="13"/>
  <c r="V53" i="13"/>
  <c r="I29" i="15"/>
  <c r="I18" i="15"/>
  <c r="Q8" i="15"/>
  <c r="I425" i="16"/>
  <c r="Q119" i="16"/>
  <c r="V63" i="16"/>
  <c r="O17" i="17"/>
  <c r="O13" i="18"/>
  <c r="O160" i="19"/>
  <c r="V23" i="19"/>
  <c r="O8" i="19"/>
  <c r="G116" i="23"/>
  <c r="K70" i="23"/>
  <c r="Q13" i="18"/>
  <c r="O8" i="20"/>
  <c r="K504" i="13"/>
  <c r="I155" i="13"/>
  <c r="O26" i="13"/>
  <c r="G8" i="14"/>
  <c r="Q385" i="16"/>
  <c r="I38" i="17"/>
  <c r="K17" i="17"/>
  <c r="V8" i="17"/>
  <c r="O46" i="18"/>
  <c r="K13" i="18"/>
  <c r="K160" i="19"/>
  <c r="K8" i="19"/>
  <c r="I8" i="20"/>
  <c r="O358" i="13"/>
  <c r="O122" i="13"/>
  <c r="O53" i="13"/>
  <c r="Q174" i="16"/>
  <c r="O63" i="16"/>
  <c r="K46" i="18"/>
  <c r="AF183" i="19"/>
  <c r="G50" i="1" s="1"/>
  <c r="H50" i="1" s="1"/>
  <c r="I50" i="1" s="1"/>
  <c r="O23" i="19"/>
  <c r="Q125" i="23"/>
  <c r="Q26" i="23"/>
  <c r="I8" i="24"/>
  <c r="I402" i="13"/>
  <c r="K358" i="13"/>
  <c r="V155" i="13"/>
  <c r="K122" i="13"/>
  <c r="K53" i="13"/>
  <c r="Q8" i="14"/>
  <c r="Q149" i="16"/>
  <c r="K63" i="16"/>
  <c r="Q61" i="17"/>
  <c r="G17" i="17"/>
  <c r="I92" i="1" s="1"/>
  <c r="O8" i="17"/>
  <c r="G13" i="18"/>
  <c r="I104" i="1" s="1"/>
  <c r="G160" i="19"/>
  <c r="K23" i="19"/>
  <c r="G8" i="19"/>
  <c r="AF30" i="22"/>
  <c r="G52" i="1" s="1"/>
  <c r="Q18" i="22"/>
  <c r="Q46" i="18"/>
  <c r="Q17" i="17"/>
  <c r="I8" i="12"/>
  <c r="I462" i="13"/>
  <c r="Q379" i="13"/>
  <c r="I8" i="15"/>
  <c r="I119" i="16"/>
  <c r="K8" i="17"/>
  <c r="G46" i="18"/>
  <c r="V8" i="18"/>
  <c r="I102" i="23"/>
  <c r="Q70" i="23"/>
  <c r="M11" i="24"/>
  <c r="M8" i="24" s="1"/>
  <c r="M102" i="23"/>
  <c r="M70" i="23"/>
  <c r="M26" i="23"/>
  <c r="G102" i="23"/>
  <c r="G70" i="23"/>
  <c r="G26" i="23"/>
  <c r="M126" i="23"/>
  <c r="M125" i="23" s="1"/>
  <c r="M117" i="23"/>
  <c r="M116" i="23" s="1"/>
  <c r="M110" i="23"/>
  <c r="M109" i="23" s="1"/>
  <c r="M97" i="23"/>
  <c r="M96" i="23" s="1"/>
  <c r="M19" i="22"/>
  <c r="M18" i="22" s="1"/>
  <c r="M9" i="22"/>
  <c r="M8" i="22" s="1"/>
  <c r="AF68" i="20"/>
  <c r="G51" i="1" s="1"/>
  <c r="H51" i="1" s="1"/>
  <c r="I51" i="1" s="1"/>
  <c r="M11" i="20"/>
  <c r="M8" i="20" s="1"/>
  <c r="M23" i="19"/>
  <c r="I95" i="1"/>
  <c r="M161" i="19"/>
  <c r="M160" i="19" s="1"/>
  <c r="M9" i="19"/>
  <c r="M8" i="19" s="1"/>
  <c r="M49" i="18"/>
  <c r="M46" i="18" s="1"/>
  <c r="M14" i="18"/>
  <c r="M13" i="18" s="1"/>
  <c r="M11" i="18"/>
  <c r="M8" i="18" s="1"/>
  <c r="M62" i="17"/>
  <c r="M61" i="17" s="1"/>
  <c r="M41" i="17"/>
  <c r="M38" i="17" s="1"/>
  <c r="M18" i="17"/>
  <c r="M17" i="17" s="1"/>
  <c r="M11" i="17"/>
  <c r="M8" i="17" s="1"/>
  <c r="M425" i="16"/>
  <c r="G425" i="16"/>
  <c r="Q396" i="16"/>
  <c r="M396" i="16"/>
  <c r="I396" i="16"/>
  <c r="K336" i="16"/>
  <c r="G336" i="16"/>
  <c r="M337" i="16"/>
  <c r="M336" i="16" s="1"/>
  <c r="K267" i="16"/>
  <c r="Q267" i="16"/>
  <c r="M267" i="16"/>
  <c r="I267" i="16"/>
  <c r="M26" i="16"/>
  <c r="M414" i="16"/>
  <c r="M413" i="16" s="1"/>
  <c r="G396" i="16"/>
  <c r="K385" i="16"/>
  <c r="G385" i="16"/>
  <c r="M386" i="16"/>
  <c r="M385" i="16" s="1"/>
  <c r="V336" i="16"/>
  <c r="O336" i="16"/>
  <c r="V267" i="16"/>
  <c r="O267" i="16"/>
  <c r="M174" i="16"/>
  <c r="G267" i="16"/>
  <c r="G174" i="16"/>
  <c r="G26" i="16"/>
  <c r="I80" i="1" s="1"/>
  <c r="M150" i="16"/>
  <c r="M149" i="16" s="1"/>
  <c r="M120" i="16"/>
  <c r="M119" i="16" s="1"/>
  <c r="M64" i="16"/>
  <c r="M63" i="16" s="1"/>
  <c r="M56" i="16"/>
  <c r="M55" i="16" s="1"/>
  <c r="M44" i="16"/>
  <c r="M43" i="16" s="1"/>
  <c r="M18" i="15"/>
  <c r="M8" i="15"/>
  <c r="G18" i="15"/>
  <c r="G8" i="15"/>
  <c r="AF36" i="15"/>
  <c r="G45" i="1" s="1"/>
  <c r="M30" i="15"/>
  <c r="M29" i="15" s="1"/>
  <c r="AF48" i="14"/>
  <c r="G44" i="1" s="1"/>
  <c r="H44" i="1" s="1"/>
  <c r="I44" i="1" s="1"/>
  <c r="M11" i="14"/>
  <c r="M8" i="14" s="1"/>
  <c r="M462" i="13"/>
  <c r="V427" i="13"/>
  <c r="AF543" i="13"/>
  <c r="K427" i="13"/>
  <c r="G427" i="13"/>
  <c r="I100" i="1" s="1"/>
  <c r="M428" i="13"/>
  <c r="M427" i="13" s="1"/>
  <c r="K402" i="13"/>
  <c r="G402" i="13"/>
  <c r="I99" i="1" s="1"/>
  <c r="M403" i="13"/>
  <c r="M402" i="13" s="1"/>
  <c r="G396" i="13"/>
  <c r="I98" i="1" s="1"/>
  <c r="V379" i="13"/>
  <c r="O379" i="13"/>
  <c r="M358" i="13"/>
  <c r="G349" i="13"/>
  <c r="I94" i="1" s="1"/>
  <c r="M350" i="13"/>
  <c r="M349" i="13" s="1"/>
  <c r="O427" i="13"/>
  <c r="V402" i="13"/>
  <c r="O402" i="13"/>
  <c r="M396" i="13"/>
  <c r="K379" i="13"/>
  <c r="G379" i="13"/>
  <c r="M380" i="13"/>
  <c r="M379" i="13" s="1"/>
  <c r="M346" i="13"/>
  <c r="M331" i="13" s="1"/>
  <c r="M188" i="13"/>
  <c r="M180" i="13" s="1"/>
  <c r="M156" i="13"/>
  <c r="M155" i="13" s="1"/>
  <c r="M123" i="13"/>
  <c r="M122" i="13" s="1"/>
  <c r="M66" i="13"/>
  <c r="M53" i="13" s="1"/>
  <c r="M39" i="13"/>
  <c r="M26" i="13" s="1"/>
  <c r="M18" i="12"/>
  <c r="M8" i="12"/>
  <c r="G18" i="12"/>
  <c r="G8" i="12"/>
  <c r="J28" i="1"/>
  <c r="J26" i="1"/>
  <c r="G38" i="1"/>
  <c r="F38" i="1"/>
  <c r="J23" i="1"/>
  <c r="J24" i="1"/>
  <c r="J25" i="1"/>
  <c r="J27" i="1"/>
  <c r="E24" i="1"/>
  <c r="E26" i="1"/>
  <c r="I107" i="1" l="1"/>
  <c r="G543" i="13"/>
  <c r="G43" i="1"/>
  <c r="H43" i="1" s="1"/>
  <c r="I43" i="1" s="1"/>
  <c r="G39" i="1"/>
  <c r="H39" i="1" s="1"/>
  <c r="H56" i="1" s="1"/>
  <c r="G183" i="19"/>
  <c r="G41" i="1"/>
  <c r="H41" i="1" s="1"/>
  <c r="I41" i="1" s="1"/>
  <c r="G459" i="16"/>
  <c r="I97" i="1"/>
  <c r="G53" i="1"/>
  <c r="H53" i="1" s="1"/>
  <c r="I53" i="1" s="1"/>
  <c r="G86" i="17"/>
  <c r="I85" i="1"/>
  <c r="I16" i="1" s="1"/>
  <c r="I19" i="1"/>
  <c r="I90" i="1"/>
  <c r="I91" i="1"/>
  <c r="H52" i="1"/>
  <c r="I52" i="1" s="1"/>
  <c r="G159" i="23"/>
  <c r="I108" i="1"/>
  <c r="G30" i="12"/>
  <c r="I89" i="1"/>
  <c r="G76" i="18"/>
  <c r="I109" i="1"/>
  <c r="I20" i="1" s="1"/>
  <c r="G46" i="1"/>
  <c r="H46" i="1" s="1"/>
  <c r="I46" i="1" s="1"/>
  <c r="H45" i="1"/>
  <c r="I45" i="1" s="1"/>
  <c r="F56" i="1"/>
  <c r="I106" i="1"/>
  <c r="I18" i="1" s="1"/>
  <c r="G48" i="14"/>
  <c r="I111" i="1" l="1"/>
  <c r="J86" i="1" s="1"/>
  <c r="I17" i="1"/>
  <c r="I21" i="1" s="1"/>
  <c r="G56" i="1"/>
  <c r="G25" i="1" s="1"/>
  <c r="A25" i="1" s="1"/>
  <c r="A26" i="1" s="1"/>
  <c r="G26" i="1" s="1"/>
  <c r="I39" i="1"/>
  <c r="I56" i="1" s="1"/>
  <c r="G23" i="1"/>
  <c r="A23" i="1" s="1"/>
  <c r="A24" i="1" s="1"/>
  <c r="G24" i="1" s="1"/>
  <c r="J100" i="1" l="1"/>
  <c r="J91" i="1"/>
  <c r="J88" i="1"/>
  <c r="J90" i="1"/>
  <c r="J92" i="1"/>
  <c r="J95" i="1"/>
  <c r="J102" i="1"/>
  <c r="J106" i="1"/>
  <c r="J79" i="1"/>
  <c r="J94" i="1"/>
  <c r="J98" i="1"/>
  <c r="J81" i="1"/>
  <c r="J93" i="1"/>
  <c r="J84" i="1"/>
  <c r="J107" i="1"/>
  <c r="J97" i="1"/>
  <c r="J110" i="1"/>
  <c r="J87" i="1"/>
  <c r="J89" i="1"/>
  <c r="J83" i="1"/>
  <c r="J96" i="1"/>
  <c r="J85" i="1"/>
  <c r="J105" i="1"/>
  <c r="J104" i="1"/>
  <c r="J103" i="1"/>
  <c r="J101" i="1"/>
  <c r="J109" i="1"/>
  <c r="J80" i="1"/>
  <c r="J99" i="1"/>
  <c r="J82" i="1"/>
  <c r="J108" i="1"/>
  <c r="J48" i="1"/>
  <c r="J53" i="1"/>
  <c r="J46" i="1"/>
  <c r="J44" i="1"/>
  <c r="J45" i="1"/>
  <c r="J54" i="1"/>
  <c r="J42" i="1"/>
  <c r="J52" i="1"/>
  <c r="J51" i="1"/>
  <c r="J41" i="1"/>
  <c r="J49" i="1"/>
  <c r="J47" i="1"/>
  <c r="J50" i="1"/>
  <c r="J43" i="1"/>
  <c r="J39" i="1"/>
  <c r="J56" i="1" s="1"/>
  <c r="J55" i="1"/>
  <c r="G28" i="1"/>
  <c r="A27" i="1"/>
  <c r="A29" i="1" s="1"/>
  <c r="G29" i="1" s="1"/>
  <c r="G27" i="1" s="1"/>
  <c r="J1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<sst xmlns="http://schemas.openxmlformats.org/spreadsheetml/2006/main" count="5928" uniqueCount="1066">
  <si>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</si>
  <si>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</si>
  <si>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</si>
  <si>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</si>
  <si>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</si>
  <si>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</si>
  <si>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</si>
  <si>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</si>
  <si>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</si>
  <si>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</si>
  <si>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</si>
  <si>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</si>
  <si>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</si>
  <si>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</si>
  <si>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</si>
  <si>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</si>
  <si>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</si>
  <si>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</si>
  <si>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</si>
  <si>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</si>
  <si>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</si>
  <si>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</si>
  <si>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</si>
  <si>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</si>
  <si>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</si>
  <si>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</si>
  <si>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</si>
  <si>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</si>
  <si>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</si>
  <si>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</si>
  <si>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</si>
  <si>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</si>
  <si>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</si>
  <si>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</si>
  <si>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</si>
  <si>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</si>
  <si>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</si>
  <si>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</si>
  <si>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</si>
  <si>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</si>
  <si>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</si>
  <si>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INPR/N019.X</t>
  </si>
  <si>
    <t>HOTEL SKI - NOVÉ MĚSTO na MORAVĚ - ENERGETICKÉ ÚSPORY</t>
  </si>
  <si>
    <t>Stavba</t>
  </si>
  <si>
    <t>Stavební objekt</t>
  </si>
  <si>
    <t>SO 01</t>
  </si>
  <si>
    <t>HOTEL SKI - UBYTOVACÍ ČÁST</t>
  </si>
  <si>
    <t>00</t>
  </si>
  <si>
    <t>VEDLEJŠÍ A OSTATNÍ NÁKLADY</t>
  </si>
  <si>
    <t>D.1.1</t>
  </si>
  <si>
    <t>ARCHITEKTONICKO - STAVEBNÍ ŘEŠENÍ</t>
  </si>
  <si>
    <t>D.1.4.5</t>
  </si>
  <si>
    <t>Hromosvod</t>
  </si>
  <si>
    <t>SO 02</t>
  </si>
  <si>
    <t>HOTEL SKI - RESTAURAČNÍ ČÁST</t>
  </si>
  <si>
    <t>D.1.4.2</t>
  </si>
  <si>
    <t>ÚT - napojení VZT.</t>
  </si>
  <si>
    <t>D.1.4.3</t>
  </si>
  <si>
    <t>Silnoproud - napojení VZT</t>
  </si>
  <si>
    <t>D.1.4.4</t>
  </si>
  <si>
    <t>VZT</t>
  </si>
  <si>
    <t>SO 03</t>
  </si>
  <si>
    <t>HOTEL SKI - WELLNES</t>
  </si>
  <si>
    <t>Celkem za stavbu</t>
  </si>
  <si>
    <t>CZK</t>
  </si>
  <si>
    <t>#POPS</t>
  </si>
  <si>
    <t>Popis stavby: INPR/N019.X - HOTEL SKI - NOVÉ MĚSTO na MORAVĚ - ENERGETICKÉ ÚSPORY</t>
  </si>
  <si>
    <t>#POPO</t>
  </si>
  <si>
    <t>Popis objektu: SO 01 - HOTEL SKI - UBYTOVACÍ ČÁST</t>
  </si>
  <si>
    <t>#POPR</t>
  </si>
  <si>
    <t>Popis rozpočtu: 00 - VEDLEJŠÍ A OSTATNÍ NÁKLADY</t>
  </si>
  <si>
    <t>Popis rozpočtu: D.1.1 - ARCHITEKTONICKO - STAVEBNÍ ŘEŠENÍ</t>
  </si>
  <si>
    <t>Popis rozpočtu: D.1.4.5 - Hromosvod</t>
  </si>
  <si>
    <t>Popis objektu: SO 02 - HOTEL SKI - RESTAURAČNÍ ČÁST</t>
  </si>
  <si>
    <t>Popis rozpočtu: D.1.4.2 - ÚT - napojení VZT.</t>
  </si>
  <si>
    <t>Popis rozpočtu: D.1.4.3 - Silnoproud - napojení VZT</t>
  </si>
  <si>
    <t>Popis rozpočtu: D.1.4.4 - VZT</t>
  </si>
  <si>
    <t>Popis objektu: SO 03 - HOTEL SKI - WELLNES</t>
  </si>
  <si>
    <t>Rekapitulace dílů</t>
  </si>
  <si>
    <t>Typ dílu</t>
  </si>
  <si>
    <t>Poznámka</t>
  </si>
  <si>
    <t>3</t>
  </si>
  <si>
    <t>Svislé a kompletní konstrukce</t>
  </si>
  <si>
    <t>399</t>
  </si>
  <si>
    <t>Sádrokartonové kce</t>
  </si>
  <si>
    <t>4</t>
  </si>
  <si>
    <t>Vodorovné konstrukce</t>
  </si>
  <si>
    <t>61</t>
  </si>
  <si>
    <t>Úpravy povrchů vnitřní</t>
  </si>
  <si>
    <t>62</t>
  </si>
  <si>
    <t>Úpravy povrchů vnější</t>
  </si>
  <si>
    <t>94</t>
  </si>
  <si>
    <t>Lešení a stavební výtahy</t>
  </si>
  <si>
    <t>95</t>
  </si>
  <si>
    <t>Dokončovací konstrukce na pozemních stavbách</t>
  </si>
  <si>
    <t>96</t>
  </si>
  <si>
    <t>Bourání konstrukcí</t>
  </si>
  <si>
    <t>99</t>
  </si>
  <si>
    <t>Staveništní přesun hmot</t>
  </si>
  <si>
    <t>OST</t>
  </si>
  <si>
    <t>Ostatní</t>
  </si>
  <si>
    <t>712</t>
  </si>
  <si>
    <t>Povlakové krytiny</t>
  </si>
  <si>
    <t>713</t>
  </si>
  <si>
    <t>Izolace tepelné</t>
  </si>
  <si>
    <t>733</t>
  </si>
  <si>
    <t>Ústřední vytápění - rozvodné potrubí</t>
  </si>
  <si>
    <t>734</t>
  </si>
  <si>
    <t>Ústřední vytápění - armatury</t>
  </si>
  <si>
    <t>751</t>
  </si>
  <si>
    <t>Ocelové konstrukce</t>
  </si>
  <si>
    <t>Vzduchotechnika</t>
  </si>
  <si>
    <t>762</t>
  </si>
  <si>
    <t>Konstrukce tesařské</t>
  </si>
  <si>
    <t>764</t>
  </si>
  <si>
    <t>Konstrukce klempířské</t>
  </si>
  <si>
    <t>767</t>
  </si>
  <si>
    <t>Konstrukce zámečnické</t>
  </si>
  <si>
    <t>767_VO</t>
  </si>
  <si>
    <t>Vnější výplně otvorů ( vč. přesunu hmot )</t>
  </si>
  <si>
    <t>771</t>
  </si>
  <si>
    <t>Podlahy z dlaždic a obklady</t>
  </si>
  <si>
    <t>784</t>
  </si>
  <si>
    <t>Malby</t>
  </si>
  <si>
    <t>789_01</t>
  </si>
  <si>
    <t>Opláštění</t>
  </si>
  <si>
    <t>M_21K</t>
  </si>
  <si>
    <t>Rozvodnice a krabice</t>
  </si>
  <si>
    <t>M21_2</t>
  </si>
  <si>
    <t>Spínače, zásuvky a ostatní přístroje</t>
  </si>
  <si>
    <t>M21_4</t>
  </si>
  <si>
    <t>Kabely a vodiče</t>
  </si>
  <si>
    <t>M21_hr</t>
  </si>
  <si>
    <t>D96</t>
  </si>
  <si>
    <t>Přesuny suti a vybouraných hmot</t>
  </si>
  <si>
    <t>PSU</t>
  </si>
  <si>
    <t>VN</t>
  </si>
  <si>
    <t>ON</t>
  </si>
  <si>
    <t>ON_SIL</t>
  </si>
  <si>
    <t>Vedlejší a ostatní náklady pro silnoproud</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</si>
  <si>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</si>
  <si>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</si>
  <si>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</si>
  <si>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</si>
  <si>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</si>
  <si>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</si>
  <si>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</si>
  <si>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</si>
  <si>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</si>
  <si>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</si>
  <si>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</si>
  <si>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</si>
  <si>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</si>
  <si>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</si>
  <si>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</si>
  <si>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</si>
  <si>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</si>
  <si>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</si>
  <si>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</si>
  <si>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</si>
  <si>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</si>
  <si>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</si>
  <si>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</si>
  <si>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</si>
  <si>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</si>
  <si>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</si>
  <si>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</si>
  <si>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</si>
  <si>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</si>
  <si>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</si>
  <si>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RTS 23/ 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</si>
  <si>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</si>
  <si>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</si>
  <si>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</si>
  <si>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</si>
  <si>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</si>
  <si>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</si>
  <si>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</si>
  <si>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</si>
  <si>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</si>
  <si>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</si>
  <si>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</si>
  <si>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</si>
  <si>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005211080R</t>
  </si>
  <si>
    <t xml:space="preserve">Bezpečnostní a hygienická opatření na staveništi </t>
  </si>
  <si>
    <t xml:space="preserve">sada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</si>
  <si>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</si>
  <si>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</si>
  <si>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</si>
  <si>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</si>
  <si>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ON_001</t>
  </si>
  <si>
    <t>Odtrhová zkouška pro budovu- zdivo, platí pro celou plochu fasády</t>
  </si>
  <si>
    <t>Vlastní</t>
  </si>
  <si>
    <t>ON_002</t>
  </si>
  <si>
    <t>Výpočet počtu kotev pro budovu - zateplení stěn, platí pro celou plochu fasády</t>
  </si>
  <si>
    <t>SUM</t>
  </si>
  <si>
    <t>END</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</si>
  <si>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</si>
  <si>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</si>
  <si>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</si>
  <si>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</si>
  <si>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</si>
  <si>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</si>
  <si>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</si>
  <si>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</si>
  <si>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</si>
  <si>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</si>
  <si>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</si>
  <si>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</si>
  <si>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</si>
  <si>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</si>
  <si>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</si>
  <si>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</si>
  <si>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</si>
  <si>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</si>
  <si>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</si>
  <si>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342265121RX6</t>
  </si>
  <si>
    <t>Úprava podkroví sádrokarton. na dřev. rošt, šikmá, desky  tl. 2*12,5 mm, bez izolace</t>
  </si>
  <si>
    <t>m2</t>
  </si>
  <si>
    <t xml:space="preserve">č.v. 204-210, 310 : </t>
  </si>
  <si>
    <t xml:space="preserve">ST2 : </t>
  </si>
  <si>
    <t>6,025*15,0*1,05/2</t>
  </si>
  <si>
    <t xml:space="preserve">ST5 : </t>
  </si>
  <si>
    <t>5,53*15,0*1,05/2</t>
  </si>
  <si>
    <t xml:space="preserve">obklad u střešních oken : </t>
  </si>
  <si>
    <t xml:space="preserve">plocha oken neodečtena = ostění : </t>
  </si>
  <si>
    <t>(3,5+4,0)*4*2,0*1,1</t>
  </si>
  <si>
    <t xml:space="preserve">7. NP : </t>
  </si>
  <si>
    <t>-6,1*4,5*2</t>
  </si>
  <si>
    <t>342265121RZ6</t>
  </si>
  <si>
    <t>Úprava podkroví sádrokarton. na dřev. rošt, šikmá, desky protipožární   tl. 2*12,5 mm, bez izolace</t>
  </si>
  <si>
    <t>6,1*4,5*2</t>
  </si>
  <si>
    <t>342265131RR6</t>
  </si>
  <si>
    <t>Úprava podkroví sádrokarton. na dřev. rošt vodor., desky protipožární tl. 2*12,5 mm, bez izolace</t>
  </si>
  <si>
    <t>3,45*15,0*1,05/2</t>
  </si>
  <si>
    <t>612401291XX</t>
  </si>
  <si>
    <t>Omítka malých ploch vnitřních stěn na dozdívkách, s použitím suché maltové směsi, vč. perlinky a tmele</t>
  </si>
  <si>
    <t xml:space="preserve">m2    </t>
  </si>
  <si>
    <t>POL1_1</t>
  </si>
  <si>
    <t xml:space="preserve">výměra - viz položka 965_06 : </t>
  </si>
  <si>
    <t xml:space="preserve">po výměně výplní otvorů : </t>
  </si>
  <si>
    <t>205,2736*1,5</t>
  </si>
  <si>
    <t>620991121R00</t>
  </si>
  <si>
    <t>Zakrývání výplní vnějších otvorů z postaveného lešení</t>
  </si>
  <si>
    <t>801-1</t>
  </si>
  <si>
    <t>s rámy a zárubněmi, zábradlí, předmětů oplechování apod., které se zřizují ještě před úpravami povrchu, před jejich znečištěním při úpravách povrchu nástřikem plastických (lepivých) maltovin</t>
  </si>
  <si>
    <t>SPI</t>
  </si>
  <si>
    <t xml:space="preserve">viz TZ : </t>
  </si>
  <si>
    <t>0,6*0,3*4</t>
  </si>
  <si>
    <t>0,6*0,8*24</t>
  </si>
  <si>
    <t>0,9*0,8*12</t>
  </si>
  <si>
    <t>0,75*1,5*18</t>
  </si>
  <si>
    <t>1,2*1,55*1</t>
  </si>
  <si>
    <t>1,5*1,5*19</t>
  </si>
  <si>
    <t>1,6*1,5*2</t>
  </si>
  <si>
    <t>2,25*1,5*1</t>
  </si>
  <si>
    <t>622311833RT3</t>
  </si>
  <si>
    <t>Zateplení fasády  , minerálními deskami s podélným vláknem,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</si>
  <si>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</si>
  <si>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</si>
  <si>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je 0,036 W/mK.</t>
  </si>
  <si>
    <t xml:space="preserve">odměřeno kreslícím programem : </t>
  </si>
  <si>
    <t xml:space="preserve">S1 : </t>
  </si>
  <si>
    <t xml:space="preserve">čelní stěna : </t>
  </si>
  <si>
    <t>297,88*1,05</t>
  </si>
  <si>
    <t xml:space="preserve">ostaní 3 strany : </t>
  </si>
  <si>
    <t>357,1*1,05</t>
  </si>
  <si>
    <t xml:space="preserve">spojovací krček : </t>
  </si>
  <si>
    <t>(67,9+79,21)*1,05</t>
  </si>
  <si>
    <t xml:space="preserve">v exponovaných místech - viz výkres 317 bude použita TI XPS : </t>
  </si>
  <si>
    <t>622422111R00</t>
  </si>
  <si>
    <t>Oprava vnějších omítek vápenných a vápenocementových hladkých, stupeň členitosti 1 a 2, v množství opravované plochy do 10 %, s barvením na 100% opravované plochy, bez nákladů na umělecké dekorace fasád</t>
  </si>
  <si>
    <t>801-4</t>
  </si>
  <si>
    <t>bez otlučení vadných míst</t>
  </si>
  <si>
    <t>Včetně barvení vždy celé plochy (100%), s výjimkou položek oprav omítek drásaných.</t>
  </si>
  <si>
    <t>622904112R00</t>
  </si>
  <si>
    <t>Očištění fasád tlakovou vodou, složitost fasády 1 - 2</t>
  </si>
  <si>
    <t>622904121R00</t>
  </si>
  <si>
    <t xml:space="preserve">Očištění fasád ruční čištění ocelovým kartáčem,  </t>
  </si>
  <si>
    <t>622311737SS</t>
  </si>
  <si>
    <t>D + M doplňků KZS, lišty, rohovníky, APU profily atd</t>
  </si>
  <si>
    <t>941941052R00</t>
  </si>
  <si>
    <t>Montáž lešení lehkého pracovního řadového s podlahami šířky od 1,20 do 1,50 m, výšky přes 10 do 24 m</t>
  </si>
  <si>
    <t>800-3</t>
  </si>
  <si>
    <t>včetně kotvení</t>
  </si>
  <si>
    <t>Včetně kotvení lešení.</t>
  </si>
  <si>
    <t>1250</t>
  </si>
  <si>
    <t>941941392R00</t>
  </si>
  <si>
    <t>Montáž lešení lehkého pracovního řadového s podlahami příplatek za každý další i započatý měsíc použití lešení_x000D_
 šířky od 1,20 do 1,50 m a výšky přes 10 do 24 m</t>
  </si>
  <si>
    <t>1250*3</t>
  </si>
  <si>
    <t>941941852R00</t>
  </si>
  <si>
    <t>Demontáž lešení lehkého řadového s podlahami šířky přes 1,2 do 1,5 m, výšky přes 10 do 24 m</t>
  </si>
  <si>
    <t>941955003R00</t>
  </si>
  <si>
    <t>Lešení lehké pracovní pomocné pomocné, o výšce lešeňové podlahy přes 1,9 do 2,5 m</t>
  </si>
  <si>
    <t xml:space="preserve">po výměně výplní otvorů - pracovní fronta : </t>
  </si>
  <si>
    <t>205,2736</t>
  </si>
  <si>
    <t>944944011R00</t>
  </si>
  <si>
    <t xml:space="preserve">Montáž ochranné sítě z umělých vláken </t>
  </si>
  <si>
    <t>944944081R00</t>
  </si>
  <si>
    <t xml:space="preserve">Demontáž ochranné sítě z umělých vláken </t>
  </si>
  <si>
    <t>70921155R</t>
  </si>
  <si>
    <t>síťovina ochranná HDPE; se stabilizací proti UV; š = 2 500,0 mm; l = 20,000 m; hustota 1 : 1; plošná hmotnost 70 g/m2; stínění 70 %</t>
  </si>
  <si>
    <t>SPCM</t>
  </si>
  <si>
    <t>Specifikace</t>
  </si>
  <si>
    <t>POL3_</t>
  </si>
  <si>
    <t>1250*1,15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</si>
  <si>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</si>
  <si>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</si>
  <si>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3420163_99</t>
  </si>
  <si>
    <t>Prachotěsná přepážka - montáž a demontáž</t>
  </si>
  <si>
    <t xml:space="preserve">Doporučeno - jednostranně opláštěná SDK příčka bez tmelení, případně SDK desky nahradit OSB deskou, zárubeň do SDK, dveře plné , opatřené kováním, zamezujícím vniku nepovolaných osob. : </t>
  </si>
  <si>
    <t xml:space="preserve">č.v. 201-210 : </t>
  </si>
  <si>
    <t>250</t>
  </si>
  <si>
    <t>95_01</t>
  </si>
  <si>
    <t>Montáž a demontáž zárubně vč. dveřního křídla vč. kování do provizorní příčky</t>
  </si>
  <si>
    <t>10</t>
  </si>
  <si>
    <t>95_03</t>
  </si>
  <si>
    <t>Zakrývání stávajících prostor  folií</t>
  </si>
  <si>
    <t>205,2736*2</t>
  </si>
  <si>
    <t>95-02</t>
  </si>
  <si>
    <t>Práce malého rozsahu, nevyrozpočtovatelné detaily</t>
  </si>
  <si>
    <t xml:space="preserve">hod   </t>
  </si>
  <si>
    <t>HZS</t>
  </si>
  <si>
    <t>POL10_</t>
  </si>
  <si>
    <t>100</t>
  </si>
  <si>
    <t>95-02m</t>
  </si>
  <si>
    <t>Práce malého rozsahu, nevyrozpočtovatelné detaily - materiál</t>
  </si>
  <si>
    <t>ks</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</si>
  <si>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</si>
  <si>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</si>
  <si>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</si>
  <si>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</si>
  <si>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 xml:space="preserve">bourání cihelných kcí kalkulovat vč. překladů, věnců, omítek, KZS,  obkladů atd.. : </t>
  </si>
  <si>
    <t xml:space="preserve">dělicí příčky balkony : </t>
  </si>
  <si>
    <t>0,8*2,65*26</t>
  </si>
  <si>
    <t>976071111R00</t>
  </si>
  <si>
    <t>Vybourání kovových doplňkových konstrukcí madel a zábradlí_x000D_
 v jakémkoliv zdivu</t>
  </si>
  <si>
    <t>m</t>
  </si>
  <si>
    <t xml:space="preserve">č.v. 204-210 : </t>
  </si>
  <si>
    <t>136,86+9,4+10,0</t>
  </si>
  <si>
    <t>978015221R00</t>
  </si>
  <si>
    <t>Otlučení omítek vápenných nebo vápenocementových vnějších s vyškrabáním spár, s očištěním zdiva_x000D_
 1. až 4. stupni složitosti, v rozsahu do 10 %</t>
  </si>
  <si>
    <t>712400831R00</t>
  </si>
  <si>
    <t xml:space="preserve">Odstranění povlakové krytiny a mechu na střechách šikmých přes 10 do 30° povlakové krytiny jednovrstvé,  </t>
  </si>
  <si>
    <t>800-711</t>
  </si>
  <si>
    <t>6,025*15,0</t>
  </si>
  <si>
    <t>5,53*15,0</t>
  </si>
  <si>
    <t xml:space="preserve">ST3 : </t>
  </si>
  <si>
    <t>14,75*15,0</t>
  </si>
  <si>
    <t>-14,57*1,6</t>
  </si>
  <si>
    <t xml:space="preserve">ST4 : </t>
  </si>
  <si>
    <t>28,51*15,0</t>
  </si>
  <si>
    <t>712699998R00</t>
  </si>
  <si>
    <t>Údržba povlakové krytiny střech nad 30° ostatní příplatek k ceně za sklon přes 45° do 60°</t>
  </si>
  <si>
    <t>762341811R00</t>
  </si>
  <si>
    <t>Demontáž bednění a laťování bednění střech rovných, obloukových, o sklonu do 60 stupňů včetně všech nadstřešních konstrukcí z prken hrubých</t>
  </si>
  <si>
    <t>800-762</t>
  </si>
  <si>
    <t>14,75*15,0*2</t>
  </si>
  <si>
    <t>-14,57*1,6*2</t>
  </si>
  <si>
    <t>762342812R00</t>
  </si>
  <si>
    <t>Demontáž bednění a laťování laťování střech o sklonu do 60 stupňů včetně všech nadstřešních konstrukcí rozteč latí přes 22 do 50 cm</t>
  </si>
  <si>
    <t>765361810R00</t>
  </si>
  <si>
    <t>Demontáž šindelové krytiny do suti</t>
  </si>
  <si>
    <t>800-765</t>
  </si>
  <si>
    <t>957581801R00</t>
  </si>
  <si>
    <t>Demontáž a zpětná montáž nápisu Hotel Ski</t>
  </si>
  <si>
    <t xml:space="preserve">ks    </t>
  </si>
  <si>
    <t>962311_01</t>
  </si>
  <si>
    <t>Demontáž lišt na stěnách prodlužující dřevěné zábradlí balkónů až po hranu střechy, odvoz a likvidace</t>
  </si>
  <si>
    <t>bm</t>
  </si>
  <si>
    <t xml:space="preserve">Na delší (méně svažité) straně : </t>
  </si>
  <si>
    <t>5*(4,7 + 5,0 + 5,3 + 5,6 + 5,9) + 4*3,45</t>
  </si>
  <si>
    <t xml:space="preserve">Na kratší (strmější) straně : </t>
  </si>
  <si>
    <t>2*(3,3 + 3,5 + 3,7 + 3,9 + 4,1)  + 2* (1,5 + 1,7 + 1,9 + 2,1 + 2,3)</t>
  </si>
  <si>
    <t>965_06</t>
  </si>
  <si>
    <t>Vybourání vnějších výplní otvorů  vč. odvozu a likvidace</t>
  </si>
  <si>
    <t xml:space="preserve">č.v. 201 : </t>
  </si>
  <si>
    <t>1,2*0,64</t>
  </si>
  <si>
    <t xml:space="preserve">č.v. 202 : </t>
  </si>
  <si>
    <t>0,6*0,84*24</t>
  </si>
  <si>
    <t>0,9*0,84*11</t>
  </si>
  <si>
    <t xml:space="preserve">č.v. 203 : </t>
  </si>
  <si>
    <t>1,5*1,54*5+0,75*1,54*2+1,5*2,45*5</t>
  </si>
  <si>
    <t xml:space="preserve">č.v. 204 : </t>
  </si>
  <si>
    <t>1,5*1,54*6+0,75*1,54*2+1,5*2,45*8</t>
  </si>
  <si>
    <t xml:space="preserve">č.v. 205 : </t>
  </si>
  <si>
    <t>0,75*1,54*4+1,5*1,54*4+1,5*2,45*6</t>
  </si>
  <si>
    <t xml:space="preserve">č.v. 206 : </t>
  </si>
  <si>
    <t>2,25*1,54+1,5*1,54*3+0,75*1,54*2+1,5*2,42*5</t>
  </si>
  <si>
    <t xml:space="preserve">č.v. 207 : </t>
  </si>
  <si>
    <t>0,75*1,54*4+0,85*2,22+1,54*1,54+1,5*2,42*3+1,5*1,54</t>
  </si>
  <si>
    <t xml:space="preserve">č.v. 208 : </t>
  </si>
  <si>
    <t>0,75*2,17+1,5*1,54+0,75*1,54*2+1,5*2,42*2</t>
  </si>
  <si>
    <t xml:space="preserve">č.v. 209 : </t>
  </si>
  <si>
    <t>0,75*1,54*2+0,75*2,17</t>
  </si>
  <si>
    <t>965_07</t>
  </si>
  <si>
    <t>Bourání části ŽB stropu vč. řezu - odvoz  a likvidace, dorovnání přeshu střechy atd..</t>
  </si>
  <si>
    <t xml:space="preserve">m3    </t>
  </si>
  <si>
    <t>0,35*0,25*9*(2,0+6,835+1,1+5,045)</t>
  </si>
  <si>
    <t>965_08</t>
  </si>
  <si>
    <t>Bourání cihelného zdiva - odvoz  a likvidace, dorovnání rozměrů otvorů atd..</t>
  </si>
  <si>
    <t>9,85</t>
  </si>
  <si>
    <t>965_09</t>
  </si>
  <si>
    <t>Odstranění okenic - odvoz  alikvidace</t>
  </si>
  <si>
    <t xml:space="preserve">severní strana objektu : </t>
  </si>
  <si>
    <t xml:space="preserve">č.v. 202-209 : </t>
  </si>
  <si>
    <t>155,0</t>
  </si>
  <si>
    <t>981332111X00</t>
  </si>
  <si>
    <t>Demolice ocelových konstrukcí - odvoz a likvidace, vlákna</t>
  </si>
  <si>
    <t>99-01</t>
  </si>
  <si>
    <t>Bourací práce nezměřitelné</t>
  </si>
  <si>
    <t>999281111R00</t>
  </si>
  <si>
    <t xml:space="preserve">Přesun hmot pro opravy a údržbu objektů pro opravy a údržbu dosavadních objektů včetně vnějších plášťů_x000D_
 výšky do 25 m,  </t>
  </si>
  <si>
    <t>t</t>
  </si>
  <si>
    <t>Přesun hmot</t>
  </si>
  <si>
    <t>POL7_</t>
  </si>
  <si>
    <t>oborů 801, 803, 811 a 812</t>
  </si>
  <si>
    <t xml:space="preserve">Hmotnosti z položek s pořadovými čísly: : </t>
  </si>
  <si>
    <t xml:space="preserve">2,3,4,5,6,7,8,9,11,12,13,15,18,19,25,34, : </t>
  </si>
  <si>
    <t>Součet: : 122,46235</t>
  </si>
  <si>
    <t>712351111XX4</t>
  </si>
  <si>
    <t>Provedení povlakové krytiny střech do 70°, samolepicími asfaltovými pásy, včetně dodávky asfaltového pásu parotěsného</t>
  </si>
  <si>
    <t>Kalkul</t>
  </si>
  <si>
    <t xml:space="preserve">skladba střechy musí splňovat Broof(t3). : </t>
  </si>
  <si>
    <t>998712203R00</t>
  </si>
  <si>
    <t>Přesun hmot pro povlakové krytiny v objektech výšky přes 12 do 24 m</t>
  </si>
  <si>
    <t>50 m vodorovně</t>
  </si>
  <si>
    <t>767_01_OK</t>
  </si>
  <si>
    <t>D + M OK prvky nosných kcí vč. předepsaných povrchových úprav a zvedacích mechanismů</t>
  </si>
  <si>
    <t>kg</t>
  </si>
  <si>
    <t xml:space="preserve">D.1.2.03 : </t>
  </si>
  <si>
    <t>5600,9</t>
  </si>
  <si>
    <t>767_01a</t>
  </si>
  <si>
    <t>D + M OK prvky nosných kcí - zednické přípomoci,, malty, kapsy, betony na podlití, stavební lepidla atk atd...</t>
  </si>
  <si>
    <t>762_01.2</t>
  </si>
  <si>
    <t>Očištění a impregnace stávajícího bednění</t>
  </si>
  <si>
    <t>-14,75*15,0</t>
  </si>
  <si>
    <t>14,57*1,6</t>
  </si>
  <si>
    <t>998762203R00</t>
  </si>
  <si>
    <t>Přesun hmot pro konstrukce tesařské v objektech výšky do 24 m</t>
  </si>
  <si>
    <t>K/01-13</t>
  </si>
  <si>
    <t>D + M vnějšího parapetu r.š. 320mm , demontáž stávajícího, kompletně dle výkresu 319</t>
  </si>
  <si>
    <t>0,63*24+0,93*11+0,78*19+1,23*1+1,53*19+1,63*2+2,28*1</t>
  </si>
  <si>
    <t>K/Dx.1</t>
  </si>
  <si>
    <t>1,53*29+0,78*1+0,78*2</t>
  </si>
  <si>
    <t>K/Dx.2</t>
  </si>
  <si>
    <t>D + M vnějšího parapetu r.š. 225mm , demontáž stávajícího, kompletně dle výkresu 319</t>
  </si>
  <si>
    <t>0,93*1</t>
  </si>
  <si>
    <t>K/sr</t>
  </si>
  <si>
    <t>D + M SVODOVÉ ROURY DN 120 vč. příslušenství, DMT stávající, kompletně dle výkresu 319</t>
  </si>
  <si>
    <t>K/ŽP</t>
  </si>
  <si>
    <t>D + M Žlab podokapní vč. příslušenství, DMT stávající, kompletně dle výkresu 319</t>
  </si>
  <si>
    <t>998764203R00</t>
  </si>
  <si>
    <t>Přesun hmot pro konstrukce klempířské v objektech výšky do 24 m</t>
  </si>
  <si>
    <t>800-764</t>
  </si>
  <si>
    <t>Z/01</t>
  </si>
  <si>
    <t>D + M zábradlí, kompletně dle výkresu 319</t>
  </si>
  <si>
    <t>998767203R00</t>
  </si>
  <si>
    <t>Přesun hmot pro kovové stavební doplňk. konstrukce v objektech výšky do 24 m</t>
  </si>
  <si>
    <t>800-767</t>
  </si>
  <si>
    <t>DO/01</t>
  </si>
  <si>
    <t>D + M balkonóvé dveře 1500/2400, kompletně dle výkresu 313</t>
  </si>
  <si>
    <t>DO/02</t>
  </si>
  <si>
    <t>D + M balkonóvé dveře 850/2400, kompletně dle výkresu 313</t>
  </si>
  <si>
    <t>DO/03</t>
  </si>
  <si>
    <t>D + M balkonóvé dveře 850/2200, kompletně dle výkresu 313</t>
  </si>
  <si>
    <t>DO/04</t>
  </si>
  <si>
    <t>D + M dveře plast 900/2000kompletně dle výkresu 313</t>
  </si>
  <si>
    <t>O/04</t>
  </si>
  <si>
    <t>D + M okno plast 600/800kompletně dle výkresu 312</t>
  </si>
  <si>
    <t>O/05</t>
  </si>
  <si>
    <t>D + M okno plast 900/800, kompletně dle výkresu 312</t>
  </si>
  <si>
    <t>O/06</t>
  </si>
  <si>
    <t>D + M okno plast 750/1500kompletně dle výkresu 312</t>
  </si>
  <si>
    <t>O/09</t>
  </si>
  <si>
    <t>D + M okno plast 1200/1550kompletně dle výkresu 312</t>
  </si>
  <si>
    <t>O/10</t>
  </si>
  <si>
    <t>D + M okno plast 1500/1500kompletně dle výkresu 312</t>
  </si>
  <si>
    <t>O/11</t>
  </si>
  <si>
    <t>D + M okno plast 1600/1500kompletně dle výkresu 312</t>
  </si>
  <si>
    <t>O/12</t>
  </si>
  <si>
    <t>D + M okno plast 2250/1500kompletně dle výkresu 312</t>
  </si>
  <si>
    <t>771101210RT2</t>
  </si>
  <si>
    <t>Příprava podkladu pod dlažby penetrace podkladu pod dlažby</t>
  </si>
  <si>
    <t>800-771</t>
  </si>
  <si>
    <t xml:space="preserve">č.v. 304-309, 310 : </t>
  </si>
  <si>
    <t xml:space="preserve">P1 - balkon : </t>
  </si>
  <si>
    <t>2,25+(1,215+0,45)/2*3,35*29+7,5*0,6</t>
  </si>
  <si>
    <t>771130111R00</t>
  </si>
  <si>
    <t>Obklad soklíků do tmele rovných, výšky do 100 mm</t>
  </si>
  <si>
    <t>96,58</t>
  </si>
  <si>
    <t>771479001R00</t>
  </si>
  <si>
    <t>Řezání dlaždic pro soklíky</t>
  </si>
  <si>
    <t>771579791R00</t>
  </si>
  <si>
    <t>Příplatky k položkám montáže podlah keramických příplatek za plochu podlah keramických do 5 m2 jednotlivě</t>
  </si>
  <si>
    <t>771575118RP6</t>
  </si>
  <si>
    <t>Montáž podlah keram.,hladké, tmel,, vč. hydroizolačního PU lepidla 2x  a spárovací hmoty</t>
  </si>
  <si>
    <t>597622000PD</t>
  </si>
  <si>
    <t>keramická dlažba - dle specifikace PD</t>
  </si>
  <si>
    <t>(2,25+(1,215+0,45)/2*3,35*29+7,5*0,6)*1,15</t>
  </si>
  <si>
    <t xml:space="preserve">sokl : </t>
  </si>
  <si>
    <t>96,58/100*10*1,15</t>
  </si>
  <si>
    <t>998771203R00</t>
  </si>
  <si>
    <t>Přesun hmot pro podlahy z dlaždic v objektech výšky do 24 m</t>
  </si>
  <si>
    <t>784450020RA0</t>
  </si>
  <si>
    <t>Malby z malířských směsí disperzní, penetrace jednonásobná, malba dvojnásobná, bílá</t>
  </si>
  <si>
    <t>AP-PSV</t>
  </si>
  <si>
    <t>Agregovaná položka</t>
  </si>
  <si>
    <t>POL2_</t>
  </si>
  <si>
    <t>784450025RA0</t>
  </si>
  <si>
    <t>Malby z malířských směsí disperzní na SDK, penetrace jednonásobná, malba dvojnásobná, bílá</t>
  </si>
  <si>
    <t>784950030RAA</t>
  </si>
  <si>
    <t>Oprava maleb z malířských směsí</t>
  </si>
  <si>
    <t>Oškrabání, jednonásobné mydlení, částečné vyhlazení malířskou masou jednonásobné, malba dvojnásobná, bez pačokování, jednobarevná s bílým stropem.</t>
  </si>
  <si>
    <t xml:space="preserve">po výměně výplní otvorů - dotčené stěny do " ztracena " : </t>
  </si>
  <si>
    <t>205,2736*0,5</t>
  </si>
  <si>
    <t>Položka neobsahuje kontaktní nátěr a povrchovou úpravu omítkou.</t>
  </si>
  <si>
    <t xml:space="preserve">podhledy : </t>
  </si>
  <si>
    <t>44,56</t>
  </si>
  <si>
    <t>979011111R00</t>
  </si>
  <si>
    <t>Svislá doprava suti a vybouraných hmot za prvé podlaží nad nebo pod základním podlažím</t>
  </si>
  <si>
    <t>Přesun suti</t>
  </si>
  <si>
    <t>POL8_</t>
  </si>
  <si>
    <t xml:space="preserve">Demontážní hmotnosti z položek s pořadovými čísly: : </t>
  </si>
  <si>
    <t xml:space="preserve">25,26,27,28,30,31,32,33,40, : </t>
  </si>
  <si>
    <t>Součet: : 258,62664</t>
  </si>
  <si>
    <t>979011121R00</t>
  </si>
  <si>
    <t>Svislá doprava suti a vybouraných hmot příplatek za každé další podlaží</t>
  </si>
  <si>
    <t>Součet: : 775,87991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</si>
  <si>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</si>
  <si>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</si>
  <si>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</si>
  <si>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</si>
  <si>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</si>
  <si>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4913,90609</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</si>
  <si>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</si>
  <si>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</si>
  <si>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</si>
  <si>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</si>
  <si>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</si>
  <si>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517,25327</t>
  </si>
  <si>
    <t>979990001RSO</t>
  </si>
  <si>
    <t>Poplatek za skládku stavební suti, směsný odpad</t>
  </si>
  <si>
    <t>Pol__0001</t>
  </si>
  <si>
    <t>Trubková jímací tyč O16/10 mm, materiál AlMgSi, délka 3 000 mm (O10 mm, 1 m délky)</t>
  </si>
  <si>
    <t>Pol__0002</t>
  </si>
  <si>
    <t>Osazení jímací tyče a připojení k jímacímu vedení</t>
  </si>
  <si>
    <t>Pol__0003</t>
  </si>
  <si>
    <t>Drát AlMgSi, polotvrdý - O8 mm, 15 kg</t>
  </si>
  <si>
    <t>Pol__0004</t>
  </si>
  <si>
    <t>Natažení jímacího vedení po střeše</t>
  </si>
  <si>
    <t>Pol__0005</t>
  </si>
  <si>
    <t>Izolovaný tyč s příchytkou pro jímací tyč O16 mm a upevňovací destičkou na stěnu, izolační délka 650, mm</t>
  </si>
  <si>
    <t>Pol__0006</t>
  </si>
  <si>
    <t>Pol__0007</t>
  </si>
  <si>
    <t>Svorka MV, materiál nerez</t>
  </si>
  <si>
    <t>Pol__0008</t>
  </si>
  <si>
    <t>Připojení svorky k jímači a k jímacímu vedení</t>
  </si>
  <si>
    <t>Pol__0009</t>
  </si>
  <si>
    <t>Podpěra vedení na falc s držákem DEHNGRIP, materiál nerez</t>
  </si>
  <si>
    <t>Pol__0010</t>
  </si>
  <si>
    <t>Připojení svorky k jímacímu vedení</t>
  </si>
  <si>
    <t>Pol__0011</t>
  </si>
  <si>
    <t>Držák vedení na hřebenáče s držákem DEHNGRIP, materiál nerez</t>
  </si>
  <si>
    <t>Pol__0012</t>
  </si>
  <si>
    <t>Pol__0013</t>
  </si>
  <si>
    <t>Podpěra vedení DEHN GRIP s vrutem a hmoždinkou, materiál nerez</t>
  </si>
  <si>
    <t>Pol__0014</t>
  </si>
  <si>
    <t>Instalace svorky do stěny</t>
  </si>
  <si>
    <t>Pol__0015</t>
  </si>
  <si>
    <t>Svorka na okapové žlaby, materiál nerez</t>
  </si>
  <si>
    <t>Pol__0016</t>
  </si>
  <si>
    <t>Pol__0017</t>
  </si>
  <si>
    <t>Svorka drát-drát, materiál nerez</t>
  </si>
  <si>
    <t>Pol__0018</t>
  </si>
  <si>
    <t>Spojení dvou drátů</t>
  </si>
  <si>
    <t>Pol__0019</t>
  </si>
  <si>
    <t>Pronájem plošiny, práce ve výškách</t>
  </si>
  <si>
    <t>Vypracování dokumentacece skutečného provedení stavby DSPS,                         profese elektro</t>
  </si>
  <si>
    <t>Vypracování revizní zprávy, (výchozí revize dle ČSN 33 1500 - Elektrotechnické</t>
  </si>
  <si>
    <t>předpisy.                           Revize elektrických zařízení)</t>
  </si>
  <si>
    <t>Pol__0033</t>
  </si>
  <si>
    <t>POL1_9</t>
  </si>
  <si>
    <t>Pol__0034</t>
  </si>
  <si>
    <t>310238411RT1</t>
  </si>
  <si>
    <t>Zazdívka otvorů o ploše přes 0,25 m2 do 1 m2 ve zdivu nadzákladovém cihlami pálenými pro jakoukoliv maltu cementovou</t>
  </si>
  <si>
    <t>m3</t>
  </si>
  <si>
    <t>včetně pomocného pracovního lešení</t>
  </si>
  <si>
    <t xml:space="preserve">vč. provázání se stávajícím zdivem : </t>
  </si>
  <si>
    <t xml:space="preserve">VZT 1 : </t>
  </si>
  <si>
    <t>0,3*0,9*0,95*1,15</t>
  </si>
  <si>
    <t xml:space="preserve">VZT 5+6 : </t>
  </si>
  <si>
    <t>0,3*(1,54*1,54-1,46*0,73)*1,15</t>
  </si>
  <si>
    <t>310239411RT1</t>
  </si>
  <si>
    <t>Zazdívka otvorů o ploše přes 1 m2 do 4 m2 ve zdivu nadzákladovém cihlami pálenými pro jakoukoliv maltu cementovou</t>
  </si>
  <si>
    <t xml:space="preserve">VZT 2 : </t>
  </si>
  <si>
    <t>0,3*1,1*0,95*1,15</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</si>
  <si>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</si>
  <si>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</si>
  <si>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</si>
  <si>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 xml:space="preserve">vč. zapravení střešní krytiny : </t>
  </si>
  <si>
    <t xml:space="preserve">VZT 3 : </t>
  </si>
  <si>
    <t>(0,45*0,9)*0,25*1,15</t>
  </si>
  <si>
    <t xml:space="preserve">zabetonování po vybourání výdechů VZT : </t>
  </si>
  <si>
    <t>0,4*0,6*0,6*2</t>
  </si>
  <si>
    <t>43,4976*1,5</t>
  </si>
  <si>
    <t>(1,54*1,54-1,46*0,73)*1,15</t>
  </si>
  <si>
    <t>601022188RT2</t>
  </si>
  <si>
    <t>Omítka stropů a podhledů z hotových směsí vrchní tenkovrstvá, silikonová, zatíraná, tloušťka vrstvy 2 mm, odstín II</t>
  </si>
  <si>
    <t>po jednotlivých vrstvách</t>
  </si>
  <si>
    <t>Včetně pomocného lešení.</t>
  </si>
  <si>
    <t xml:space="preserve">výměra - viz položka 713111125R00 : </t>
  </si>
  <si>
    <t>106,608</t>
  </si>
  <si>
    <t>601016195R00</t>
  </si>
  <si>
    <t>Omítka stropů a podhledů z hotových směsí Doplňkové práce pro omítky stropů z hotových směsí hloubková penetrace stropů silikátová</t>
  </si>
  <si>
    <t>106,608/2</t>
  </si>
  <si>
    <t xml:space="preserve">č.v. 302, 303, TZ : </t>
  </si>
  <si>
    <t>(0,6*0,3*4+0,6*0,6*24+0,6*0,6*12+1,0*0,6*3+1,2*0,6*1+1,5*1,5*11)*1,15</t>
  </si>
  <si>
    <t>(3,0*3,6*6)*1,15</t>
  </si>
  <si>
    <t>621481211RT2</t>
  </si>
  <si>
    <t>Vyztužení vnějších omítek podhledů sklotextilní síťovinou s dodávkou výztužné sítě a stěrkového tmelu</t>
  </si>
  <si>
    <t>622311135RT3</t>
  </si>
  <si>
    <t>Zateplení fasády  , expandovaným polystyrénem, tloušťky 160 mm, kontaktní nátěr a silikonová omítka, škrábaná, zrnitost 2 mm</t>
  </si>
  <si>
    <t>Součinitel tepelné vodivosti izolantu je 0,039 W/mK.</t>
  </si>
  <si>
    <t xml:space="preserve">č.v. 304,311 : </t>
  </si>
  <si>
    <t xml:space="preserve">S2 - TI 150mm!!!! : </t>
  </si>
  <si>
    <t>278,34</t>
  </si>
  <si>
    <t>941941051R00</t>
  </si>
  <si>
    <t>Montáž lešení lehkého pracovního řadového s podlahami šířky od 1,20 do 1,50 m, výšky do 10 m</t>
  </si>
  <si>
    <t>278,34*1,25</t>
  </si>
  <si>
    <t>941941391R00</t>
  </si>
  <si>
    <t>Montáž lešení lehkého pracovního řadového s podlahami příplatek za každý další i započatý měsíc použití lešení_x000D_
 šířky od 1,20 do 1,50 m a výšky do 10 m</t>
  </si>
  <si>
    <t>278,34*1,25*2</t>
  </si>
  <si>
    <t>941941851R00</t>
  </si>
  <si>
    <t>Demontáž lešení lehkého řadového s podlahami šířky přes 1,2 do 1,5 m, výšky do 10 m</t>
  </si>
  <si>
    <t>941955001R00</t>
  </si>
  <si>
    <t>Lešení lehké pracovní pomocné pomocné, o výšce lešeňové podlahy do 1,2 m</t>
  </si>
  <si>
    <t xml:space="preserve">Ochranné sítě z umělých vláken </t>
  </si>
  <si>
    <t>síťovina ochranná HDPE; se stabilizací proti UV; š = 2 500,0 mm; l = 20,00 m; hustota 1 : 1; plošná hmotnost 70 g/m2; stínění 70 %</t>
  </si>
  <si>
    <t>278,34*1,25*1,15</t>
  </si>
  <si>
    <t>43,4976</t>
  </si>
  <si>
    <t>50</t>
  </si>
  <si>
    <t>2</t>
  </si>
  <si>
    <t>43,4976*2</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</si>
  <si>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</si>
  <si>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</si>
  <si>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</si>
  <si>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demolice propustků VZT : </t>
  </si>
  <si>
    <t>0,6*0,65*0,65*2</t>
  </si>
  <si>
    <t>965082923R00</t>
  </si>
  <si>
    <t>Odstranění násypu pod podlahami a ochranného na střechách tloušťky do 100 mm, plochy přes 2 m2</t>
  </si>
  <si>
    <t xml:space="preserve">ST 01 : </t>
  </si>
  <si>
    <t>(475,11+163,3)*0,1</t>
  </si>
  <si>
    <t>970251250R00</t>
  </si>
  <si>
    <t>Řezání železobetonu hloubka řezu 250 mm</t>
  </si>
  <si>
    <t>(0,45+0,9)*2*1,15</t>
  </si>
  <si>
    <t>971033541R00</t>
  </si>
  <si>
    <t>Vybourání otvorů ve zdivu cihelném z jakýchkoliv cihel pálených_x000D_
 na jakoukoliv maltu vápenou nebo vápenocementovou, plochy do 1 m2, tloušťky do 300 mm</t>
  </si>
  <si>
    <t>základovém nebo nadzákladovém,</t>
  </si>
  <si>
    <t>Včetně pomocného lešení o výšce podlahy do 1900 mm a pro zatížení do 1,5 kPa  (150 kg/m2).</t>
  </si>
  <si>
    <t>971033641R00</t>
  </si>
  <si>
    <t>Vybourání otvorů ve zdivu cihelném z jakýchkoliv cihel pálených_x000D_
 na jakoukoliv maltu vápenou nebo vápenocementovou, plochy do 4 m2, tloušťky do 300 mm</t>
  </si>
  <si>
    <t>972054491R00</t>
  </si>
  <si>
    <t>Vybourání otvorů ve stropech nebo klenbách železobetonových plochy do 1 m2, tloušťky přes 81 mm</t>
  </si>
  <si>
    <t>bez odstranění podlahy a násypu,</t>
  </si>
  <si>
    <t xml:space="preserve">VZT 4 : </t>
  </si>
  <si>
    <t>1,205*2</t>
  </si>
  <si>
    <t xml:space="preserve">restaurace : </t>
  </si>
  <si>
    <t>981011312R00</t>
  </si>
  <si>
    <t>Demolice budov prováděné postupným rozebíráním z cihel, kamene, smíšeného a hrázděného zdiva, tvárnic na maltu vápennou nebo vápenocementovou, s podílem konstrukcí přes 10 do 15 %</t>
  </si>
  <si>
    <t>800-6</t>
  </si>
  <si>
    <t>Budovy výšky do 35 m.</t>
  </si>
  <si>
    <t>2,85*(3,16*2,41+3,96*3,11)</t>
  </si>
  <si>
    <t>712300832R00</t>
  </si>
  <si>
    <t xml:space="preserve">Odstranění povlakové krytiny a mechu na střechách plochých do 10° povlakové krytiny  dvouvrstvé,  </t>
  </si>
  <si>
    <t>475,11+163,3</t>
  </si>
  <si>
    <t>713104192R00</t>
  </si>
  <si>
    <t>Odstranění tepelné izolace střech plochých, volně uložené, plynosilikát, tl. 100 - 200 mm</t>
  </si>
  <si>
    <t>962311_02</t>
  </si>
  <si>
    <t>Demontáž dřevěný obklad na stěně v 1.NP vč. podkladního roštu, odvoz a likvidace</t>
  </si>
  <si>
    <t xml:space="preserve">za strany zásobování kuchyně) : </t>
  </si>
  <si>
    <t>28,3</t>
  </si>
  <si>
    <t>0,9*2,02*3</t>
  </si>
  <si>
    <t>1,0*0,64*4</t>
  </si>
  <si>
    <t>0,64*0,64*12</t>
  </si>
  <si>
    <t>1,6*2,2</t>
  </si>
  <si>
    <t>0,64*0,64*4+1,54*1,54*12</t>
  </si>
  <si>
    <t>965048150RAY</t>
  </si>
  <si>
    <t>Dočištění a odmaštění povrchu nosné kce podlah a střech po odstranění bouraných vrstev</t>
  </si>
  <si>
    <t xml:space="preserve">2,3,4,5,6,7,8,9,10,11,12,14,15,16,18,21,22,28,31,32,36, : </t>
  </si>
  <si>
    <t>Součet: : 31,82290</t>
  </si>
  <si>
    <t>712311106RZ4</t>
  </si>
  <si>
    <t>Povlakové krytiny střech do 10° za studena asfaltovou penetrační suspenzí, včetně dodávky emulze 0,4 kg/m2</t>
  </si>
  <si>
    <t xml:space="preserve">č.v. 301-317 : </t>
  </si>
  <si>
    <t xml:space="preserve">čistá plochy střechy : </t>
  </si>
  <si>
    <t>(475,11+25,0+163,3)</t>
  </si>
  <si>
    <t xml:space="preserve">vrchy aik : </t>
  </si>
  <si>
    <t>0,5*(21,425*2+22,21*2+89,0)</t>
  </si>
  <si>
    <t xml:space="preserve">vnitřní strany atik : </t>
  </si>
  <si>
    <t>0,35*(21,425*2+21,71*2+89,0)</t>
  </si>
  <si>
    <t>712351111RT4</t>
  </si>
  <si>
    <t>Povlakové krytiny střech do 10° samolepicími pásy 1 vrstva, včetně dodávky samolepicího asfaltového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</si>
  <si>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</si>
  <si>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</si>
  <si>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</si>
  <si>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712391171R00</t>
  </si>
  <si>
    <t>Textílie na střechách do 10° podkladní, položení - bez dodávky textílie</t>
  </si>
  <si>
    <t>712_99_01</t>
  </si>
  <si>
    <t>Úprava střešního pláště - lemování, prostupy, klempířské kce, neuvedené v samostatných položkách</t>
  </si>
  <si>
    <t>Oplechování atiky a  řešení prostupů ve střešním plášti je součástí systémového řešení střešního pláště</t>
  </si>
  <si>
    <t>283220012R</t>
  </si>
  <si>
    <t>fólie izolační střešní hydroizolační; tloušťka 1,50 mm; plošná hmotnost 1 850 g/m2; PVC-P, PES výztuž; µ = 15 000,0</t>
  </si>
  <si>
    <t>(475,11+25,0+163,3)*1,15</t>
  </si>
  <si>
    <t>0,5*(21,425*2+22,21*2+89,0)*1,15</t>
  </si>
  <si>
    <t>0,35*(21,425*2+21,71*2+89,0)*1,15</t>
  </si>
  <si>
    <t>69366195R</t>
  </si>
  <si>
    <t>geotextilie skelná vlákna; funkce separační; plošná hmotnost 120 g/m2</t>
  </si>
  <si>
    <t>713111125R00</t>
  </si>
  <si>
    <t xml:space="preserve">Montáž tepelné izolace stropů rovných, spodem, lepením,  </t>
  </si>
  <si>
    <t>800-713</t>
  </si>
  <si>
    <t>2,4*22,21*2</t>
  </si>
  <si>
    <t>713131131R00</t>
  </si>
  <si>
    <t>Montáž tepelné izolace stěn lepením</t>
  </si>
  <si>
    <t>Očištění povrchu stěny od prachu, nařezání izolačních desek na požadovaný rozměr, nanesení lepicího tmelu, osazení desek.</t>
  </si>
  <si>
    <t>0,35*(21,425*2+21,71*2)</t>
  </si>
  <si>
    <t>713141125R00</t>
  </si>
  <si>
    <t>Montáž tepelné izolace plochých střech desky, na lepidlo</t>
  </si>
  <si>
    <t>Včetně očištění podkladu od nesoudržných vrstev.</t>
  </si>
  <si>
    <t>(475,11+25,0+163,3)*4</t>
  </si>
  <si>
    <t xml:space="preserve">vrchy atik : </t>
  </si>
  <si>
    <t>28375768.AR</t>
  </si>
  <si>
    <t>Výrobek izolační pro budovy z pěnového polystyrenu (EPS) tvar: deska; OH = 25 kg/m3; lambda = 0,035 W/(m.K); pevnost v tlaku CS 150 kPa; RtF: E</t>
  </si>
  <si>
    <t>(475,11+25,0+163,3)*0,2*1,02</t>
  </si>
  <si>
    <t>0,5*(21,425*2+22,21*2+89,0)*0,1*1,02</t>
  </si>
  <si>
    <t>0,35*(21,425*2+21,71*2+89,0)*0,2*1,02</t>
  </si>
  <si>
    <t>28375972R</t>
  </si>
  <si>
    <t>Výrobek izolační pro budovy z pěnového polystyrenu (EPS) tvar: spádová deska; označení: S; OH = 25 kg/m3; lambda = 0,035 W/(m.K); pevnost v tlaku CS 150 kPa; RtF: E</t>
  </si>
  <si>
    <t>(475,11+25,0+163,3)*0,02*1,02</t>
  </si>
  <si>
    <t>63150943R</t>
  </si>
  <si>
    <t>deska izolační minerální vlákno; tl. 100,0 mm; součinitel tepelné vodivosti 0,0340 W/mK; R = 2,900 m2K/W; obj. hmotnost 50,00 kg/m3; hydrofobizováno</t>
  </si>
  <si>
    <t>106,608/2*1,02</t>
  </si>
  <si>
    <t>63150946R</t>
  </si>
  <si>
    <t>deska izolační minerální vlákno; tl. 160,0 mm; součinitel tepelné vodivosti 0,0340 W/mK; R = 4,700 m2K/W; obj. hmotnost 50,00 kg/m3; hydrofobizováno</t>
  </si>
  <si>
    <t>63151430RS</t>
  </si>
  <si>
    <t>Desky z minerálních vláken  tl. 30mm, ? = 0,037 W/m.K</t>
  </si>
  <si>
    <t>(475,11+25,0+163,3)*2*1,02</t>
  </si>
  <si>
    <t>998713203R00</t>
  </si>
  <si>
    <t>Přesun hmot pro izolace tepelné v objektech výšky do 24 m</t>
  </si>
  <si>
    <t>0,63*4+0,63*20+0,63*12+1,03*3+1,23*1+1,53*11</t>
  </si>
  <si>
    <t>K/A1</t>
  </si>
  <si>
    <t>D + M atika - zateplená stěna, demontáž stávající r.š. 1200mm a1050mm, kompletně dle výkresu 319</t>
  </si>
  <si>
    <t>K/A2</t>
  </si>
  <si>
    <t>D + M atika - zateplená stěna, demontáž stávající r.š. 1050mm a900mm, kompletně dle výkresu 319</t>
  </si>
  <si>
    <t>D + M dveře plast 900/2000, kompletně dle TZ</t>
  </si>
  <si>
    <t>DO/05</t>
  </si>
  <si>
    <t>D + M 2x dveře plast 1600/2470kompletně dle TZ</t>
  </si>
  <si>
    <t>O/01</t>
  </si>
  <si>
    <t>D + M okno plast 600/300kompletně dle výkresu 312</t>
  </si>
  <si>
    <t>O/02</t>
  </si>
  <si>
    <t>D + M okno plast 600/600kompletně dle výkresu 312</t>
  </si>
  <si>
    <t>O/03</t>
  </si>
  <si>
    <t>O/07</t>
  </si>
  <si>
    <t>D + M okno plast 1000/600kompletně dle výkresu 312</t>
  </si>
  <si>
    <t>O/08</t>
  </si>
  <si>
    <t>D + M okno plast 1200/600kompletně dle výkresu 312</t>
  </si>
  <si>
    <t>43,4976*0,5</t>
  </si>
  <si>
    <t xml:space="preserve">28,29,30,31,32,33,34,35,36,37,38, : </t>
  </si>
  <si>
    <t>Součet: : 122,06272</t>
  </si>
  <si>
    <t>Součet: : 2319,19169</t>
  </si>
  <si>
    <t>Součet: : 244,12544</t>
  </si>
  <si>
    <t>713463211</t>
  </si>
  <si>
    <t>Montáž izolace tepelné potrubí potrubními pouzdry s Al fólií staženými Al páskou 1x D do 50 mm</t>
  </si>
  <si>
    <t>POL1_7</t>
  </si>
  <si>
    <t>63154602</t>
  </si>
  <si>
    <t>pouzdro izolační potrubní z minerální vlny s Al fólií max. 250/100°C 35/50mm</t>
  </si>
  <si>
    <t>POL3_0</t>
  </si>
  <si>
    <t>63154026</t>
  </si>
  <si>
    <t>pouzdro izolační potrubní z minerální vlny s Al fólií max. 250/100°C 42/60mm</t>
  </si>
  <si>
    <t>998713201</t>
  </si>
  <si>
    <t>Přesun hmot procentní pro izolace tepelné v objektech v do 6 m</t>
  </si>
  <si>
    <t>733121110</t>
  </si>
  <si>
    <t>Potrubí ocelové hladké bezešvé nízkotlaké spojované svařováním D 22x2,6</t>
  </si>
  <si>
    <t>733121114</t>
  </si>
  <si>
    <t>Potrubí ocelové hladké bezešvé nízkotlaké spojované svařováním D 31,8x2,6</t>
  </si>
  <si>
    <t>733121115</t>
  </si>
  <si>
    <t>Potrubí ocelové hladké bezešvé nízkotlaké spojované svařováním D 38x2,6</t>
  </si>
  <si>
    <t>733121116</t>
  </si>
  <si>
    <t>Potrubí ocelové hladké bezešvé nízkotlaké spojované svařováním D 44,5x3,2</t>
  </si>
  <si>
    <t>733123110</t>
  </si>
  <si>
    <t>Příplatek k potrubí ocelovému hladkému za zhotovení přípojky z trubek ocelových hladkých D 22x2,6</t>
  </si>
  <si>
    <t>kus</t>
  </si>
  <si>
    <t>733123116</t>
  </si>
  <si>
    <t>Příplatek k potrubí ocelovému hladkému za zhotovení přípojky z trubek ocelových hladkých D 44,5x2,6</t>
  </si>
  <si>
    <t>733190217</t>
  </si>
  <si>
    <t>Zkouška těsnosti potrubí ocelové hladké D do 51x2,6</t>
  </si>
  <si>
    <t>733811251</t>
  </si>
  <si>
    <t>Ochrana potrubí ústředního vytápění termoizolačními trubicemi z PE tl přes 20 do 25 mm DN do 22 mm</t>
  </si>
  <si>
    <t>733811252</t>
  </si>
  <si>
    <t>Ochrana potrubí ústředního vytápění termoizolačními trubicemi z PE tl přes 20 do 25 mm DN přes 32 do, 45 mm</t>
  </si>
  <si>
    <t>998733101</t>
  </si>
  <si>
    <t>Přesun hmot tonážní pro rozvody potrubí v objektech v do 6 m</t>
  </si>
  <si>
    <t>734211119</t>
  </si>
  <si>
    <t>Ventil závitový odvzdušňovací G 3/8 PN 14 do 120°C automatický</t>
  </si>
  <si>
    <t>734242412</t>
  </si>
  <si>
    <t>Ventil závitový zpětný přímý G 1/2 PN 16 do 110°C</t>
  </si>
  <si>
    <t>734242413</t>
  </si>
  <si>
    <t>Ventil závitový zpětný přímý G 3/4 PN 16 do 110°C</t>
  </si>
  <si>
    <t>734242414</t>
  </si>
  <si>
    <t>Ventil závitový zpětný přímý G 1 PN 16 do 110°C</t>
  </si>
  <si>
    <t>734292713</t>
  </si>
  <si>
    <t>Kohout kulový přímý G 1/2 PN 42 do 185°C vnitřní závit</t>
  </si>
  <si>
    <t>734292715</t>
  </si>
  <si>
    <t>Kohout kulový přímý G 1 PN 42 do 185°C vnitřní závit</t>
  </si>
  <si>
    <t>734292716</t>
  </si>
  <si>
    <t>Kohout kulový přímý G 1 1/4 PN 42 do 185°C vnitřní závit</t>
  </si>
  <si>
    <t>998734101</t>
  </si>
  <si>
    <t>Přesun hmot tonážní pro armatury v objektech v do 6 m</t>
  </si>
  <si>
    <t>O01-010</t>
  </si>
  <si>
    <t>Doprava</t>
  </si>
  <si>
    <t>Poznámka k položce:</t>
  </si>
  <si>
    <t>Obvykle 1,5% až 5% z celkové ceny díla.</t>
  </si>
  <si>
    <t>O01-330</t>
  </si>
  <si>
    <t>Dokumentace skutečného provedení</t>
  </si>
  <si>
    <t>kpl</t>
  </si>
  <si>
    <t>Cena je pouze odhad, nutno upřesnit!</t>
  </si>
  <si>
    <t>O01-331</t>
  </si>
  <si>
    <t>Zaregulování systému</t>
  </si>
  <si>
    <t>O01-332</t>
  </si>
  <si>
    <t>Stavební a jiné přípomoci</t>
  </si>
  <si>
    <t>O01-350</t>
  </si>
  <si>
    <t>Zaškolení obsluhy</t>
  </si>
  <si>
    <t>hod</t>
  </si>
  <si>
    <t>Položka bez normohodin.</t>
  </si>
  <si>
    <t>o01-360</t>
  </si>
  <si>
    <t>Ochrana potrubí topným kabelem:  L14m Napájecí napětí: 230 V / 50 Hz; IP 66 12W/m vč. regulace, termostat příložný +3°C, vč montáže</t>
  </si>
  <si>
    <t>Rozvodnice nástěnná UV-stabilní, tř. ochrany II, IP65, 2-řadá, 36 mod., bez perforace,, (š = 418 mm,  v = 452 mm, h = 151 mm)</t>
  </si>
  <si>
    <t>Montáž a zapojení v rozvaděči</t>
  </si>
  <si>
    <t>Páčkový spínač pro  průmyslové elektrické rozvody od 20 do 125A ke spínání elektrických obvodů, Jmenovitý proud:  63 A; 3 póly</t>
  </si>
  <si>
    <t>Montáž a zapojení v rozvodnici</t>
  </si>
  <si>
    <t>Jistič modulární 10kA-32C-3</t>
  </si>
  <si>
    <t>Jistič modulární 10kA-20C-3</t>
  </si>
  <si>
    <t>Jistič modulární 10kA-16C-3</t>
  </si>
  <si>
    <t>Jistič modulární 10kA -20C-1</t>
  </si>
  <si>
    <t>Jistič modulární 10kA -16C-1</t>
  </si>
  <si>
    <t>Jistič modulární 10kA -16B-1</t>
  </si>
  <si>
    <t xml:space="preserve">m     </t>
  </si>
  <si>
    <t>Pol__0020</t>
  </si>
  <si>
    <t>Uložení v chráničce na stěně</t>
  </si>
  <si>
    <t>Pol__0021</t>
  </si>
  <si>
    <t>Pol__0022</t>
  </si>
  <si>
    <t>Uložení v chráničce na stěně/ve žlabu</t>
  </si>
  <si>
    <t>Pol__0023</t>
  </si>
  <si>
    <t>CYKY-J 5x2,5mm2</t>
  </si>
  <si>
    <t>Pol__0024</t>
  </si>
  <si>
    <t>Pol__0025</t>
  </si>
  <si>
    <t>CYKY-J 3x2,5mm2</t>
  </si>
  <si>
    <t>Pol__0026</t>
  </si>
  <si>
    <t>Pol__0027</t>
  </si>
  <si>
    <t>Ohebná dvouplášťová korugovaná chránička (O40/32)</t>
  </si>
  <si>
    <t>Pol__0028</t>
  </si>
  <si>
    <t>Uložení na stěně v příchytkách</t>
  </si>
  <si>
    <t>Pol__0029</t>
  </si>
  <si>
    <t>Plechový zinkovaný kabelový žlab 200 x 50 mm, délka 2 m</t>
  </si>
  <si>
    <t>Pol__0030</t>
  </si>
  <si>
    <t>Uložení na nosnících</t>
  </si>
  <si>
    <t>Pol__0031</t>
  </si>
  <si>
    <t>Univerzální nosník</t>
  </si>
  <si>
    <t>Pol__0032</t>
  </si>
  <si>
    <t>Montáž na stěnu strop</t>
  </si>
  <si>
    <t>713411141</t>
  </si>
  <si>
    <t>Montáž izolace tepelné potrubí pásy nebo rohožemi s Al fólií staženými Al páskou 1x</t>
  </si>
  <si>
    <t>63151671</t>
  </si>
  <si>
    <t>rohož izolační z minerální vlny lamelová s Al fólií 55kg/m3 tl 40mm</t>
  </si>
  <si>
    <t>63151674</t>
  </si>
  <si>
    <t>rohož izolační z minerální vlny lamelová s Al fólií 55kg/m3 tl 100mm</t>
  </si>
  <si>
    <t>713491133</t>
  </si>
  <si>
    <t>Montáž tepelné izolace potrubí oplechování licích otvorů Pz plechem</t>
  </si>
  <si>
    <t>13814185</t>
  </si>
  <si>
    <t>plech hladký Pz jakost DX51+Z275 tl 0,6mm tabule</t>
  </si>
  <si>
    <t>Hmotnost: 4,8 kg/m2</t>
  </si>
  <si>
    <t>998713101</t>
  </si>
  <si>
    <t>Přesun hmot tonážní pro izolace tepelné v objektech v do 6 m</t>
  </si>
  <si>
    <t>751322012</t>
  </si>
  <si>
    <t>Mtž talířového ventilu D do 200 mm</t>
  </si>
  <si>
    <t>751_001</t>
  </si>
  <si>
    <t>Talířový ventil odvodní d125 mm</t>
  </si>
  <si>
    <t>751_002</t>
  </si>
  <si>
    <t>Talířový ventil odvodní d160 mm</t>
  </si>
  <si>
    <t>751344123</t>
  </si>
  <si>
    <t>Mtž tlumiče hluku pro čtyřhranné potrubí do 0,450 m2</t>
  </si>
  <si>
    <t>751_T_3_01</t>
  </si>
  <si>
    <t>Tlumič hluku kulisový přímý tl.200mm mezera 115mm rozměr 630x550mm  délky 1500mmm</t>
  </si>
  <si>
    <t>751_T_3_02</t>
  </si>
  <si>
    <t>Tlumič hluku kulisový přímý tl.200mm mezera 115mm rozměr 630x450mm délky 500mm</t>
  </si>
  <si>
    <t>751_T_3_04</t>
  </si>
  <si>
    <t>Tlumič hluku kulisový rohový rozměr 450x630mm x150 y1000; 30 06</t>
  </si>
  <si>
    <t>751_T_3_03</t>
  </si>
  <si>
    <t>Tlumič hluku kulisový rohový rozměr 630x450mm x150 y150; 30 07</t>
  </si>
  <si>
    <t>751_T_3_05</t>
  </si>
  <si>
    <t>Tlumič hluku kulisový rohový rozměr 630x550mm x150 y150; 30 07</t>
  </si>
  <si>
    <t>751344124</t>
  </si>
  <si>
    <t>Mtž tlumiče hluku pro čtyřhranné potrubí do 0,600 m2</t>
  </si>
  <si>
    <t>751_T_3_06</t>
  </si>
  <si>
    <t>Tlumič hluku kulisový přímý tl.200mm mezera 50mm rozměr 750x750mm délky 1500mm</t>
  </si>
  <si>
    <t>751_T_3_07</t>
  </si>
  <si>
    <t>Tlumič hluku kulisový přímý tl.200mm mezera 50mm rozměr 1000x600mm délky 1500mm</t>
  </si>
  <si>
    <t>751344125</t>
  </si>
  <si>
    <t>Mtž tlumiče hluku pro čtyřhranné potrubí přes 0,600 m2</t>
  </si>
  <si>
    <t>751_T_1_01</t>
  </si>
  <si>
    <t>Tlumič hluku kulisový rohový rozměr 935x855mm x150 y150; 30 09</t>
  </si>
  <si>
    <t>751_T_1_03</t>
  </si>
  <si>
    <t>Tlumič hluku kulisový rohový rozměr 935x855mm x1450 y150; 30 09</t>
  </si>
  <si>
    <t>751_T_1_04</t>
  </si>
  <si>
    <t>Tlumič hluku kulisový rohový rozměr 855x935mm x150 y150; 30 07</t>
  </si>
  <si>
    <t>751_T_1_06</t>
  </si>
  <si>
    <t>Tlumič hluku kulisový rohový rozměr 1000x900mm x1200 y150; 30 09</t>
  </si>
  <si>
    <t>751_T_2_01</t>
  </si>
  <si>
    <t>Tlumič hluku kulisový rohový rozměr 855x1240mm x150 y150; 30 07</t>
  </si>
  <si>
    <t>751_T_2_06</t>
  </si>
  <si>
    <t>Tlumič hluku kulisový rohový rozměr 1240x855mm x150 y1350; 30 10</t>
  </si>
  <si>
    <t>751_T_1_02</t>
  </si>
  <si>
    <t>Tlumič hluku kulisový přímý tl.200mm mezera 50mm rozměr 1000x855mm délky 1000mm</t>
  </si>
  <si>
    <t>751_T_1_05</t>
  </si>
  <si>
    <t>Tlumič hluku kulisový přímý tl.200mm mezera 133mm rozměr 1000x900mm délky 2000mm</t>
  </si>
  <si>
    <t>751_T_2_02</t>
  </si>
  <si>
    <t>Tlumič hluku kulisový přímý tl.200mm mezera 110mm rozměr 1240x630mm délky 1000mm</t>
  </si>
  <si>
    <t>751_T_2_03</t>
  </si>
  <si>
    <t>Tlumič hluku kulisový přímý tl.200mm mezera 110mm rozměr 1240x630mm délky 500mm</t>
  </si>
  <si>
    <t>751_T_2_04</t>
  </si>
  <si>
    <t>Tlumič hluku kulisový přímý tl.200mm mezera 85mm rozměr 855x1240mm délky 1000mm</t>
  </si>
  <si>
    <t>751_T_2_05</t>
  </si>
  <si>
    <t>Tlumič hluku kulisový přímý tl.200mm mezera 110mm rozměr 1240x855mm délky 1850mm</t>
  </si>
  <si>
    <t>751_T_2_07</t>
  </si>
  <si>
    <t>Tlumič hluku kulisový přímý tl.200mm mezera 110mm rozměr 1240x855mm délky 1000mm</t>
  </si>
  <si>
    <t>751377047</t>
  </si>
  <si>
    <t>Mtž odsávacího zákrytu (digestoř) průmyslového závěsného do 7,5 m2</t>
  </si>
  <si>
    <t>751_203</t>
  </si>
  <si>
    <t>Kuchyňská digestoř zařízení 2.3; rozměry 2,1x3,3m; kompletně dle PD</t>
  </si>
  <si>
    <t>751510011</t>
  </si>
  <si>
    <t>Vzduchotechnické potrubí pozink čtyřhranné průřezu do 0,03 m2</t>
  </si>
  <si>
    <t>751510012</t>
  </si>
  <si>
    <t>Vzduchotechnické potrubí pozink čtyřhranné průřezu do 0,07 m2</t>
  </si>
  <si>
    <t>751510013</t>
  </si>
  <si>
    <t>Vzduchotechnické potrubí pozink čtyřhranné průřezu do 0,13 m2</t>
  </si>
  <si>
    <t>751510014</t>
  </si>
  <si>
    <t>Vzduchotechnické potrubí pozink čtyřhranné průřezu do 0,28 m2</t>
  </si>
  <si>
    <t>751510015</t>
  </si>
  <si>
    <t>Vzduchotechnické potrubí pozink čtyřhranné průřezu do 0,50 m2</t>
  </si>
  <si>
    <t>751510016</t>
  </si>
  <si>
    <t>Vzduchotechnické potrubí pozink čtyřhranné průřezu do 0,79 m2</t>
  </si>
  <si>
    <t>751510017</t>
  </si>
  <si>
    <t>Vzduchotechnické potrubí pozink čtyřhranné průřezu do 1,13 m2</t>
  </si>
  <si>
    <t>751510042</t>
  </si>
  <si>
    <t>Vzduchotechnické potrubí pozink kruhové spirálně vinuté D do 200 mm</t>
  </si>
  <si>
    <t>751611116</t>
  </si>
  <si>
    <t>Montáž vzduchotechnické jednotky s rekuperací tepla stojaté s výměnou vzduchu do 5000 m3/h</t>
  </si>
  <si>
    <t>751_301</t>
  </si>
  <si>
    <t>VZT jednotka zařízení 3.1 1800m3/h; kompletně dle PD</t>
  </si>
  <si>
    <t>751611117</t>
  </si>
  <si>
    <t>Montáž vzduchotechnické jednotky s rekuperací tepla stojaté s výměnou vzduchu do 9000 m3/h</t>
  </si>
  <si>
    <t>751_101</t>
  </si>
  <si>
    <t>VZT jednotka zařízení 1.1 5700m3/h; kompletně dle PD</t>
  </si>
  <si>
    <t>751_201</t>
  </si>
  <si>
    <t>VZT Jednotka zařízení 2.1 6950m3/h; kompletně dle PD</t>
  </si>
  <si>
    <t>751611131</t>
  </si>
  <si>
    <t>Příplatek za montáž vzduchotechnické jednotky s rekuperací tepla dodávané po částech</t>
  </si>
  <si>
    <t>751721111</t>
  </si>
  <si>
    <t>Montáž klimatizační jednotky venkovní s jednofázovým napájením (do 2 vnitřních jednotek)</t>
  </si>
  <si>
    <t>751_302</t>
  </si>
  <si>
    <t>Venkovní kondenzační jednotka zařízení 3.2, včetně MaR;  kompletně dle PD</t>
  </si>
  <si>
    <t>751_303</t>
  </si>
  <si>
    <t>Rozhraní pro připojení k VZT jednotce; externím signálem nebo pomocí protokolu ModBus, dodávkou 4, čidla teploty a kabelový ovladač, kaskádové řízení až 6 jednotek</t>
  </si>
  <si>
    <t>751721121</t>
  </si>
  <si>
    <t>Montáž klimatizační jednotky venkovní s trojfázovým napájením (do 7 vnitřních jednotek)</t>
  </si>
  <si>
    <t>751_102</t>
  </si>
  <si>
    <t>Venkovní kondenzační jednotka zařízení 1.2, včetně MaR; kompletně dle PD</t>
  </si>
  <si>
    <t>751_202</t>
  </si>
  <si>
    <t>Venkovní kondenzační jednotka zařízení 2.2, včetně MaR; kompletně dle PD</t>
  </si>
  <si>
    <t>751791112</t>
  </si>
  <si>
    <t>Montáž měděného potrubí předizolovaného 10 (3/8" x 0,8)</t>
  </si>
  <si>
    <t>42981908</t>
  </si>
  <si>
    <t>trubka předizolovaná Cu 3/8" (10 mm), stěna tl 0,8 mm, izolace 9mm</t>
  </si>
  <si>
    <t xml:space="preserve">24*1,03 'Přepočtené koeficientem množství : </t>
  </si>
  <si>
    <t>24,72</t>
  </si>
  <si>
    <t>751791116</t>
  </si>
  <si>
    <t>Montáž napojovacího měděného potrubí předizolovaného 22 (7/8" x 1,0)</t>
  </si>
  <si>
    <t>42981912</t>
  </si>
  <si>
    <t>trubka předizolovaná Cu 7/8" (22 mm), stěna tl 1,0 mm, izolace 9mm</t>
  </si>
  <si>
    <t>751791122</t>
  </si>
  <si>
    <t>Montáž dvojice napojovacího měděného potrubí předizolovaného 6-12 (1/4" x 1/2")</t>
  </si>
  <si>
    <t>42981914</t>
  </si>
  <si>
    <t>trubka dvojitě předizolovaná Cu 1/4" -1/2" (6-12 mm), stěna tl 0,8/0,8mm, izolace 9 mm</t>
  </si>
  <si>
    <t xml:space="preserve">16*1,03 'Přepočtené koeficientem množství : </t>
  </si>
  <si>
    <t>16,48</t>
  </si>
  <si>
    <t>751791123</t>
  </si>
  <si>
    <t>Montáž dvojice napojovacího měděného potrubí předizolovaného 10-16 (3/8" x 5/8")</t>
  </si>
  <si>
    <t>42981915</t>
  </si>
  <si>
    <t>trubka dvojitě předizolovaná Cu 3/8" -5/8" (10-16 mm), stěna tl 0,8/1,0mm, izolace 9 mm</t>
  </si>
  <si>
    <t>998751201</t>
  </si>
  <si>
    <t>Přesun hmot procentní pro vzduchotechniku v objektech v do 12 m</t>
  </si>
  <si>
    <t>Jímací tyč, volně stojící, materiál Al, délka 3,5 m + 3 betony po 17 kg</t>
  </si>
  <si>
    <t>Osazení jímače a připojení k jímacímu vedení</t>
  </si>
  <si>
    <t>Zemnící páska FeZn 4x30 mm, 25 kg</t>
  </si>
  <si>
    <t>Uložení pásky FeZn 30x4 mm</t>
  </si>
  <si>
    <t>Drát FeZn - O10 mm, 10 kg</t>
  </si>
  <si>
    <t>Připojení k zemnící pásce FeZn 30x4 mm</t>
  </si>
  <si>
    <t>Natažení jímacího vedení po střeše a stěnách budovy</t>
  </si>
  <si>
    <t>Izolovaný držák s příchytkou pro drát O8 mm a držákem pro usazení v betonovém podstavci, izolační, délka 350 mm</t>
  </si>
  <si>
    <t>Betonový podstavec 17 kg pro izolovaný držák</t>
  </si>
  <si>
    <t>Podpěra vedení hromosvodu na stojatý falc s příložkou, materiál nerez</t>
  </si>
  <si>
    <t>Podpěra vedení FB pro ploché střechy, materiál nerez</t>
  </si>
  <si>
    <t>Svorka páska -drát, materiál nerez</t>
  </si>
  <si>
    <t>Spojení pásky a drátu FeZn - O10 mm</t>
  </si>
  <si>
    <t>Svorka páska-páska, materiál FeZn</t>
  </si>
  <si>
    <t>Spojení dvou pásek</t>
  </si>
  <si>
    <t>Svorka zkušební, materiál nerez</t>
  </si>
  <si>
    <t>Štítek označení svodu</t>
  </si>
  <si>
    <t>Instalace štítku na svod</t>
  </si>
  <si>
    <t>Zemní práce, kopání výkopu pro zemnící pásku, zasypání dusání, obnova povrchu</t>
  </si>
  <si>
    <t>1,0*2,4*20</t>
  </si>
  <si>
    <t>622311830RT3</t>
  </si>
  <si>
    <t>Zateplení fasády  , minerálními deskami s podélným vláknem, tloušťky 60 mm, kontaktní nátěr a silikonová omítka, škrábaná, zrnitost 2 mm</t>
  </si>
  <si>
    <t xml:space="preserve">S3 - TI 50mm!!!! : </t>
  </si>
  <si>
    <t>229,9</t>
  </si>
  <si>
    <t xml:space="preserve">SPECIÁLNÍ INJEKTÁŽ - PROVÉST ODTRHOVÉ ZKOUŠKY : </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</si>
  <si>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</si>
  <si>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</si>
  <si>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</si>
  <si>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vč. DMT kovového ostění a nadpraží ( odvoz a likvidace ) : </t>
  </si>
  <si>
    <t>(1,0+2,4*2)*0,25*20</t>
  </si>
  <si>
    <t>25</t>
  </si>
  <si>
    <t xml:space="preserve">2,3,4,5,6,8,9,10,14, : </t>
  </si>
  <si>
    <t>Součet: : 27,21725</t>
  </si>
  <si>
    <t>1,03*20</t>
  </si>
  <si>
    <t>K/A3</t>
  </si>
  <si>
    <t>D + M atika - zateplená stěna, demontáž stávající r.š. 400mm, kompletně dle výkresu 319</t>
  </si>
  <si>
    <t xml:space="preserve">17, : </t>
  </si>
  <si>
    <t>Součet: : 1,14950</t>
  </si>
  <si>
    <t>Součet: : 21,84050</t>
  </si>
  <si>
    <t>Součet: : 2,29900</t>
  </si>
  <si>
    <t>Jímací tyč, volně stojící, materiál Al, délka 3 m + 3 betony po 17 kg</t>
  </si>
  <si>
    <t>Drát AlMgSi, polotvrdý - O8 mm, 12 kg</t>
  </si>
  <si>
    <t>CYKY-J 5x16mm2</t>
  </si>
  <si>
    <t>734242414_1v</t>
  </si>
  <si>
    <t>Ventil závitový vyvažovací přímý G 1,2 PN 16 do 110°C</t>
  </si>
  <si>
    <t>734242414_2v</t>
  </si>
  <si>
    <t>Ventil závitový vyvažovací přímý G 3,4 PN 16 do 110°C</t>
  </si>
  <si>
    <t>734242414_3v</t>
  </si>
  <si>
    <t>Ventil závitový vyvažovací přímý G 1 PN 16 do 110°C</t>
  </si>
  <si>
    <t>751_001_02</t>
  </si>
  <si>
    <t>Mtž uzavírací klapky D do 200 mm</t>
  </si>
  <si>
    <t>Uzavírací klapka d200mm</t>
  </si>
  <si>
    <t>751_001_03</t>
  </si>
  <si>
    <t>Mtž uzavírací klapky 200x400mm</t>
  </si>
  <si>
    <t>751_001_04</t>
  </si>
  <si>
    <t>Uzavírací klapka 200x400mm</t>
  </si>
  <si>
    <t>751_001_05</t>
  </si>
  <si>
    <t>Mtž protidešťové žaluzie 200x400mm</t>
  </si>
  <si>
    <t>751_001_06</t>
  </si>
  <si>
    <t xml:space="preserve"> Protidešťové žaluzie 200x400mm</t>
  </si>
  <si>
    <t>Pojistkový odpínač na válcové pojistky OPV 14/3, vč. Pojistky PV14 50G (omezenízkratového proudu)</t>
  </si>
  <si>
    <t>CYKY-J 5x6mm2</t>
  </si>
  <si>
    <t>DV/01</t>
  </si>
  <si>
    <t>D + M D+M dveře plast 900/2050,  kompletně dle výkresu 312</t>
  </si>
  <si>
    <t>62231S_PIR 140</t>
  </si>
  <si>
    <t>D + M opláštění střechy střešní sendvičové PIR panely vč. oplechování a pomocných nosných ocelových kcí, tl. 140mm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</si>
</sst>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4"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4" fontId="5" fillId="2" borderId="0" xfId="0" applyNumberFormat="1" applyFont="1" applyFill="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164" fontId="16" fillId="3" borderId="0" xfId="0" applyNumberFormat="1" applyFont="1" applyFill="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19" fillId="0" borderId="0" xfId="0" quotePrefix="1" applyNumberFormat="1" applyFont="1" applyAlignment="1">
      <alignment horizontal="left" vertical="top" wrapText="1"/>
    </xf>
    <xf numFmtId="49" fontId="16" fillId="0" borderId="0" xfId="0" applyNumberFormat="1" applyFont="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16" fillId="3" borderId="0" xfId="0" applyNumberFormat="1" applyFont="1" applyFill="1" applyAlignment="1" applyProtection="1">
      <alignment horizontal="left" vertical="top" wrapText="1"/>
      <protection locked="0"/>
    </xf>
    <xf numFmtId="49" fontId="16" fillId="3" borderId="0" xfId="0" applyNumberFormat="1" applyFont="1" applyFill="1" applyAlignment="1" applyProtection="1">
      <alignment vertical="top"/>
      <protection locked="0"/>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6" fillId="3" borderId="35" xfId="0" applyNumberFormat="1" applyFont="1" applyFill="1" applyBorder="1" applyAlignment="1" applyProtection="1">
      <alignment horizontal="left" vertical="top" wrapText="1"/>
      <protection locked="0"/>
    </xf>
    <xf numFmtId="4" fontId="16" fillId="0" borderId="0" xfId="0" applyNumberFormat="1" applyFont="1" applyBorder="1" applyAlignment="1">
      <alignment vertical="top"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114"/>
  <sheetViews>
    <sheetView showGridLines="0" topLeftCell="B1" zoomScale="160" zoomScaleNormal="160" zoomScaleSheetLayoutView="75" workbookViewId="0">
      <selection activeCell="B108" sqref="A108:XFD10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20" t="s">
        <v>39</v>
      </c>
      <c r="C1" s="221"/>
      <c r="D1" s="221"/>
      <c r="E1" s="221"/>
      <c r="F1" s="221"/>
      <c r="G1" s="221"/>
      <c r="H1" s="221"/>
      <c r="I1" s="221"/>
      <c r="J1" s="222"/>
    </row>
    <row r="2" spans="1:15" ht="36" customHeight="1" x14ac:dyDescent="0.25">
      <c r="A2" s="2"/>
      <c r="B2" s="76" t="s">
        <v>22</v>
      </c>
      <c r="C2" s="77"/>
      <c r="D2" s="78" t="s">
        <v>41</v>
      </c>
      <c r="E2" s="226" t="s">
        <v>42</v>
      </c>
      <c r="F2" s="227"/>
      <c r="G2" s="227"/>
      <c r="H2" s="227"/>
      <c r="I2" s="227"/>
      <c r="J2" s="228"/>
      <c r="O2" s="1"/>
    </row>
    <row r="3" spans="1:15" ht="27" hidden="1" customHeight="1" x14ac:dyDescent="0.25">
      <c r="A3" s="2"/>
      <c r="B3" s="79"/>
      <c r="C3" s="77"/>
      <c r="D3" s="80"/>
      <c r="E3" s="229"/>
      <c r="F3" s="230"/>
      <c r="G3" s="230"/>
      <c r="H3" s="230"/>
      <c r="I3" s="230"/>
      <c r="J3" s="231"/>
    </row>
    <row r="4" spans="1:15" ht="23.25" customHeight="1" x14ac:dyDescent="0.25">
      <c r="A4" s="2"/>
      <c r="B4" s="81"/>
      <c r="C4" s="82"/>
      <c r="D4" s="83"/>
      <c r="E4" s="210"/>
      <c r="F4" s="210"/>
      <c r="G4" s="210"/>
      <c r="H4" s="210"/>
      <c r="I4" s="210"/>
      <c r="J4" s="211"/>
    </row>
    <row r="5" spans="1:15" ht="24" customHeight="1" x14ac:dyDescent="0.25">
      <c r="A5" s="2"/>
      <c r="B5" s="31" t="s">
        <v>40</v>
      </c>
      <c r="D5" s="214"/>
      <c r="E5" s="215"/>
      <c r="F5" s="215"/>
      <c r="G5" s="215"/>
      <c r="H5" s="18" t="s">
        <v>38</v>
      </c>
      <c r="I5" s="22"/>
      <c r="J5" s="8"/>
    </row>
    <row r="6" spans="1:15" ht="15.75" customHeight="1" x14ac:dyDescent="0.25">
      <c r="A6" s="2"/>
      <c r="B6" s="28"/>
      <c r="C6" s="55"/>
      <c r="D6" s="216"/>
      <c r="E6" s="217"/>
      <c r="F6" s="217"/>
      <c r="G6" s="217"/>
      <c r="H6" s="18" t="s">
        <v>34</v>
      </c>
      <c r="I6" s="22"/>
      <c r="J6" s="8"/>
    </row>
    <row r="7" spans="1:15" ht="15.75" customHeight="1" x14ac:dyDescent="0.25">
      <c r="A7" s="2"/>
      <c r="B7" s="29"/>
      <c r="C7" s="56"/>
      <c r="D7" s="53"/>
      <c r="E7" s="218"/>
      <c r="F7" s="219"/>
      <c r="G7" s="219"/>
      <c r="H7" s="24"/>
      <c r="I7" s="23"/>
      <c r="J7" s="34"/>
    </row>
    <row r="8" spans="1:15" ht="24" hidden="1" customHeight="1" x14ac:dyDescent="0.25">
      <c r="A8" s="2"/>
      <c r="B8" s="31" t="s">
        <v>20</v>
      </c>
      <c r="D8" s="51"/>
      <c r="H8" s="18" t="s">
        <v>38</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33"/>
      <c r="E11" s="233"/>
      <c r="F11" s="233"/>
      <c r="G11" s="233"/>
      <c r="H11" s="18" t="s">
        <v>38</v>
      </c>
      <c r="I11" s="84"/>
      <c r="J11" s="8"/>
    </row>
    <row r="12" spans="1:15" ht="15.75" customHeight="1" x14ac:dyDescent="0.25">
      <c r="A12" s="2"/>
      <c r="B12" s="28"/>
      <c r="C12" s="55"/>
      <c r="D12" s="209"/>
      <c r="E12" s="209"/>
      <c r="F12" s="209"/>
      <c r="G12" s="209"/>
      <c r="H12" s="18" t="s">
        <v>34</v>
      </c>
      <c r="I12" s="84"/>
      <c r="J12" s="8"/>
    </row>
    <row r="13" spans="1:15" ht="15.75" customHeight="1" x14ac:dyDescent="0.25">
      <c r="A13" s="2"/>
      <c r="B13" s="29"/>
      <c r="C13" s="56"/>
      <c r="D13" s="85"/>
      <c r="E13" s="212"/>
      <c r="F13" s="213"/>
      <c r="G13" s="213"/>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32"/>
      <c r="F15" s="232"/>
      <c r="G15" s="234"/>
      <c r="H15" s="234"/>
      <c r="I15" s="234" t="s">
        <v>29</v>
      </c>
      <c r="J15" s="235"/>
    </row>
    <row r="16" spans="1:15" ht="23.25" customHeight="1" x14ac:dyDescent="0.25">
      <c r="A16" s="138" t="s">
        <v>24</v>
      </c>
      <c r="B16" s="38" t="s">
        <v>24</v>
      </c>
      <c r="C16" s="62"/>
      <c r="D16" s="63"/>
      <c r="E16" s="198"/>
      <c r="F16" s="199"/>
      <c r="G16" s="198"/>
      <c r="H16" s="199"/>
      <c r="I16" s="198">
        <f>SUMIF(F79:F110,A16,I79:I110)+SUMIF(F79:F110,"PSU",I79:I110)</f>
        <v>0</v>
      </c>
      <c r="J16" s="200"/>
    </row>
    <row r="17" spans="1:10" ht="23.25" customHeight="1" x14ac:dyDescent="0.25">
      <c r="A17" s="138" t="s">
        <v>25</v>
      </c>
      <c r="B17" s="38" t="s">
        <v>25</v>
      </c>
      <c r="C17" s="62"/>
      <c r="D17" s="63"/>
      <c r="E17" s="198"/>
      <c r="F17" s="199"/>
      <c r="G17" s="198"/>
      <c r="H17" s="199"/>
      <c r="I17" s="198">
        <f>SUMIF(F79:F110,A17,I79:I110)</f>
        <v>0</v>
      </c>
      <c r="J17" s="200"/>
    </row>
    <row r="18" spans="1:10" ht="23.25" customHeight="1" x14ac:dyDescent="0.25">
      <c r="A18" s="138" t="s">
        <v>26</v>
      </c>
      <c r="B18" s="38" t="s">
        <v>26</v>
      </c>
      <c r="C18" s="62"/>
      <c r="D18" s="63"/>
      <c r="E18" s="198"/>
      <c r="F18" s="199"/>
      <c r="G18" s="198"/>
      <c r="H18" s="199"/>
      <c r="I18" s="198">
        <f>SUMIF(F79:F110,A18,I79:I110)</f>
        <v>0</v>
      </c>
      <c r="J18" s="200"/>
    </row>
    <row r="19" spans="1:10" ht="23.25" customHeight="1" x14ac:dyDescent="0.25">
      <c r="A19" s="138" t="s">
        <v>136</v>
      </c>
      <c r="B19" s="38" t="s">
        <v>27</v>
      </c>
      <c r="C19" s="62"/>
      <c r="D19" s="63"/>
      <c r="E19" s="198"/>
      <c r="F19" s="199"/>
      <c r="G19" s="198"/>
      <c r="H19" s="199"/>
      <c r="I19" s="198">
        <f>SUMIF(F79:F110,A19,I79:I110)</f>
        <v>0</v>
      </c>
      <c r="J19" s="200"/>
    </row>
    <row r="20" spans="1:10" ht="23.25" customHeight="1" x14ac:dyDescent="0.25">
      <c r="A20" s="138" t="s">
        <v>137</v>
      </c>
      <c r="B20" s="38" t="s">
        <v>28</v>
      </c>
      <c r="C20" s="62"/>
      <c r="D20" s="63"/>
      <c r="E20" s="198"/>
      <c r="F20" s="199"/>
      <c r="G20" s="198"/>
      <c r="H20" s="199"/>
      <c r="I20" s="198">
        <f>SUMIF(F79:F110,A20,I79:I110)</f>
        <v>0</v>
      </c>
      <c r="J20" s="200"/>
    </row>
    <row r="21" spans="1:10" ht="23.25" customHeight="1" x14ac:dyDescent="0.25">
      <c r="A21" s="2"/>
      <c r="B21" s="48" t="s">
        <v>29</v>
      </c>
      <c r="C21" s="64"/>
      <c r="D21" s="65"/>
      <c r="E21" s="201"/>
      <c r="F21" s="236"/>
      <c r="G21" s="201"/>
      <c r="H21" s="236"/>
      <c r="I21" s="201">
        <f>SUM(I16:J20)</f>
        <v>0</v>
      </c>
      <c r="J21" s="202"/>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196">
        <f>ZakladDPHSniVypocet</f>
        <v>0</v>
      </c>
      <c r="H23" s="197"/>
      <c r="I23" s="197"/>
      <c r="J23" s="40" t="str">
        <f t="shared" ref="J23:J28" si="0">Mena</f>
        <v>CZK</v>
      </c>
    </row>
    <row r="24" spans="1:10" ht="23.25" customHeight="1" x14ac:dyDescent="0.25">
      <c r="A24" s="2">
        <f>(A23-INT(A23))*100</f>
        <v>0</v>
      </c>
      <c r="B24" s="38" t="s">
        <v>13</v>
      </c>
      <c r="C24" s="62"/>
      <c r="D24" s="63"/>
      <c r="E24" s="67">
        <f>SazbaDPH1</f>
        <v>15</v>
      </c>
      <c r="F24" s="39" t="s">
        <v>0</v>
      </c>
      <c r="G24" s="194">
        <f>IF(A24&gt;50, ROUNDUP(A23, 0), ROUNDDOWN(A23, 0))</f>
        <v>0</v>
      </c>
      <c r="H24" s="195"/>
      <c r="I24" s="195"/>
      <c r="J24" s="40" t="str">
        <f t="shared" si="0"/>
        <v>CZK</v>
      </c>
    </row>
    <row r="25" spans="1:10" ht="23.25" customHeight="1" x14ac:dyDescent="0.25">
      <c r="A25" s="2">
        <f>ZakladDPHZakl*SazbaDPH2/100</f>
        <v>0</v>
      </c>
      <c r="B25" s="38" t="s">
        <v>14</v>
      </c>
      <c r="C25" s="62"/>
      <c r="D25" s="63"/>
      <c r="E25" s="67">
        <v>21</v>
      </c>
      <c r="F25" s="39" t="s">
        <v>0</v>
      </c>
      <c r="G25" s="196">
        <f>ZakladDPHZaklVypocet</f>
        <v>0</v>
      </c>
      <c r="H25" s="197"/>
      <c r="I25" s="197"/>
      <c r="J25" s="40" t="str">
        <f t="shared" si="0"/>
        <v>CZK</v>
      </c>
    </row>
    <row r="26" spans="1:10" ht="23.25" customHeight="1" x14ac:dyDescent="0.25">
      <c r="A26" s="2">
        <f>(A25-INT(A25))*100</f>
        <v>0</v>
      </c>
      <c r="B26" s="32" t="s">
        <v>15</v>
      </c>
      <c r="C26" s="68"/>
      <c r="D26" s="54"/>
      <c r="E26" s="69">
        <f>SazbaDPH2</f>
        <v>21</v>
      </c>
      <c r="F26" s="30" t="s">
        <v>0</v>
      </c>
      <c r="G26" s="223">
        <f>IF(A26&gt;50, ROUNDUP(A25, 0), ROUNDDOWN(A25, 0))</f>
        <v>0</v>
      </c>
      <c r="H26" s="224"/>
      <c r="I26" s="224"/>
      <c r="J26" s="37" t="str">
        <f t="shared" si="0"/>
        <v>CZK</v>
      </c>
    </row>
    <row r="27" spans="1:10" ht="23.25" customHeight="1" thickBot="1" x14ac:dyDescent="0.3">
      <c r="A27" s="2">
        <f>ZakladDPHSni+DPHSni+ZakladDPHZakl+DPHZakl</f>
        <v>0</v>
      </c>
      <c r="B27" s="31" t="s">
        <v>4</v>
      </c>
      <c r="C27" s="70"/>
      <c r="D27" s="71"/>
      <c r="E27" s="70"/>
      <c r="F27" s="16"/>
      <c r="G27" s="225">
        <f>CenaCelkem-(ZakladDPHSni+DPHSni+ZakladDPHZakl+DPHZakl)</f>
        <v>0</v>
      </c>
      <c r="H27" s="225"/>
      <c r="I27" s="225"/>
      <c r="J27" s="41" t="str">
        <f t="shared" si="0"/>
        <v>CZK</v>
      </c>
    </row>
    <row r="28" spans="1:10" ht="27.75" hidden="1" customHeight="1" thickBot="1" x14ac:dyDescent="0.3">
      <c r="A28" s="2"/>
      <c r="B28" s="112" t="s">
        <v>23</v>
      </c>
      <c r="C28" s="113"/>
      <c r="D28" s="113"/>
      <c r="E28" s="114"/>
      <c r="F28" s="115"/>
      <c r="G28" s="204">
        <f>ZakladDPHSniVypocet+ZakladDPHZaklVypocet</f>
        <v>0</v>
      </c>
      <c r="H28" s="204"/>
      <c r="I28" s="204"/>
      <c r="J28" s="116" t="str">
        <f t="shared" si="0"/>
        <v>CZK</v>
      </c>
    </row>
    <row r="29" spans="1:10" ht="27.75" customHeight="1" thickBot="1" x14ac:dyDescent="0.3">
      <c r="A29" s="2">
        <f>(A27-INT(A27))*100</f>
        <v>0</v>
      </c>
      <c r="B29" s="112" t="s">
        <v>35</v>
      </c>
      <c r="C29" s="117"/>
      <c r="D29" s="117"/>
      <c r="E29" s="117"/>
      <c r="F29" s="118"/>
      <c r="G29" s="203">
        <f>IF(A29&gt;50, ROUNDUP(A27, 0), ROUNDDOWN(A27, 0))</f>
        <v>0</v>
      </c>
      <c r="H29" s="203"/>
      <c r="I29" s="203"/>
      <c r="J29" s="119" t="s">
        <v>64</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05"/>
      <c r="E34" s="206"/>
      <c r="G34" s="207"/>
      <c r="H34" s="208"/>
      <c r="I34" s="208"/>
      <c r="J34" s="25"/>
    </row>
    <row r="35" spans="1:10" ht="12.75" customHeight="1" x14ac:dyDescent="0.25">
      <c r="A35" s="2"/>
      <c r="B35" s="2"/>
      <c r="D35" s="193" t="s">
        <v>2</v>
      </c>
      <c r="E35" s="193"/>
      <c r="H35" s="10" t="s">
        <v>3</v>
      </c>
      <c r="J35" s="9"/>
    </row>
    <row r="36" spans="1:10" ht="13.5" customHeight="1" thickBot="1" x14ac:dyDescent="0.3">
      <c r="A36" s="11"/>
      <c r="B36" s="11"/>
      <c r="C36" s="75"/>
      <c r="D36" s="75"/>
      <c r="E36" s="75"/>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6" t="s">
        <v>1</v>
      </c>
      <c r="J38" s="97" t="s">
        <v>0</v>
      </c>
    </row>
    <row r="39" spans="1:10" ht="0.75" customHeight="1" x14ac:dyDescent="0.25">
      <c r="A39" s="88">
        <v>1</v>
      </c>
      <c r="B39" s="98" t="s">
        <v>43</v>
      </c>
      <c r="C39" s="188"/>
      <c r="D39" s="188"/>
      <c r="E39" s="188"/>
      <c r="F39" s="99">
        <f>'SO 01 00 Pol'!AE30+'SO 01 D.1.1 Pol'!AE543+'SO 01 D.1.4.5 Pol'!AE48+'SO 02 00 Pol'!AE36+'SO 02 D.1.1 Pol'!AE459+'SO 02 D.1.4.2 Pol'!AE86+'SO 02 D.1.4.3 Pol'!AE76+'SO 02 D.1.4.4 Pol'!AE183+'SO 02 D.1.4.5 Pol'!AE6+'SO 03 00 Pol'!AE30+'SO 03 D.1.1 Pol'!AE159+'SO 03 D.1.4.5 Pol'!AE38</f>
        <v>0</v>
      </c>
      <c r="G39" s="100">
        <f>'SO 01 00 Pol'!AF30+'SO 01 D.1.1 Pol'!AF543+'SO 01 D.1.4.5 Pol'!AF48+'SO 02 00 Pol'!AF36+'SO 02 D.1.1 Pol'!AF459+'SO 02 D.1.4.2 Pol'!AF86+'SO 02 D.1.4.3 Pol'!AF76+'SO 02 D.1.4.4 Pol'!AF183+'SO 02 D.1.4.5 Pol'!AF68+'SO 03 00 Pol'!AF30+'SO 03 D.1.1 Pol'!AF159+'SO 03 D.1.4.5 Pol'!AF38</f>
        <v>0</v>
      </c>
      <c r="H39" s="101">
        <f t="shared" ref="H39:H55" si="1">(F39*SazbaDPH1/100)+(G39*SazbaDPH2/100)</f>
        <v>0</v>
      </c>
      <c r="I39" s="101">
        <f>F39+G39+H39</f>
        <v>0</v>
      </c>
      <c r="J39" s="102" t="str">
        <f>IF(CenaCelkemVypocet=0,"",I39/CenaCelkemVypocet*100)</f>
        <v/>
      </c>
    </row>
    <row r="40" spans="1:10" ht="25.5" customHeight="1" x14ac:dyDescent="0.25">
      <c r="A40" s="88">
        <v>2</v>
      </c>
      <c r="B40" s="103"/>
      <c r="C40" s="192" t="s">
        <v>44</v>
      </c>
      <c r="D40" s="192"/>
      <c r="E40" s="192"/>
      <c r="F40" s="104"/>
      <c r="G40" s="105"/>
      <c r="H40" s="105">
        <f t="shared" si="1"/>
        <v>0</v>
      </c>
      <c r="I40" s="105"/>
      <c r="J40" s="106"/>
    </row>
    <row r="41" spans="1:10" ht="25.5" customHeight="1" x14ac:dyDescent="0.25">
      <c r="A41" s="88">
        <v>2</v>
      </c>
      <c r="B41" s="103" t="s">
        <v>45</v>
      </c>
      <c r="C41" s="192" t="s">
        <v>46</v>
      </c>
      <c r="D41" s="192"/>
      <c r="E41" s="192"/>
      <c r="F41" s="104">
        <f>'SO 01 00 Pol'!AE30+'SO 01 D.1.1 Pol'!AE543+'SO 01 D.1.4.5 Pol'!AE48</f>
        <v>0</v>
      </c>
      <c r="G41" s="105">
        <f>'SO 01 00 Pol'!AF30+'SO 01 D.1.1 Pol'!AF543+'SO 01 D.1.4.5 Pol'!AF48</f>
        <v>0</v>
      </c>
      <c r="H41" s="105">
        <f t="shared" si="1"/>
        <v>0</v>
      </c>
      <c r="I41" s="105">
        <f t="shared" ref="I41:I55" si="2">F41+G41+H41</f>
        <v>0</v>
      </c>
      <c r="J41" s="106" t="str">
        <f t="shared" ref="J41:J55" si="3">IF(CenaCelkemVypocet=0,"",I41/CenaCelkemVypocet*100)</f>
        <v/>
      </c>
    </row>
    <row r="42" spans="1:10" ht="25.5" customHeight="1" x14ac:dyDescent="0.25">
      <c r="A42" s="88">
        <v>3</v>
      </c>
      <c r="B42" s="107" t="s">
        <v>47</v>
      </c>
      <c r="C42" s="188" t="s">
        <v>48</v>
      </c>
      <c r="D42" s="188"/>
      <c r="E42" s="188"/>
      <c r="F42" s="108">
        <f>'SO 01 00 Pol'!AE30</f>
        <v>0</v>
      </c>
      <c r="G42" s="101">
        <f>'SO 01 00 Pol'!AF30</f>
        <v>0</v>
      </c>
      <c r="H42" s="101">
        <f t="shared" si="1"/>
        <v>0</v>
      </c>
      <c r="I42" s="101">
        <f t="shared" si="2"/>
        <v>0</v>
      </c>
      <c r="J42" s="102" t="str">
        <f t="shared" si="3"/>
        <v/>
      </c>
    </row>
    <row r="43" spans="1:10" ht="25.5" customHeight="1" x14ac:dyDescent="0.25">
      <c r="A43" s="88">
        <v>3</v>
      </c>
      <c r="B43" s="107" t="s">
        <v>49</v>
      </c>
      <c r="C43" s="188" t="s">
        <v>50</v>
      </c>
      <c r="D43" s="188"/>
      <c r="E43" s="188"/>
      <c r="F43" s="108">
        <f>'SO 01 D.1.1 Pol'!AE543</f>
        <v>0</v>
      </c>
      <c r="G43" s="101">
        <f>'SO 01 D.1.1 Pol'!AF543</f>
        <v>0</v>
      </c>
      <c r="H43" s="101">
        <f t="shared" si="1"/>
        <v>0</v>
      </c>
      <c r="I43" s="101">
        <f t="shared" si="2"/>
        <v>0</v>
      </c>
      <c r="J43" s="102" t="str">
        <f t="shared" si="3"/>
        <v/>
      </c>
    </row>
    <row r="44" spans="1:10" ht="25.5" customHeight="1" x14ac:dyDescent="0.25">
      <c r="A44" s="88">
        <v>3</v>
      </c>
      <c r="B44" s="107" t="s">
        <v>51</v>
      </c>
      <c r="C44" s="188" t="s">
        <v>52</v>
      </c>
      <c r="D44" s="188"/>
      <c r="E44" s="188"/>
      <c r="F44" s="108">
        <f>'SO 01 D.1.4.5 Pol'!AE48</f>
        <v>0</v>
      </c>
      <c r="G44" s="101">
        <f>'SO 01 D.1.4.5 Pol'!AF48</f>
        <v>0</v>
      </c>
      <c r="H44" s="101">
        <f t="shared" si="1"/>
        <v>0</v>
      </c>
      <c r="I44" s="101">
        <f t="shared" si="2"/>
        <v>0</v>
      </c>
      <c r="J44" s="102" t="str">
        <f t="shared" si="3"/>
        <v/>
      </c>
    </row>
    <row r="45" spans="1:10" ht="25.5" customHeight="1" x14ac:dyDescent="0.25">
      <c r="A45" s="88">
        <v>2</v>
      </c>
      <c r="B45" s="103" t="s">
        <v>53</v>
      </c>
      <c r="C45" s="192" t="s">
        <v>54</v>
      </c>
      <c r="D45" s="192"/>
      <c r="E45" s="192"/>
      <c r="F45" s="104">
        <f>'SO 02 00 Pol'!AE36+'SO 02 D.1.1 Pol'!AE459+'SO 02 D.1.4.2 Pol'!AE86+'SO 02 D.1.4.3 Pol'!AE76+'SO 02 D.1.4.4 Pol'!AE183+'SO 02 D.1.4.5 Pol'!AE68</f>
        <v>0</v>
      </c>
      <c r="G45" s="105">
        <f>'SO 02 00 Pol'!AF36+'SO 02 D.1.1 Pol'!AF459+'SO 02 D.1.4.2 Pol'!AF86+'SO 02 D.1.4.3 Pol'!AF76+'SO 02 D.1.4.4 Pol'!AF183+'SO 02 D.1.4.5 Pol'!AF68</f>
        <v>0</v>
      </c>
      <c r="H45" s="105">
        <f t="shared" si="1"/>
        <v>0</v>
      </c>
      <c r="I45" s="105">
        <f t="shared" si="2"/>
        <v>0</v>
      </c>
      <c r="J45" s="106" t="str">
        <f t="shared" si="3"/>
        <v/>
      </c>
    </row>
    <row r="46" spans="1:10" ht="25.5" customHeight="1" x14ac:dyDescent="0.25">
      <c r="A46" s="88">
        <v>3</v>
      </c>
      <c r="B46" s="107" t="s">
        <v>47</v>
      </c>
      <c r="C46" s="188" t="s">
        <v>48</v>
      </c>
      <c r="D46" s="188"/>
      <c r="E46" s="188"/>
      <c r="F46" s="108">
        <f>'SO 02 00 Pol'!AE36</f>
        <v>0</v>
      </c>
      <c r="G46" s="101">
        <f>'SO 02 00 Pol'!AF36</f>
        <v>0</v>
      </c>
      <c r="H46" s="101">
        <f t="shared" si="1"/>
        <v>0</v>
      </c>
      <c r="I46" s="101">
        <f t="shared" si="2"/>
        <v>0</v>
      </c>
      <c r="J46" s="102" t="str">
        <f t="shared" si="3"/>
        <v/>
      </c>
    </row>
    <row r="47" spans="1:10" ht="25.5" customHeight="1" x14ac:dyDescent="0.25">
      <c r="A47" s="88">
        <v>3</v>
      </c>
      <c r="B47" s="107" t="s">
        <v>49</v>
      </c>
      <c r="C47" s="188" t="s">
        <v>50</v>
      </c>
      <c r="D47" s="188"/>
      <c r="E47" s="188"/>
      <c r="F47" s="108">
        <f>'SO 02 D.1.1 Pol'!AE459</f>
        <v>0</v>
      </c>
      <c r="G47" s="101">
        <f>'SO 02 D.1.1 Pol'!AF459</f>
        <v>0</v>
      </c>
      <c r="H47" s="101">
        <f t="shared" si="1"/>
        <v>0</v>
      </c>
      <c r="I47" s="101">
        <f t="shared" si="2"/>
        <v>0</v>
      </c>
      <c r="J47" s="102" t="str">
        <f t="shared" si="3"/>
        <v/>
      </c>
    </row>
    <row r="48" spans="1:10" ht="25.5" customHeight="1" x14ac:dyDescent="0.25">
      <c r="A48" s="88">
        <v>3</v>
      </c>
      <c r="B48" s="107" t="s">
        <v>55</v>
      </c>
      <c r="C48" s="188" t="s">
        <v>56</v>
      </c>
      <c r="D48" s="188"/>
      <c r="E48" s="188"/>
      <c r="F48" s="108">
        <f>'SO 02 D.1.4.2 Pol'!AE86</f>
        <v>0</v>
      </c>
      <c r="G48" s="101">
        <f>'SO 02 D.1.4.2 Pol'!AF86</f>
        <v>0</v>
      </c>
      <c r="H48" s="101">
        <f t="shared" si="1"/>
        <v>0</v>
      </c>
      <c r="I48" s="101">
        <f t="shared" si="2"/>
        <v>0</v>
      </c>
      <c r="J48" s="102" t="str">
        <f t="shared" si="3"/>
        <v/>
      </c>
    </row>
    <row r="49" spans="1:10" ht="25.5" customHeight="1" x14ac:dyDescent="0.25">
      <c r="A49" s="88">
        <v>3</v>
      </c>
      <c r="B49" s="107" t="s">
        <v>57</v>
      </c>
      <c r="C49" s="188" t="s">
        <v>58</v>
      </c>
      <c r="D49" s="188"/>
      <c r="E49" s="188"/>
      <c r="F49" s="108">
        <f>'SO 02 D.1.4.3 Pol'!AE76</f>
        <v>0</v>
      </c>
      <c r="G49" s="101">
        <f>'SO 02 D.1.4.3 Pol'!AF76</f>
        <v>0</v>
      </c>
      <c r="H49" s="101">
        <f t="shared" si="1"/>
        <v>0</v>
      </c>
      <c r="I49" s="101">
        <f t="shared" si="2"/>
        <v>0</v>
      </c>
      <c r="J49" s="102" t="str">
        <f t="shared" si="3"/>
        <v/>
      </c>
    </row>
    <row r="50" spans="1:10" ht="25.5" customHeight="1" x14ac:dyDescent="0.25">
      <c r="A50" s="88">
        <v>3</v>
      </c>
      <c r="B50" s="107" t="s">
        <v>59</v>
      </c>
      <c r="C50" s="188" t="s">
        <v>60</v>
      </c>
      <c r="D50" s="188"/>
      <c r="E50" s="188"/>
      <c r="F50" s="108">
        <f>'SO 02 D.1.4.4 Pol'!AE183</f>
        <v>0</v>
      </c>
      <c r="G50" s="101">
        <f>'SO 02 D.1.4.4 Pol'!AF183</f>
        <v>0</v>
      </c>
      <c r="H50" s="101">
        <f t="shared" si="1"/>
        <v>0</v>
      </c>
      <c r="I50" s="101">
        <f t="shared" si="2"/>
        <v>0</v>
      </c>
      <c r="J50" s="102" t="str">
        <f t="shared" si="3"/>
        <v/>
      </c>
    </row>
    <row r="51" spans="1:10" ht="25.5" customHeight="1" x14ac:dyDescent="0.25">
      <c r="A51" s="88">
        <v>3</v>
      </c>
      <c r="B51" s="107" t="s">
        <v>51</v>
      </c>
      <c r="C51" s="188" t="s">
        <v>52</v>
      </c>
      <c r="D51" s="188"/>
      <c r="E51" s="188"/>
      <c r="F51" s="108">
        <f>'SO 02 D.1.4.5 Pol'!AE68</f>
        <v>0</v>
      </c>
      <c r="G51" s="101">
        <f>'SO 02 D.1.4.5 Pol'!AF68</f>
        <v>0</v>
      </c>
      <c r="H51" s="101">
        <f t="shared" si="1"/>
        <v>0</v>
      </c>
      <c r="I51" s="101">
        <f t="shared" si="2"/>
        <v>0</v>
      </c>
      <c r="J51" s="102" t="str">
        <f t="shared" si="3"/>
        <v/>
      </c>
    </row>
    <row r="52" spans="1:10" ht="25.5" customHeight="1" x14ac:dyDescent="0.25">
      <c r="A52" s="88">
        <v>2</v>
      </c>
      <c r="B52" s="103" t="s">
        <v>61</v>
      </c>
      <c r="C52" s="192" t="s">
        <v>62</v>
      </c>
      <c r="D52" s="192"/>
      <c r="E52" s="192"/>
      <c r="F52" s="104">
        <f>'SO 03 00 Pol'!AE30+'SO 03 D.1.1 Pol'!AE159+'SO 03 D.1.4.5 Pol'!AE38</f>
        <v>0</v>
      </c>
      <c r="G52" s="105">
        <f>'SO 03 00 Pol'!AF30+'SO 03 D.1.1 Pol'!AF159+'SO 03 D.1.4.5 Pol'!AF38</f>
        <v>0</v>
      </c>
      <c r="H52" s="105">
        <f t="shared" si="1"/>
        <v>0</v>
      </c>
      <c r="I52" s="105">
        <f t="shared" si="2"/>
        <v>0</v>
      </c>
      <c r="J52" s="106" t="str">
        <f t="shared" si="3"/>
        <v/>
      </c>
    </row>
    <row r="53" spans="1:10" ht="25.5" customHeight="1" x14ac:dyDescent="0.25">
      <c r="A53" s="88">
        <v>3</v>
      </c>
      <c r="B53" s="107" t="s">
        <v>47</v>
      </c>
      <c r="C53" s="188" t="s">
        <v>48</v>
      </c>
      <c r="D53" s="188"/>
      <c r="E53" s="188"/>
      <c r="F53" s="108">
        <f>'SO 03 00 Pol'!AE30</f>
        <v>0</v>
      </c>
      <c r="G53" s="101">
        <f>'SO 03 00 Pol'!AF30</f>
        <v>0</v>
      </c>
      <c r="H53" s="101">
        <f t="shared" si="1"/>
        <v>0</v>
      </c>
      <c r="I53" s="101">
        <f t="shared" si="2"/>
        <v>0</v>
      </c>
      <c r="J53" s="102" t="str">
        <f t="shared" si="3"/>
        <v/>
      </c>
    </row>
    <row r="54" spans="1:10" ht="25.5" customHeight="1" x14ac:dyDescent="0.25">
      <c r="A54" s="88">
        <v>3</v>
      </c>
      <c r="B54" s="107" t="s">
        <v>49</v>
      </c>
      <c r="C54" s="188" t="s">
        <v>50</v>
      </c>
      <c r="D54" s="188"/>
      <c r="E54" s="188"/>
      <c r="F54" s="108">
        <f>'SO 03 D.1.1 Pol'!AE159</f>
        <v>0</v>
      </c>
      <c r="G54" s="101">
        <f>'SO 03 D.1.1 Pol'!AF159</f>
        <v>0</v>
      </c>
      <c r="H54" s="101">
        <f t="shared" si="1"/>
        <v>0</v>
      </c>
      <c r="I54" s="101">
        <f t="shared" si="2"/>
        <v>0</v>
      </c>
      <c r="J54" s="102" t="str">
        <f t="shared" si="3"/>
        <v/>
      </c>
    </row>
    <row r="55" spans="1:10" ht="25.5" customHeight="1" x14ac:dyDescent="0.25">
      <c r="A55" s="88">
        <v>3</v>
      </c>
      <c r="B55" s="107" t="s">
        <v>51</v>
      </c>
      <c r="C55" s="188" t="s">
        <v>52</v>
      </c>
      <c r="D55" s="188"/>
      <c r="E55" s="188"/>
      <c r="F55" s="108">
        <f>'SO 03 D.1.4.5 Pol'!AE38</f>
        <v>0</v>
      </c>
      <c r="G55" s="101">
        <f>'SO 03 D.1.4.5 Pol'!AF38</f>
        <v>0</v>
      </c>
      <c r="H55" s="101">
        <f t="shared" si="1"/>
        <v>0</v>
      </c>
      <c r="I55" s="101">
        <f t="shared" si="2"/>
        <v>0</v>
      </c>
      <c r="J55" s="102" t="str">
        <f t="shared" si="3"/>
        <v/>
      </c>
    </row>
    <row r="56" spans="1:10" ht="25.5" customHeight="1" x14ac:dyDescent="0.25">
      <c r="A56" s="88"/>
      <c r="B56" s="189" t="s">
        <v>63</v>
      </c>
      <c r="C56" s="190"/>
      <c r="D56" s="190"/>
      <c r="E56" s="191"/>
      <c r="F56" s="109">
        <f>SUMIF(A39:A55,"=1",F39:F55)</f>
        <v>0</v>
      </c>
      <c r="G56" s="110">
        <f>SUMIF(A39:A55,"=1",G39:G55)</f>
        <v>0</v>
      </c>
      <c r="H56" s="110">
        <f>SUMIF(A39:A55,"=1",H39:H55)</f>
        <v>0</v>
      </c>
      <c r="I56" s="110">
        <f>SUMIF(A39:A55,"=1",I39:I55)</f>
        <v>0</v>
      </c>
      <c r="J56" s="111">
        <f>SUMIF(A39:A55,"=1",J39:J55)</f>
        <v>0</v>
      </c>
    </row>
    <row r="58" spans="1:10" x14ac:dyDescent="0.25">
      <c r="A58" t="s">
        <v>65</v>
      </c>
      <c r="B58" t="s">
        <v>66</v>
      </c>
    </row>
    <row r="59" spans="1:10" x14ac:dyDescent="0.25">
      <c r="A59" t="s">
        <v>67</v>
      </c>
      <c r="B59" t="s">
        <v>68</v>
      </c>
    </row>
    <row r="60" spans="1:10" x14ac:dyDescent="0.25">
      <c r="A60" t="s">
        <v>69</v>
      </c>
      <c r="B60" t="s">
        <v>70</v>
      </c>
    </row>
    <row r="61" spans="1:10" x14ac:dyDescent="0.25">
      <c r="A61" t="s">
        <v>69</v>
      </c>
      <c r="B61" t="s">
        <v>71</v>
      </c>
    </row>
    <row r="62" spans="1:10" x14ac:dyDescent="0.25">
      <c r="A62" t="s">
        <v>69</v>
      </c>
      <c r="B62" t="s">
        <v>72</v>
      </c>
    </row>
    <row r="63" spans="1:10" x14ac:dyDescent="0.25">
      <c r="A63" t="s">
        <v>67</v>
      </c>
      <c r="B63" t="s">
        <v>73</v>
      </c>
    </row>
    <row r="64" spans="1:10" x14ac:dyDescent="0.25">
      <c r="A64" t="s">
        <v>69</v>
      </c>
      <c r="B64" t="s">
        <v>70</v>
      </c>
    </row>
    <row r="65" spans="1:10" x14ac:dyDescent="0.25">
      <c r="A65" t="s">
        <v>69</v>
      </c>
      <c r="B65" t="s">
        <v>71</v>
      </c>
    </row>
    <row r="66" spans="1:10" x14ac:dyDescent="0.25">
      <c r="A66" t="s">
        <v>69</v>
      </c>
      <c r="B66" t="s">
        <v>74</v>
      </c>
    </row>
    <row r="67" spans="1:10" x14ac:dyDescent="0.25">
      <c r="A67" t="s">
        <v>69</v>
      </c>
      <c r="B67" t="s">
        <v>75</v>
      </c>
    </row>
    <row r="68" spans="1:10" x14ac:dyDescent="0.25">
      <c r="A68" t="s">
        <v>69</v>
      </c>
      <c r="B68" t="s">
        <v>76</v>
      </c>
    </row>
    <row r="69" spans="1:10" x14ac:dyDescent="0.25">
      <c r="A69" t="s">
        <v>69</v>
      </c>
      <c r="B69" t="s">
        <v>72</v>
      </c>
    </row>
    <row r="70" spans="1:10" x14ac:dyDescent="0.25">
      <c r="A70" t="s">
        <v>67</v>
      </c>
      <c r="B70" t="s">
        <v>77</v>
      </c>
    </row>
    <row r="71" spans="1:10" x14ac:dyDescent="0.25">
      <c r="A71" t="s">
        <v>69</v>
      </c>
      <c r="B71" t="s">
        <v>70</v>
      </c>
    </row>
    <row r="72" spans="1:10" x14ac:dyDescent="0.25">
      <c r="A72" t="s">
        <v>69</v>
      </c>
      <c r="B72" t="s">
        <v>71</v>
      </c>
    </row>
    <row r="73" spans="1:10" x14ac:dyDescent="0.25">
      <c r="A73" t="s">
        <v>69</v>
      </c>
      <c r="B73" t="s">
        <v>72</v>
      </c>
    </row>
    <row r="76" spans="1:10" ht="15.6" x14ac:dyDescent="0.3">
      <c r="B76" s="120" t="s">
        <v>78</v>
      </c>
    </row>
    <row r="78" spans="1:10" ht="25.5" customHeight="1" x14ac:dyDescent="0.25">
      <c r="A78" s="122"/>
      <c r="B78" s="125" t="s">
        <v>17</v>
      </c>
      <c r="C78" s="125" t="s">
        <v>5</v>
      </c>
      <c r="D78" s="126"/>
      <c r="E78" s="126"/>
      <c r="F78" s="127" t="s">
        <v>79</v>
      </c>
      <c r="G78" s="127"/>
      <c r="H78" s="127"/>
      <c r="I78" s="127" t="s">
        <v>29</v>
      </c>
      <c r="J78" s="127" t="s">
        <v>0</v>
      </c>
    </row>
    <row r="79" spans="1:10" ht="36.75" customHeight="1" x14ac:dyDescent="0.25">
      <c r="A79" s="123"/>
      <c r="B79" s="128" t="s">
        <v>47</v>
      </c>
      <c r="C79" s="186" t="s">
        <v>80</v>
      </c>
      <c r="D79" s="187"/>
      <c r="E79" s="187"/>
      <c r="F79" s="134" t="s">
        <v>24</v>
      </c>
      <c r="G79" s="135"/>
      <c r="H79" s="135"/>
      <c r="I79" s="135">
        <f>'SO 01 D.1.1 Pol'!G8+'SO 02 D.1.1 Pol'!G8+'SO 03 D.1.1 Pol'!G8</f>
        <v>0</v>
      </c>
      <c r="J79" s="132" t="str">
        <f>IF(I111=0,"",I79/I111*100)</f>
        <v/>
      </c>
    </row>
    <row r="80" spans="1:10" ht="36.75" customHeight="1" x14ac:dyDescent="0.25">
      <c r="A80" s="123"/>
      <c r="B80" s="128" t="s">
        <v>81</v>
      </c>
      <c r="C80" s="186" t="s">
        <v>82</v>
      </c>
      <c r="D80" s="187"/>
      <c r="E80" s="187"/>
      <c r="F80" s="134" t="s">
        <v>24</v>
      </c>
      <c r="G80" s="135"/>
      <c r="H80" s="135"/>
      <c r="I80" s="135">
        <f>'SO 02 D.1.1 Pol'!G26</f>
        <v>0</v>
      </c>
      <c r="J80" s="132" t="str">
        <f>IF(I111=0,"",I80/I111*100)</f>
        <v/>
      </c>
    </row>
    <row r="81" spans="1:10" ht="36.75" customHeight="1" x14ac:dyDescent="0.25">
      <c r="A81" s="123"/>
      <c r="B81" s="128" t="s">
        <v>83</v>
      </c>
      <c r="C81" s="186" t="s">
        <v>84</v>
      </c>
      <c r="D81" s="187"/>
      <c r="E81" s="187"/>
      <c r="F81" s="134" t="s">
        <v>24</v>
      </c>
      <c r="G81" s="135"/>
      <c r="H81" s="135"/>
      <c r="I81" s="135">
        <f>'SO 01 D.1.1 Pol'!G26</f>
        <v>0</v>
      </c>
      <c r="J81" s="132" t="str">
        <f>IF(I111=0,"",I81/I111*100)</f>
        <v/>
      </c>
    </row>
    <row r="82" spans="1:10" ht="36.75" customHeight="1" x14ac:dyDescent="0.25">
      <c r="A82" s="123"/>
      <c r="B82" s="128" t="s">
        <v>85</v>
      </c>
      <c r="C82" s="186" t="s">
        <v>86</v>
      </c>
      <c r="D82" s="187"/>
      <c r="E82" s="187"/>
      <c r="F82" s="134" t="s">
        <v>24</v>
      </c>
      <c r="G82" s="135"/>
      <c r="H82" s="135"/>
      <c r="I82" s="135">
        <f>'SO 02 D.1.1 Pol'!G43</f>
        <v>0</v>
      </c>
      <c r="J82" s="132" t="str">
        <f>IF(I111=0,"",I82/I111*100)</f>
        <v/>
      </c>
    </row>
    <row r="83" spans="1:10" ht="36.75" customHeight="1" x14ac:dyDescent="0.25">
      <c r="A83" s="123"/>
      <c r="B83" s="128" t="s">
        <v>87</v>
      </c>
      <c r="C83" s="186" t="s">
        <v>88</v>
      </c>
      <c r="D83" s="187"/>
      <c r="E83" s="187"/>
      <c r="F83" s="134" t="s">
        <v>24</v>
      </c>
      <c r="G83" s="135"/>
      <c r="H83" s="135"/>
      <c r="I83" s="135">
        <f>'SO 01 D.1.1 Pol'!G47+'SO 02 D.1.1 Pol'!G55</f>
        <v>0</v>
      </c>
      <c r="J83" s="132" t="str">
        <f>IF(I111=0,"",I83/I111*100)</f>
        <v/>
      </c>
    </row>
    <row r="84" spans="1:10" ht="36.75" customHeight="1" x14ac:dyDescent="0.25">
      <c r="A84" s="123"/>
      <c r="B84" s="128" t="s">
        <v>89</v>
      </c>
      <c r="C84" s="186" t="s">
        <v>90</v>
      </c>
      <c r="D84" s="187"/>
      <c r="E84" s="187"/>
      <c r="F84" s="134" t="s">
        <v>24</v>
      </c>
      <c r="G84" s="135"/>
      <c r="H84" s="135"/>
      <c r="I84" s="135">
        <f>'SO 01 D.1.1 Pol'!G53+'SO 02 D.1.1 Pol'!G63+'SO 03 D.1.1 Pol'!G26</f>
        <v>0</v>
      </c>
      <c r="J84" s="132" t="str">
        <f>IF(I111=0,"",I84/I111*100)</f>
        <v/>
      </c>
    </row>
    <row r="85" spans="1:10" ht="36.75" customHeight="1" x14ac:dyDescent="0.25">
      <c r="A85" s="123"/>
      <c r="B85" s="128" t="s">
        <v>91</v>
      </c>
      <c r="C85" s="186" t="s">
        <v>92</v>
      </c>
      <c r="D85" s="187"/>
      <c r="E85" s="187"/>
      <c r="F85" s="134" t="s">
        <v>24</v>
      </c>
      <c r="G85" s="135"/>
      <c r="H85" s="135"/>
      <c r="I85" s="135">
        <f>'SO 01 D.1.1 Pol'!G122+'SO 02 D.1.1 Pol'!G119+'SO 03 D.1.1 Pol'!G70</f>
        <v>0</v>
      </c>
      <c r="J85" s="132" t="str">
        <f>IF(I111=0,"",I85/I111*100)</f>
        <v/>
      </c>
    </row>
    <row r="86" spans="1:10" ht="36.75" customHeight="1" x14ac:dyDescent="0.25">
      <c r="A86" s="123"/>
      <c r="B86" s="128" t="s">
        <v>93</v>
      </c>
      <c r="C86" s="186" t="s">
        <v>94</v>
      </c>
      <c r="D86" s="187"/>
      <c r="E86" s="187"/>
      <c r="F86" s="134" t="s">
        <v>24</v>
      </c>
      <c r="G86" s="135"/>
      <c r="H86" s="135"/>
      <c r="I86" s="135">
        <f>'SO 01 D.1.1 Pol'!G155+'SO 02 D.1.1 Pol'!G149+'SO 03 D.1.1 Pol'!G96</f>
        <v>0</v>
      </c>
      <c r="J86" s="132" t="str">
        <f>IF(I111=0,"",I86/I111*100)</f>
        <v/>
      </c>
    </row>
    <row r="87" spans="1:10" ht="36.75" customHeight="1" x14ac:dyDescent="0.25">
      <c r="A87" s="123"/>
      <c r="B87" s="128" t="s">
        <v>95</v>
      </c>
      <c r="C87" s="186" t="s">
        <v>96</v>
      </c>
      <c r="D87" s="187"/>
      <c r="E87" s="187"/>
      <c r="F87" s="134" t="s">
        <v>24</v>
      </c>
      <c r="G87" s="135"/>
      <c r="H87" s="135"/>
      <c r="I87" s="135">
        <f>'SO 01 D.1.1 Pol'!G180+'SO 02 D.1.1 Pol'!G174+'SO 03 D.1.1 Pol'!G102</f>
        <v>0</v>
      </c>
      <c r="J87" s="132" t="str">
        <f>IF(I111=0,"",I87/I111*100)</f>
        <v/>
      </c>
    </row>
    <row r="88" spans="1:10" ht="36.75" customHeight="1" x14ac:dyDescent="0.25">
      <c r="A88" s="123"/>
      <c r="B88" s="128" t="s">
        <v>97</v>
      </c>
      <c r="C88" s="186" t="s">
        <v>98</v>
      </c>
      <c r="D88" s="187"/>
      <c r="E88" s="187"/>
      <c r="F88" s="134" t="s">
        <v>24</v>
      </c>
      <c r="G88" s="135"/>
      <c r="H88" s="135"/>
      <c r="I88" s="135">
        <f>'SO 01 D.1.1 Pol'!G324+'SO 02 D.1.1 Pol'!G260+'SO 03 D.1.1 Pol'!G109</f>
        <v>0</v>
      </c>
      <c r="J88" s="132" t="str">
        <f>IF(I111=0,"",I88/I111*100)</f>
        <v/>
      </c>
    </row>
    <row r="89" spans="1:10" ht="36.75" customHeight="1" x14ac:dyDescent="0.25">
      <c r="A89" s="123"/>
      <c r="B89" s="128" t="s">
        <v>99</v>
      </c>
      <c r="C89" s="186" t="s">
        <v>100</v>
      </c>
      <c r="D89" s="187"/>
      <c r="E89" s="187"/>
      <c r="F89" s="134" t="s">
        <v>24</v>
      </c>
      <c r="G89" s="135"/>
      <c r="H89" s="135"/>
      <c r="I89" s="135">
        <f>'SO 02 D.1.4.2 Pol'!G61+'SO 02 D.1.4.4 Pol'!G160</f>
        <v>0</v>
      </c>
      <c r="J89" s="132" t="str">
        <f>IF(I111=0,"",I89/I111*100)</f>
        <v/>
      </c>
    </row>
    <row r="90" spans="1:10" ht="36.75" customHeight="1" x14ac:dyDescent="0.25">
      <c r="A90" s="123"/>
      <c r="B90" s="128" t="s">
        <v>101</v>
      </c>
      <c r="C90" s="186" t="s">
        <v>102</v>
      </c>
      <c r="D90" s="187"/>
      <c r="E90" s="187"/>
      <c r="F90" s="134" t="s">
        <v>25</v>
      </c>
      <c r="G90" s="135"/>
      <c r="H90" s="135"/>
      <c r="I90" s="135">
        <f>'SO 01 D.1.1 Pol'!G331+'SO 02 D.1.1 Pol'!G267</f>
        <v>0</v>
      </c>
      <c r="J90" s="132" t="str">
        <f>IF(I111=0,"",I90/I111*100)</f>
        <v/>
      </c>
    </row>
    <row r="91" spans="1:10" ht="36.75" customHeight="1" x14ac:dyDescent="0.25">
      <c r="A91" s="123"/>
      <c r="B91" s="128" t="s">
        <v>103</v>
      </c>
      <c r="C91" s="186" t="s">
        <v>104</v>
      </c>
      <c r="D91" s="187"/>
      <c r="E91" s="187"/>
      <c r="F91" s="134" t="s">
        <v>25</v>
      </c>
      <c r="G91" s="135"/>
      <c r="H91" s="135"/>
      <c r="I91" s="135">
        <f>'SO 02 D.1.1 Pol'!G336+'SO 02 D.1.4.2 Pol'!G8+'SO 02 D.1.4.4 Pol'!G8</f>
        <v>0</v>
      </c>
      <c r="J91" s="132" t="str">
        <f>IF(I111=0,"",I91/I111*100)</f>
        <v/>
      </c>
    </row>
    <row r="92" spans="1:10" ht="36.75" customHeight="1" x14ac:dyDescent="0.25">
      <c r="A92" s="123"/>
      <c r="B92" s="128" t="s">
        <v>105</v>
      </c>
      <c r="C92" s="186" t="s">
        <v>106</v>
      </c>
      <c r="D92" s="187"/>
      <c r="E92" s="187"/>
      <c r="F92" s="134" t="s">
        <v>25</v>
      </c>
      <c r="G92" s="135"/>
      <c r="H92" s="135"/>
      <c r="I92" s="135">
        <f>'SO 02 D.1.4.2 Pol'!G17</f>
        <v>0</v>
      </c>
      <c r="J92" s="132" t="str">
        <f>IF(I111=0,"",I92/I111*100)</f>
        <v/>
      </c>
    </row>
    <row r="93" spans="1:10" ht="36.75" customHeight="1" x14ac:dyDescent="0.25">
      <c r="A93" s="123"/>
      <c r="B93" s="128" t="s">
        <v>107</v>
      </c>
      <c r="C93" s="186" t="s">
        <v>108</v>
      </c>
      <c r="D93" s="187"/>
      <c r="E93" s="187"/>
      <c r="F93" s="134" t="s">
        <v>25</v>
      </c>
      <c r="G93" s="135"/>
      <c r="H93" s="135"/>
      <c r="I93" s="135">
        <f>'SO 02 D.1.4.2 Pol'!G38</f>
        <v>0</v>
      </c>
      <c r="J93" s="132" t="str">
        <f>IF(I111=0,"",I93/I111*100)</f>
        <v/>
      </c>
    </row>
    <row r="94" spans="1:10" ht="36.75" customHeight="1" x14ac:dyDescent="0.25">
      <c r="A94" s="123"/>
      <c r="B94" s="128" t="s">
        <v>109</v>
      </c>
      <c r="C94" s="186" t="s">
        <v>110</v>
      </c>
      <c r="D94" s="187"/>
      <c r="E94" s="187"/>
      <c r="F94" s="134" t="s">
        <v>25</v>
      </c>
      <c r="G94" s="135"/>
      <c r="H94" s="135"/>
      <c r="I94" s="135">
        <f>'SO 01 D.1.1 Pol'!G349</f>
        <v>0</v>
      </c>
      <c r="J94" s="132" t="str">
        <f>IF(I111=0,"",I94/I111*100)</f>
        <v/>
      </c>
    </row>
    <row r="95" spans="1:10" ht="36.75" customHeight="1" x14ac:dyDescent="0.25">
      <c r="A95" s="123"/>
      <c r="B95" s="128" t="s">
        <v>109</v>
      </c>
      <c r="C95" s="186" t="s">
        <v>111</v>
      </c>
      <c r="D95" s="187"/>
      <c r="E95" s="187"/>
      <c r="F95" s="134" t="s">
        <v>25</v>
      </c>
      <c r="G95" s="135"/>
      <c r="H95" s="135"/>
      <c r="I95" s="135">
        <f>'SO 02 D.1.4.4 Pol'!G23</f>
        <v>0</v>
      </c>
      <c r="J95" s="132" t="str">
        <f>IF(I111=0,"",I95/I111*100)</f>
        <v/>
      </c>
    </row>
    <row r="96" spans="1:10" ht="36.75" customHeight="1" x14ac:dyDescent="0.25">
      <c r="A96" s="123"/>
      <c r="B96" s="128" t="s">
        <v>112</v>
      </c>
      <c r="C96" s="186" t="s">
        <v>113</v>
      </c>
      <c r="D96" s="187"/>
      <c r="E96" s="187"/>
      <c r="F96" s="134" t="s">
        <v>25</v>
      </c>
      <c r="G96" s="135"/>
      <c r="H96" s="135"/>
      <c r="I96" s="135">
        <f>'SO 01 D.1.1 Pol'!G358</f>
        <v>0</v>
      </c>
      <c r="J96" s="132" t="str">
        <f>IF(I111=0,"",I96/I111*100)</f>
        <v/>
      </c>
    </row>
    <row r="97" spans="1:10" ht="36.75" customHeight="1" x14ac:dyDescent="0.25">
      <c r="A97" s="123"/>
      <c r="B97" s="128" t="s">
        <v>114</v>
      </c>
      <c r="C97" s="186" t="s">
        <v>115</v>
      </c>
      <c r="D97" s="187"/>
      <c r="E97" s="187"/>
      <c r="F97" s="134" t="s">
        <v>25</v>
      </c>
      <c r="G97" s="135"/>
      <c r="H97" s="135"/>
      <c r="I97" s="135">
        <f>'SO 01 D.1.1 Pol'!G379+'SO 02 D.1.1 Pol'!G385+'SO 03 D.1.1 Pol'!G116</f>
        <v>0</v>
      </c>
      <c r="J97" s="132" t="str">
        <f>IF(I111=0,"",I97/I111*100)</f>
        <v/>
      </c>
    </row>
    <row r="98" spans="1:10" ht="36.75" customHeight="1" x14ac:dyDescent="0.25">
      <c r="A98" s="123"/>
      <c r="B98" s="128" t="s">
        <v>116</v>
      </c>
      <c r="C98" s="186" t="s">
        <v>117</v>
      </c>
      <c r="D98" s="187"/>
      <c r="E98" s="187"/>
      <c r="F98" s="134" t="s">
        <v>25</v>
      </c>
      <c r="G98" s="135"/>
      <c r="H98" s="135"/>
      <c r="I98" s="135">
        <f>'SO 01 D.1.1 Pol'!G396</f>
        <v>0</v>
      </c>
      <c r="J98" s="132" t="str">
        <f>IF(I111=0,"",I98/I111*100)</f>
        <v/>
      </c>
    </row>
    <row r="99" spans="1:10" ht="36.75" customHeight="1" x14ac:dyDescent="0.25">
      <c r="A99" s="123"/>
      <c r="B99" s="128" t="s">
        <v>118</v>
      </c>
      <c r="C99" s="186" t="s">
        <v>119</v>
      </c>
      <c r="D99" s="187"/>
      <c r="E99" s="187"/>
      <c r="F99" s="134" t="s">
        <v>25</v>
      </c>
      <c r="G99" s="135"/>
      <c r="H99" s="135"/>
      <c r="I99" s="135">
        <f>'SO 01 D.1.1 Pol'!G402+'SO 02 D.1.1 Pol'!G396</f>
        <v>0</v>
      </c>
      <c r="J99" s="132" t="str">
        <f>IF(I111=0,"",I99/I111*100)</f>
        <v/>
      </c>
    </row>
    <row r="100" spans="1:10" ht="36.75" customHeight="1" x14ac:dyDescent="0.25">
      <c r="A100" s="123"/>
      <c r="B100" s="128" t="s">
        <v>120</v>
      </c>
      <c r="C100" s="186" t="s">
        <v>121</v>
      </c>
      <c r="D100" s="187"/>
      <c r="E100" s="187"/>
      <c r="F100" s="134" t="s">
        <v>25</v>
      </c>
      <c r="G100" s="135"/>
      <c r="H100" s="135"/>
      <c r="I100" s="135">
        <f>'SO 01 D.1.1 Pol'!G427</f>
        <v>0</v>
      </c>
      <c r="J100" s="132" t="str">
        <f>IF(I111=0,"",I100/I111*100)</f>
        <v/>
      </c>
    </row>
    <row r="101" spans="1:10" ht="36.75" customHeight="1" x14ac:dyDescent="0.25">
      <c r="A101" s="123"/>
      <c r="B101" s="128" t="s">
        <v>122</v>
      </c>
      <c r="C101" s="186" t="s">
        <v>123</v>
      </c>
      <c r="D101" s="187"/>
      <c r="E101" s="187"/>
      <c r="F101" s="134" t="s">
        <v>25</v>
      </c>
      <c r="G101" s="135"/>
      <c r="H101" s="135"/>
      <c r="I101" s="135">
        <f>'SO 01 D.1.1 Pol'!G462+'SO 02 D.1.1 Pol'!G413</f>
        <v>0</v>
      </c>
      <c r="J101" s="132" t="str">
        <f>IF(I111=0,"",I101/I111*100)</f>
        <v/>
      </c>
    </row>
    <row r="102" spans="1:10" ht="36.75" customHeight="1" x14ac:dyDescent="0.25">
      <c r="A102" s="123"/>
      <c r="B102" s="128" t="s">
        <v>124</v>
      </c>
      <c r="C102" s="186" t="s">
        <v>125</v>
      </c>
      <c r="D102" s="187"/>
      <c r="E102" s="187"/>
      <c r="F102" s="134" t="s">
        <v>25</v>
      </c>
      <c r="G102" s="135"/>
      <c r="H102" s="135"/>
      <c r="I102" s="135">
        <f>'SO 01 D.1.1 Pol'!G486</f>
        <v>0</v>
      </c>
      <c r="J102" s="132" t="str">
        <f>IF(I111=0,"",I102/I111*100)</f>
        <v/>
      </c>
    </row>
    <row r="103" spans="1:10" ht="36.75" customHeight="1" x14ac:dyDescent="0.25">
      <c r="A103" s="123"/>
      <c r="B103" s="128" t="s">
        <v>126</v>
      </c>
      <c r="C103" s="186" t="s">
        <v>127</v>
      </c>
      <c r="D103" s="187"/>
      <c r="E103" s="187"/>
      <c r="F103" s="134" t="s">
        <v>26</v>
      </c>
      <c r="G103" s="135"/>
      <c r="H103" s="135"/>
      <c r="I103" s="135">
        <f>'SO 02 D.1.4.3 Pol'!G8</f>
        <v>0</v>
      </c>
      <c r="J103" s="132" t="str">
        <f>IF(I111=0,"",I103/I111*100)</f>
        <v/>
      </c>
    </row>
    <row r="104" spans="1:10" ht="36.75" customHeight="1" x14ac:dyDescent="0.25">
      <c r="A104" s="123"/>
      <c r="B104" s="128" t="s">
        <v>128</v>
      </c>
      <c r="C104" s="186" t="s">
        <v>129</v>
      </c>
      <c r="D104" s="187"/>
      <c r="E104" s="187"/>
      <c r="F104" s="134" t="s">
        <v>26</v>
      </c>
      <c r="G104" s="135"/>
      <c r="H104" s="135"/>
      <c r="I104" s="135">
        <f>'SO 02 D.1.4.3 Pol'!G13</f>
        <v>0</v>
      </c>
      <c r="J104" s="132" t="str">
        <f>IF(I111=0,"",I104/I111*100)</f>
        <v/>
      </c>
    </row>
    <row r="105" spans="1:10" ht="36.75" customHeight="1" x14ac:dyDescent="0.25">
      <c r="A105" s="123"/>
      <c r="B105" s="128" t="s">
        <v>130</v>
      </c>
      <c r="C105" s="186" t="s">
        <v>131</v>
      </c>
      <c r="D105" s="187"/>
      <c r="E105" s="187"/>
      <c r="F105" s="134" t="s">
        <v>26</v>
      </c>
      <c r="G105" s="135"/>
      <c r="H105" s="135"/>
      <c r="I105" s="135">
        <f>'SO 02 D.1.4.3 Pol'!G46</f>
        <v>0</v>
      </c>
      <c r="J105" s="132" t="str">
        <f>IF(I111=0,"",I105/I111*100)</f>
        <v/>
      </c>
    </row>
    <row r="106" spans="1:10" ht="36.75" customHeight="1" x14ac:dyDescent="0.25">
      <c r="A106" s="123"/>
      <c r="B106" s="128" t="s">
        <v>132</v>
      </c>
      <c r="C106" s="186" t="s">
        <v>52</v>
      </c>
      <c r="D106" s="187"/>
      <c r="E106" s="187"/>
      <c r="F106" s="134" t="s">
        <v>26</v>
      </c>
      <c r="G106" s="135"/>
      <c r="H106" s="135"/>
      <c r="I106" s="135">
        <f>'SO 01 D.1.4.5 Pol'!G8+'SO 02 D.1.4.5 Pol'!G8+'SO 03 D.1.4.5 Pol'!G8</f>
        <v>0</v>
      </c>
      <c r="J106" s="132" t="str">
        <f>IF(I111=0,"",I106/I111*100)</f>
        <v/>
      </c>
    </row>
    <row r="107" spans="1:10" ht="36.75" customHeight="1" x14ac:dyDescent="0.25">
      <c r="A107" s="123"/>
      <c r="B107" s="128" t="s">
        <v>133</v>
      </c>
      <c r="C107" s="186" t="s">
        <v>134</v>
      </c>
      <c r="D107" s="187"/>
      <c r="E107" s="187"/>
      <c r="F107" s="134" t="s">
        <v>135</v>
      </c>
      <c r="G107" s="135"/>
      <c r="H107" s="135"/>
      <c r="I107" s="135">
        <f>'SO 01 D.1.1 Pol'!G504+'SO 02 D.1.1 Pol'!G425+'SO 03 D.1.1 Pol'!G125</f>
        <v>0</v>
      </c>
      <c r="J107" s="132" t="str">
        <f>IF(I111=0,"",I107/I111*100)</f>
        <v/>
      </c>
    </row>
    <row r="108" spans="1:10" ht="36.75" customHeight="1" x14ac:dyDescent="0.25">
      <c r="A108" s="123"/>
      <c r="B108" s="128" t="s">
        <v>136</v>
      </c>
      <c r="C108" s="186" t="s">
        <v>27</v>
      </c>
      <c r="D108" s="187"/>
      <c r="E108" s="187"/>
      <c r="F108" s="134" t="s">
        <v>136</v>
      </c>
      <c r="G108" s="135"/>
      <c r="H108" s="135"/>
      <c r="I108" s="135">
        <f>'SO 01 00 Pol'!G8+'SO 02 00 Pol'!G8+'SO 03 00 Pol'!G8</f>
        <v>0</v>
      </c>
      <c r="J108" s="132" t="str">
        <f>IF(I111=0,"",I108/I111*100)</f>
        <v/>
      </c>
    </row>
    <row r="109" spans="1:10" ht="36.75" customHeight="1" x14ac:dyDescent="0.25">
      <c r="A109" s="123"/>
      <c r="B109" s="128" t="s">
        <v>137</v>
      </c>
      <c r="C109" s="186" t="s">
        <v>28</v>
      </c>
      <c r="D109" s="187"/>
      <c r="E109" s="187"/>
      <c r="F109" s="134" t="s">
        <v>137</v>
      </c>
      <c r="G109" s="135"/>
      <c r="H109" s="135"/>
      <c r="I109" s="135">
        <f>'SO 01 00 Pol'!G18+'SO 02 00 Pol'!G18+'SO 03 00 Pol'!G18</f>
        <v>0</v>
      </c>
      <c r="J109" s="132" t="str">
        <f>IF(I111=0,"",I109/I111*100)</f>
        <v/>
      </c>
    </row>
    <row r="110" spans="1:10" ht="36.75" customHeight="1" x14ac:dyDescent="0.25">
      <c r="A110" s="123"/>
      <c r="B110" s="128" t="s">
        <v>138</v>
      </c>
      <c r="C110" s="186" t="s">
        <v>139</v>
      </c>
      <c r="D110" s="187"/>
      <c r="E110" s="187"/>
      <c r="F110" s="134" t="s">
        <v>137</v>
      </c>
      <c r="G110" s="135"/>
      <c r="H110" s="135"/>
      <c r="I110" s="135">
        <f>'SO 02 00 Pol'!G29</f>
        <v>0</v>
      </c>
      <c r="J110" s="132" t="str">
        <f>IF(I111=0,"",I110/I111*100)</f>
        <v/>
      </c>
    </row>
    <row r="111" spans="1:10" ht="25.5" customHeight="1" x14ac:dyDescent="0.25">
      <c r="A111" s="124"/>
      <c r="B111" s="129" t="s">
        <v>1</v>
      </c>
      <c r="C111" s="130"/>
      <c r="D111" s="131"/>
      <c r="E111" s="131"/>
      <c r="F111" s="136"/>
      <c r="G111" s="137"/>
      <c r="H111" s="137"/>
      <c r="I111" s="137">
        <f>SUM(I79:I110)</f>
        <v>0</v>
      </c>
      <c r="J111" s="133">
        <f>SUM(J79:J110)</f>
        <v>0</v>
      </c>
    </row>
    <row r="112" spans="1:10" x14ac:dyDescent="0.25">
      <c r="F112" s="86"/>
      <c r="G112" s="86"/>
      <c r="H112" s="86"/>
      <c r="I112" s="86"/>
      <c r="J112" s="87"/>
    </row>
    <row r="113" spans="6:10" x14ac:dyDescent="0.25">
      <c r="F113" s="86"/>
      <c r="G113" s="86"/>
      <c r="H113" s="86"/>
      <c r="I113" s="86"/>
      <c r="J113" s="87"/>
    </row>
    <row r="114" spans="6:10" x14ac:dyDescent="0.25">
      <c r="F114" s="86"/>
      <c r="G114" s="86"/>
      <c r="H114" s="86"/>
      <c r="I114" s="86"/>
      <c r="J114" s="87"/>
    </row>
  </sheetData>
  <sheetProtection algorithmName="SHA-512" hashValue="MZ/7+Uh5h+sTP0mVU0shcI7U9ljn154jcG7h1qBUBCql+aqs+7eMDv/4niOZ2RO3oHkrcS+2pXCRBmXX/f+1MA==" saltValue="T747LZH9bNRrsevf91MB/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B56:E56"/>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9:E109"/>
    <mergeCell ref="C110:E110"/>
    <mergeCell ref="C107:E107"/>
    <mergeCell ref="C108:E10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37" t="s">
        <v>6</v>
      </c>
      <c r="B1" s="237"/>
      <c r="C1" s="238"/>
      <c r="D1" s="237"/>
      <c r="E1" s="237"/>
      <c r="F1" s="237"/>
      <c r="G1" s="237"/>
    </row>
    <row r="2" spans="1:7" ht="24.9" customHeight="1" x14ac:dyDescent="0.25">
      <c r="A2" s="50" t="s">
        <v>7</v>
      </c>
      <c r="B2" s="49"/>
      <c r="C2" s="239"/>
      <c r="D2" s="239"/>
      <c r="E2" s="239"/>
      <c r="F2" s="239"/>
      <c r="G2" s="240"/>
    </row>
    <row r="3" spans="1:7" ht="24.9" customHeight="1" x14ac:dyDescent="0.25">
      <c r="A3" s="50" t="s">
        <v>8</v>
      </c>
      <c r="B3" s="49"/>
      <c r="C3" s="239"/>
      <c r="D3" s="239"/>
      <c r="E3" s="239"/>
      <c r="F3" s="239"/>
      <c r="G3" s="240"/>
    </row>
    <row r="4" spans="1:7" ht="24.9" customHeight="1" x14ac:dyDescent="0.25">
      <c r="A4" s="50" t="s">
        <v>9</v>
      </c>
      <c r="B4" s="49"/>
      <c r="C4" s="239"/>
      <c r="D4" s="239"/>
      <c r="E4" s="239"/>
      <c r="F4" s="239"/>
      <c r="G4" s="240"/>
    </row>
    <row r="5" spans="1:7" x14ac:dyDescent="0.25">
      <c r="B5" s="4"/>
      <c r="C5" s="5"/>
      <c r="D5" s="6"/>
    </row>
  </sheetData>
  <sheetProtection password="842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zoomScale="190" zoomScaleNormal="190" workbookViewId="0">
      <pane ySplit="7" topLeftCell="A8" activePane="bottomLeft" state="frozen"/>
      <selection pane="bottomLeft" activeCell="R79" sqref="R79"/>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45</v>
      </c>
      <c r="C3" s="248" t="s">
        <v>46</v>
      </c>
      <c r="D3" s="249"/>
      <c r="E3" s="249"/>
      <c r="F3" s="249"/>
      <c r="G3" s="250"/>
      <c r="AC3" s="121" t="s">
        <v>142</v>
      </c>
      <c r="AG3" t="s">
        <v>143</v>
      </c>
    </row>
    <row r="4" spans="1:60" ht="24.9" customHeight="1" x14ac:dyDescent="0.25">
      <c r="A4" s="140" t="s">
        <v>9</v>
      </c>
      <c r="B4" s="141" t="s">
        <v>47</v>
      </c>
      <c r="C4" s="251" t="s">
        <v>48</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5">
      <c r="A9" s="167">
        <v>1</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1" x14ac:dyDescent="0.25">
      <c r="A10" s="154"/>
      <c r="B10" s="155"/>
      <c r="C10" s="241" t="s">
        <v>174</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5">
      <c r="A11" s="154"/>
      <c r="B11" s="155"/>
      <c r="C11" s="243"/>
      <c r="D11" s="244"/>
      <c r="E11" s="244"/>
      <c r="F11" s="244"/>
      <c r="G11" s="244"/>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7">
        <v>2</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1.2" outlineLevel="1" x14ac:dyDescent="0.25">
      <c r="A13" s="154"/>
      <c r="B13" s="155"/>
      <c r="C13" s="241" t="s">
        <v>179</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5">
      <c r="A14" s="154"/>
      <c r="B14" s="155"/>
      <c r="C14" s="243"/>
      <c r="D14" s="244"/>
      <c r="E14" s="244"/>
      <c r="F14" s="244"/>
      <c r="G14" s="244"/>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3</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1" outlineLevel="1" x14ac:dyDescent="0.25">
      <c r="A16" s="154"/>
      <c r="B16" s="155"/>
      <c r="C16" s="241" t="s">
        <v>182</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5">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5">
      <c r="A19" s="167">
        <v>4</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1.2" outlineLevel="1" x14ac:dyDescent="0.25">
      <c r="A20" s="154"/>
      <c r="B20" s="155"/>
      <c r="C20" s="241" t="s">
        <v>186</v>
      </c>
      <c r="D20" s="242"/>
      <c r="E20" s="242"/>
      <c r="F20" s="242"/>
      <c r="G20" s="242"/>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5">
      <c r="A21" s="154"/>
      <c r="B21" s="155"/>
      <c r="C21" s="243"/>
      <c r="D21" s="244"/>
      <c r="E21" s="244"/>
      <c r="F21" s="244"/>
      <c r="G21" s="244"/>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7">
        <v>5</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1" t="s">
        <v>189</v>
      </c>
      <c r="D23" s="242"/>
      <c r="E23" s="242"/>
      <c r="F23" s="242"/>
      <c r="G23" s="242"/>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5">
      <c r="A24" s="154"/>
      <c r="B24" s="155"/>
      <c r="C24" s="243"/>
      <c r="D24" s="244"/>
      <c r="E24" s="244"/>
      <c r="F24" s="244"/>
      <c r="G24" s="244"/>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67">
        <v>6</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7</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5">
      <c r="A29" s="3"/>
      <c r="B29" s="4"/>
      <c r="C29" s="179"/>
      <c r="D29" s="6"/>
      <c r="E29" s="3"/>
      <c r="F29" s="3"/>
      <c r="G29" s="3"/>
      <c r="H29" s="3"/>
      <c r="I29" s="3"/>
      <c r="J29" s="3"/>
      <c r="K29" s="3"/>
      <c r="L29" s="3"/>
      <c r="M29" s="3"/>
      <c r="N29" s="3"/>
      <c r="O29" s="3"/>
      <c r="P29" s="3"/>
      <c r="Q29" s="3"/>
      <c r="R29" s="3"/>
      <c r="S29" s="3"/>
      <c r="T29" s="3"/>
      <c r="U29" s="3"/>
      <c r="V29" s="3"/>
      <c r="W29" s="3"/>
      <c r="X29" s="3"/>
      <c r="AE29">
        <v>15</v>
      </c>
      <c r="AF29">
        <v>21</v>
      </c>
      <c r="AG29" t="s">
        <v>153</v>
      </c>
    </row>
    <row r="30" spans="1:60" x14ac:dyDescent="0.25">
      <c r="A30" s="150"/>
      <c r="B30" s="151" t="s">
        <v>29</v>
      </c>
      <c r="C30" s="180"/>
      <c r="D30" s="152"/>
      <c r="E30" s="153"/>
      <c r="F30" s="153"/>
      <c r="G30" s="176">
        <f>G8+G18</f>
        <v>0</v>
      </c>
      <c r="H30" s="3"/>
      <c r="I30" s="3"/>
      <c r="J30" s="3"/>
      <c r="K30" s="3"/>
      <c r="L30" s="3"/>
      <c r="M30" s="3"/>
      <c r="N30" s="3"/>
      <c r="O30" s="3"/>
      <c r="P30" s="3"/>
      <c r="Q30" s="3"/>
      <c r="R30" s="3"/>
      <c r="S30" s="3"/>
      <c r="T30" s="3"/>
      <c r="U30" s="3"/>
      <c r="V30" s="3"/>
      <c r="W30" s="3"/>
      <c r="X30" s="3"/>
      <c r="AE30">
        <f>SUMIF(L7:L28,AE29,G7:G28)</f>
        <v>0</v>
      </c>
      <c r="AF30">
        <f>SUMIF(L7:L28,AF29,G7:G28)</f>
        <v>0</v>
      </c>
      <c r="AG30" t="s">
        <v>195</v>
      </c>
    </row>
    <row r="31" spans="1:60" x14ac:dyDescent="0.25">
      <c r="C31" s="181"/>
      <c r="D31" s="10"/>
      <c r="AG31" t="s">
        <v>196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16">
    <mergeCell ref="C11:G11"/>
    <mergeCell ref="A1:G1"/>
    <mergeCell ref="C2:G2"/>
    <mergeCell ref="C3:G3"/>
    <mergeCell ref="C4:G4"/>
    <mergeCell ref="C10:G10"/>
    <mergeCell ref="C23:G23"/>
    <mergeCell ref="C24:G24"/>
    <mergeCell ref="C26:G26"/>
    <mergeCell ref="C28:G28"/>
    <mergeCell ref="C13:G13"/>
    <mergeCell ref="C14:G14"/>
    <mergeCell ref="C16:G16"/>
    <mergeCell ref="C17:G17"/>
    <mergeCell ref="C20:G20"/>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94"/>
  <sheetViews>
    <sheetView tabSelected="1" workbookViewId="0">
      <pane ySplit="7" topLeftCell="A500" activePane="bottomLeft" state="frozen"/>
      <selection pane="bottomLeft" activeCell="AA504" sqref="AA504"/>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45</v>
      </c>
      <c r="C3" s="248" t="s">
        <v>46</v>
      </c>
      <c r="D3" s="249"/>
      <c r="E3" s="249"/>
      <c r="F3" s="249"/>
      <c r="G3" s="250"/>
      <c r="AC3" s="121" t="s">
        <v>142</v>
      </c>
      <c r="AG3" t="s">
        <v>143</v>
      </c>
    </row>
    <row r="4" spans="1:60" ht="24.9" customHeight="1" x14ac:dyDescent="0.25">
      <c r="A4" s="140" t="s">
        <v>9</v>
      </c>
      <c r="B4" s="141" t="s">
        <v>49</v>
      </c>
      <c r="C4" s="251" t="s">
        <v>50</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5">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0.799999999999997" outlineLevel="1" x14ac:dyDescent="0.25">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0.6" outlineLevel="1" x14ac:dyDescent="0.25">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0.6" outlineLevel="1" x14ac:dyDescent="0.25">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0.6" outlineLevel="1" x14ac:dyDescent="0.25">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5">
      <c r="A26" s="161" t="s">
        <v>166</v>
      </c>
      <c r="B26" s="162" t="s">
        <v>83</v>
      </c>
      <c r="C26" s="177" t="s">
        <v>84</v>
      </c>
      <c r="D26" s="163"/>
      <c r="E26" s="164"/>
      <c r="F26" s="165"/>
      <c r="G26" s="165">
        <f>SUMIF(AG27:AG46,"&lt;&gt;NOR",G27:G46)</f>
        <v>0</v>
      </c>
      <c r="H26" s="165"/>
      <c r="I26" s="165">
        <f>SUM(I27:I46)</f>
        <v>0</v>
      </c>
      <c r="J26" s="165"/>
      <c r="K26" s="165">
        <f>SUM(K27:K46)</f>
        <v>0</v>
      </c>
      <c r="L26" s="165"/>
      <c r="M26" s="165">
        <f>SUM(M27:M46)</f>
        <v>0</v>
      </c>
      <c r="N26" s="164"/>
      <c r="O26" s="164">
        <f>SUM(O27:O46)</f>
        <v>2.81</v>
      </c>
      <c r="P26" s="164"/>
      <c r="Q26" s="164">
        <f>SUM(Q27:Q46)</f>
        <v>0</v>
      </c>
      <c r="R26" s="165"/>
      <c r="S26" s="165"/>
      <c r="T26" s="166"/>
      <c r="U26" s="160"/>
      <c r="V26" s="160">
        <f>SUM(V27:V46)</f>
        <v>181.56</v>
      </c>
      <c r="W26" s="160"/>
      <c r="X26" s="160"/>
      <c r="AG26" t="s">
        <v>167</v>
      </c>
    </row>
    <row r="27" spans="1:60" outlineLevel="1" x14ac:dyDescent="0.25">
      <c r="A27" s="167">
        <v>2</v>
      </c>
      <c r="B27" s="168" t="s">
        <v>216</v>
      </c>
      <c r="C27" s="178" t="s">
        <v>217</v>
      </c>
      <c r="D27" s="169" t="s">
        <v>218</v>
      </c>
      <c r="E27" s="170">
        <v>102.09563</v>
      </c>
      <c r="F27" s="171"/>
      <c r="G27" s="172">
        <f>ROUND(E27*F27,2)</f>
        <v>0</v>
      </c>
      <c r="H27" s="171"/>
      <c r="I27" s="172">
        <f>ROUND(E27*H27,2)</f>
        <v>0</v>
      </c>
      <c r="J27" s="171"/>
      <c r="K27" s="172">
        <f>ROUND(E27*J27,2)</f>
        <v>0</v>
      </c>
      <c r="L27" s="172">
        <v>21</v>
      </c>
      <c r="M27" s="172">
        <f>G27*(1+L27/100)</f>
        <v>0</v>
      </c>
      <c r="N27" s="170">
        <v>1.532E-2</v>
      </c>
      <c r="O27" s="170">
        <f>ROUND(E27*N27,2)</f>
        <v>1.56</v>
      </c>
      <c r="P27" s="170">
        <v>0</v>
      </c>
      <c r="Q27" s="170">
        <f>ROUND(E27*P27,2)</f>
        <v>0</v>
      </c>
      <c r="R27" s="172"/>
      <c r="S27" s="172" t="s">
        <v>192</v>
      </c>
      <c r="T27" s="173" t="s">
        <v>171</v>
      </c>
      <c r="U27" s="158">
        <v>0.98</v>
      </c>
      <c r="V27" s="158">
        <f>ROUND(E27*U27,2)</f>
        <v>100.05</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184" t="s">
        <v>219</v>
      </c>
      <c r="D28" s="182"/>
      <c r="E28" s="183"/>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201</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84" t="s">
        <v>220</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184" t="s">
        <v>221</v>
      </c>
      <c r="D30" s="182"/>
      <c r="E30" s="183">
        <v>47.44688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184" t="s">
        <v>222</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201</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4" t="s">
        <v>223</v>
      </c>
      <c r="D32" s="182"/>
      <c r="E32" s="183">
        <v>43.548749999999998</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201</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4" t="s">
        <v>224</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201</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184" t="s">
        <v>225</v>
      </c>
      <c r="D34" s="182"/>
      <c r="E34" s="183"/>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184" t="s">
        <v>226</v>
      </c>
      <c r="D35" s="182"/>
      <c r="E35" s="183">
        <v>66</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201</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4" t="s">
        <v>227</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184" t="s">
        <v>228</v>
      </c>
      <c r="D37" s="182"/>
      <c r="E37" s="183">
        <v>-54.9</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3"/>
      <c r="D38" s="244"/>
      <c r="E38" s="244"/>
      <c r="F38" s="244"/>
      <c r="G38" s="244"/>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67">
        <v>3</v>
      </c>
      <c r="B39" s="168" t="s">
        <v>229</v>
      </c>
      <c r="C39" s="178" t="s">
        <v>230</v>
      </c>
      <c r="D39" s="169" t="s">
        <v>218</v>
      </c>
      <c r="E39" s="170">
        <v>54.9</v>
      </c>
      <c r="F39" s="171"/>
      <c r="G39" s="172">
        <f>ROUND(E39*F39,2)</f>
        <v>0</v>
      </c>
      <c r="H39" s="171"/>
      <c r="I39" s="172">
        <f>ROUND(E39*H39,2)</f>
        <v>0</v>
      </c>
      <c r="J39" s="171"/>
      <c r="K39" s="172">
        <f>ROUND(E39*J39,2)</f>
        <v>0</v>
      </c>
      <c r="L39" s="172">
        <v>21</v>
      </c>
      <c r="M39" s="172">
        <f>G39*(1+L39/100)</f>
        <v>0</v>
      </c>
      <c r="N39" s="170">
        <v>1.532E-2</v>
      </c>
      <c r="O39" s="170">
        <f>ROUND(E39*N39,2)</f>
        <v>0.84</v>
      </c>
      <c r="P39" s="170">
        <v>0</v>
      </c>
      <c r="Q39" s="170">
        <f>ROUND(E39*P39,2)</f>
        <v>0</v>
      </c>
      <c r="R39" s="172"/>
      <c r="S39" s="172" t="s">
        <v>192</v>
      </c>
      <c r="T39" s="173" t="s">
        <v>171</v>
      </c>
      <c r="U39" s="158">
        <v>0.98</v>
      </c>
      <c r="V39" s="158">
        <f>ROUND(E39*U39,2)</f>
        <v>53.8</v>
      </c>
      <c r="W39" s="158"/>
      <c r="X39" s="158" t="s">
        <v>198</v>
      </c>
      <c r="Y39" s="147"/>
      <c r="Z39" s="147"/>
      <c r="AA39" s="147"/>
      <c r="AB39" s="147"/>
      <c r="AC39" s="147"/>
      <c r="AD39" s="147"/>
      <c r="AE39" s="147"/>
      <c r="AF39" s="147"/>
      <c r="AG39" s="147" t="s">
        <v>199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184" t="s">
        <v>227</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4" t="s">
        <v>231</v>
      </c>
      <c r="D41" s="182"/>
      <c r="E41" s="183">
        <v>54.9</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201</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3"/>
      <c r="D42" s="244"/>
      <c r="E42" s="244"/>
      <c r="F42" s="244"/>
      <c r="G42" s="244"/>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7">
        <v>4</v>
      </c>
      <c r="B43" s="168" t="s">
        <v>232</v>
      </c>
      <c r="C43" s="178" t="s">
        <v>233</v>
      </c>
      <c r="D43" s="169" t="s">
        <v>218</v>
      </c>
      <c r="E43" s="170">
        <v>27.168749999999999</v>
      </c>
      <c r="F43" s="171"/>
      <c r="G43" s="172">
        <f>ROUND(E43*F43,2)</f>
        <v>0</v>
      </c>
      <c r="H43" s="171"/>
      <c r="I43" s="172">
        <f>ROUND(E43*H43,2)</f>
        <v>0</v>
      </c>
      <c r="J43" s="171"/>
      <c r="K43" s="172">
        <f>ROUND(E43*J43,2)</f>
        <v>0</v>
      </c>
      <c r="L43" s="172">
        <v>21</v>
      </c>
      <c r="M43" s="172">
        <f>G43*(1+L43/100)</f>
        <v>0</v>
      </c>
      <c r="N43" s="170">
        <v>1.5049999999999999E-2</v>
      </c>
      <c r="O43" s="170">
        <f>ROUND(E43*N43,2)</f>
        <v>0.41</v>
      </c>
      <c r="P43" s="170">
        <v>0</v>
      </c>
      <c r="Q43" s="170">
        <f>ROUND(E43*P43,2)</f>
        <v>0</v>
      </c>
      <c r="R43" s="172"/>
      <c r="S43" s="172" t="s">
        <v>192</v>
      </c>
      <c r="T43" s="173" t="s">
        <v>171</v>
      </c>
      <c r="U43" s="158">
        <v>1.02</v>
      </c>
      <c r="V43" s="158">
        <f>ROUND(E43*U43,2)</f>
        <v>27.71</v>
      </c>
      <c r="W43" s="158"/>
      <c r="X43" s="158" t="s">
        <v>198</v>
      </c>
      <c r="Y43" s="147"/>
      <c r="Z43" s="147"/>
      <c r="AA43" s="147"/>
      <c r="AB43" s="147"/>
      <c r="AC43" s="147"/>
      <c r="AD43" s="147"/>
      <c r="AE43" s="147"/>
      <c r="AF43" s="147"/>
      <c r="AG43" s="147" t="s">
        <v>199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184" t="s">
        <v>219</v>
      </c>
      <c r="D44" s="182"/>
      <c r="E44" s="183"/>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201</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84" t="s">
        <v>234</v>
      </c>
      <c r="D45" s="182"/>
      <c r="E45" s="183">
        <v>27.168749999999999</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201</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3"/>
      <c r="D46" s="244"/>
      <c r="E46" s="244"/>
      <c r="F46" s="244"/>
      <c r="G46" s="244"/>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5">
      <c r="A47" s="161" t="s">
        <v>166</v>
      </c>
      <c r="B47" s="162" t="s">
        <v>87</v>
      </c>
      <c r="C47" s="177" t="s">
        <v>88</v>
      </c>
      <c r="D47" s="163"/>
      <c r="E47" s="164"/>
      <c r="F47" s="165"/>
      <c r="G47" s="165">
        <f>SUMIF(AG48:AG52,"&lt;&gt;NOR",G48:G52)</f>
        <v>0</v>
      </c>
      <c r="H47" s="165"/>
      <c r="I47" s="165">
        <f>SUM(I48:I52)</f>
        <v>0</v>
      </c>
      <c r="J47" s="165"/>
      <c r="K47" s="165">
        <f>SUM(K48:K52)</f>
        <v>0</v>
      </c>
      <c r="L47" s="165"/>
      <c r="M47" s="165">
        <f>SUM(M48:M52)</f>
        <v>0</v>
      </c>
      <c r="N47" s="164"/>
      <c r="O47" s="164">
        <f>SUM(O48:O52)</f>
        <v>3.65</v>
      </c>
      <c r="P47" s="164"/>
      <c r="Q47" s="164">
        <f>SUM(Q48:Q52)</f>
        <v>0</v>
      </c>
      <c r="R47" s="165"/>
      <c r="S47" s="165"/>
      <c r="T47" s="166"/>
      <c r="U47" s="160"/>
      <c r="V47" s="160">
        <f>SUM(V48:V52)</f>
        <v>110.85</v>
      </c>
      <c r="W47" s="160"/>
      <c r="X47" s="160"/>
      <c r="AG47" t="s">
        <v>167</v>
      </c>
    </row>
    <row r="48" spans="1:60" ht="20.399999999999999" outlineLevel="1" x14ac:dyDescent="0.25">
      <c r="A48" s="167">
        <v>5</v>
      </c>
      <c r="B48" s="168" t="s">
        <v>235</v>
      </c>
      <c r="C48" s="178" t="s">
        <v>236</v>
      </c>
      <c r="D48" s="169" t="s">
        <v>237</v>
      </c>
      <c r="E48" s="170">
        <v>307.91039999999998</v>
      </c>
      <c r="F48" s="171"/>
      <c r="G48" s="172">
        <f>ROUND(E48*F48,2)</f>
        <v>0</v>
      </c>
      <c r="H48" s="171"/>
      <c r="I48" s="172">
        <f>ROUND(E48*H48,2)</f>
        <v>0</v>
      </c>
      <c r="J48" s="171"/>
      <c r="K48" s="172">
        <f>ROUND(E48*J48,2)</f>
        <v>0</v>
      </c>
      <c r="L48" s="172">
        <v>21</v>
      </c>
      <c r="M48" s="172">
        <f>G48*(1+L48/100)</f>
        <v>0</v>
      </c>
      <c r="N48" s="170">
        <v>1.187E-2</v>
      </c>
      <c r="O48" s="170">
        <f>ROUND(E48*N48,2)</f>
        <v>3.65</v>
      </c>
      <c r="P48" s="170">
        <v>0</v>
      </c>
      <c r="Q48" s="170">
        <f>ROUND(E48*P48,2)</f>
        <v>0</v>
      </c>
      <c r="R48" s="172"/>
      <c r="S48" s="172" t="s">
        <v>192</v>
      </c>
      <c r="T48" s="173" t="s">
        <v>171</v>
      </c>
      <c r="U48" s="158">
        <v>0.36</v>
      </c>
      <c r="V48" s="158">
        <f>ROUND(E48*U48,2)</f>
        <v>110.85</v>
      </c>
      <c r="W48" s="158"/>
      <c r="X48" s="158" t="s">
        <v>198</v>
      </c>
      <c r="Y48" s="147"/>
      <c r="Z48" s="147"/>
      <c r="AA48" s="147"/>
      <c r="AB48" s="147"/>
      <c r="AC48" s="147"/>
      <c r="AD48" s="147"/>
      <c r="AE48" s="147"/>
      <c r="AF48" s="147"/>
      <c r="AG48" s="147" t="s">
        <v>238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184" t="s">
        <v>239</v>
      </c>
      <c r="D49" s="182"/>
      <c r="E49" s="183"/>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184" t="s">
        <v>240</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184" t="s">
        <v>241</v>
      </c>
      <c r="D51" s="182"/>
      <c r="E51" s="183">
        <v>307.91039999999998</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43"/>
      <c r="D52" s="244"/>
      <c r="E52" s="244"/>
      <c r="F52" s="244"/>
      <c r="G52" s="244"/>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5">
      <c r="A53" s="161" t="s">
        <v>166</v>
      </c>
      <c r="B53" s="162" t="s">
        <v>89</v>
      </c>
      <c r="C53" s="177" t="s">
        <v>90</v>
      </c>
      <c r="D53" s="163"/>
      <c r="E53" s="164"/>
      <c r="F53" s="165"/>
      <c r="G53" s="165">
        <f>SUMIF(AG54:AG121,"&lt;&gt;NOR",G54:G121)</f>
        <v>0</v>
      </c>
      <c r="H53" s="165"/>
      <c r="I53" s="165">
        <f>SUM(I54:I121)</f>
        <v>0</v>
      </c>
      <c r="J53" s="165"/>
      <c r="K53" s="165">
        <f>SUM(K54:K121)</f>
        <v>0</v>
      </c>
      <c r="L53" s="165"/>
      <c r="M53" s="165">
        <f>SUM(M54:M121)</f>
        <v>0</v>
      </c>
      <c r="N53" s="164"/>
      <c r="O53" s="164">
        <f>SUM(O54:O121)</f>
        <v>72.75</v>
      </c>
      <c r="P53" s="164"/>
      <c r="Q53" s="164">
        <f>SUM(Q54:Q121)</f>
        <v>0</v>
      </c>
      <c r="R53" s="165"/>
      <c r="S53" s="165"/>
      <c r="T53" s="166"/>
      <c r="U53" s="160"/>
      <c r="V53" s="160">
        <f>SUM(V54:V121)</f>
        <v>2988.88</v>
      </c>
      <c r="W53" s="160"/>
      <c r="X53" s="160"/>
      <c r="AG53" t="s">
        <v>167</v>
      </c>
    </row>
    <row r="54" spans="1:60" outlineLevel="1" x14ac:dyDescent="0.25">
      <c r="A54" s="167">
        <v>6</v>
      </c>
      <c r="B54" s="168" t="s">
        <v>242</v>
      </c>
      <c r="C54" s="178" t="s">
        <v>243</v>
      </c>
      <c r="D54" s="169" t="s">
        <v>218</v>
      </c>
      <c r="E54" s="170">
        <v>93.915000000000006</v>
      </c>
      <c r="F54" s="171"/>
      <c r="G54" s="172">
        <f>ROUND(E54*F54,2)</f>
        <v>0</v>
      </c>
      <c r="H54" s="171"/>
      <c r="I54" s="172">
        <f>ROUND(E54*H54,2)</f>
        <v>0</v>
      </c>
      <c r="J54" s="171"/>
      <c r="K54" s="172">
        <f>ROUND(E54*J54,2)</f>
        <v>0</v>
      </c>
      <c r="L54" s="172">
        <v>21</v>
      </c>
      <c r="M54" s="172">
        <f>G54*(1+L54/100)</f>
        <v>0</v>
      </c>
      <c r="N54" s="170">
        <v>4.0000000000000003E-5</v>
      </c>
      <c r="O54" s="170">
        <f>ROUND(E54*N54,2)</f>
        <v>0</v>
      </c>
      <c r="P54" s="170">
        <v>0</v>
      </c>
      <c r="Q54" s="170">
        <f>ROUND(E54*P54,2)</f>
        <v>0</v>
      </c>
      <c r="R54" s="172" t="s">
        <v>244</v>
      </c>
      <c r="S54" s="172" t="s">
        <v>170</v>
      </c>
      <c r="T54" s="173" t="s">
        <v>170</v>
      </c>
      <c r="U54" s="158">
        <v>0.08</v>
      </c>
      <c r="V54" s="158">
        <f>ROUND(E54*U54,2)</f>
        <v>7.51</v>
      </c>
      <c r="W54" s="158"/>
      <c r="X54" s="158" t="s">
        <v>198</v>
      </c>
      <c r="Y54" s="147"/>
      <c r="Z54" s="147"/>
      <c r="AA54" s="147"/>
      <c r="AB54" s="147"/>
      <c r="AC54" s="147"/>
      <c r="AD54" s="147"/>
      <c r="AE54" s="147"/>
      <c r="AF54" s="147"/>
      <c r="AG54" s="147" t="s">
        <v>199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1" outlineLevel="1" x14ac:dyDescent="0.25">
      <c r="A55" s="154"/>
      <c r="B55" s="155"/>
      <c r="C55" s="254" t="s">
        <v>245</v>
      </c>
      <c r="D55" s="255"/>
      <c r="E55" s="255"/>
      <c r="F55" s="255"/>
      <c r="G55" s="255"/>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246</v>
      </c>
      <c r="AH55" s="147"/>
      <c r="AI55" s="147"/>
      <c r="AJ55" s="147"/>
      <c r="AK55" s="147"/>
      <c r="AL55" s="147"/>
      <c r="AM55" s="147"/>
      <c r="AN55" s="147"/>
      <c r="AO55" s="147"/>
      <c r="AP55" s="147"/>
      <c r="AQ55" s="147"/>
      <c r="AR55" s="147"/>
      <c r="AS55" s="147"/>
      <c r="AT55" s="147"/>
      <c r="AU55" s="147"/>
      <c r="AV55" s="147"/>
      <c r="AW55" s="147"/>
      <c r="AX55" s="147"/>
      <c r="AY55" s="147"/>
      <c r="AZ55" s="147"/>
      <c r="BA55" s="174" t="str">
        <f>C55</f>
        <v>s rámy a zárubněmi, zábradlí, předmětů oplechování apod., které se zřizují ještě před úpravami povrchu, před jejich znečištěním při úpravách povrchu nástřikem plastických (lepivých) maltovin</v>
      </c>
      <c r="BB55" s="147"/>
      <c r="BC55" s="147"/>
      <c r="BD55" s="147"/>
      <c r="BE55" s="147"/>
      <c r="BF55" s="147"/>
      <c r="BG55" s="147"/>
      <c r="BH55" s="147"/>
    </row>
    <row r="56" spans="1:60" outlineLevel="1" x14ac:dyDescent="0.25">
      <c r="A56" s="154"/>
      <c r="B56" s="155"/>
      <c r="C56" s="184" t="s">
        <v>247</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201</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84" t="s">
        <v>248</v>
      </c>
      <c r="D57" s="182"/>
      <c r="E57" s="183">
        <v>0.72</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84" t="s">
        <v>249</v>
      </c>
      <c r="D58" s="182"/>
      <c r="E58" s="183">
        <v>11.52</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84" t="s">
        <v>250</v>
      </c>
      <c r="D59" s="182"/>
      <c r="E59" s="183">
        <v>8.64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201</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4" t="s">
        <v>251</v>
      </c>
      <c r="D60" s="182"/>
      <c r="E60" s="183">
        <v>20.25</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4" t="s">
        <v>252</v>
      </c>
      <c r="D61" s="182"/>
      <c r="E61" s="183">
        <v>1.86</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184" t="s">
        <v>253</v>
      </c>
      <c r="D62" s="182"/>
      <c r="E62" s="183">
        <v>42.75</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201</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84" t="s">
        <v>254</v>
      </c>
      <c r="D63" s="182"/>
      <c r="E63" s="183">
        <v>4.8</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201</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184" t="s">
        <v>255</v>
      </c>
      <c r="D64" s="182"/>
      <c r="E64" s="183">
        <v>3.375</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43"/>
      <c r="D65" s="244"/>
      <c r="E65" s="244"/>
      <c r="F65" s="244"/>
      <c r="G65" s="244"/>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399999999999999" outlineLevel="1" x14ac:dyDescent="0.25">
      <c r="A66" s="167">
        <v>7</v>
      </c>
      <c r="B66" s="168" t="s">
        <v>256</v>
      </c>
      <c r="C66" s="178" t="s">
        <v>257</v>
      </c>
      <c r="D66" s="169" t="s">
        <v>218</v>
      </c>
      <c r="E66" s="170">
        <v>842.19449999999995</v>
      </c>
      <c r="F66" s="171"/>
      <c r="G66" s="172">
        <f>ROUND(E66*F66,2)</f>
        <v>0</v>
      </c>
      <c r="H66" s="171"/>
      <c r="I66" s="172">
        <f>ROUND(E66*H66,2)</f>
        <v>0</v>
      </c>
      <c r="J66" s="171"/>
      <c r="K66" s="172">
        <f>ROUND(E66*J66,2)</f>
        <v>0</v>
      </c>
      <c r="L66" s="172">
        <v>21</v>
      </c>
      <c r="M66" s="172">
        <f>G66*(1+L66/100)</f>
        <v>0</v>
      </c>
      <c r="N66" s="170">
        <v>3.61E-2</v>
      </c>
      <c r="O66" s="170">
        <f>ROUND(E66*N66,2)</f>
        <v>30.4</v>
      </c>
      <c r="P66" s="170">
        <v>0</v>
      </c>
      <c r="Q66" s="170">
        <f>ROUND(E66*P66,2)</f>
        <v>0</v>
      </c>
      <c r="R66" s="172" t="s">
        <v>244</v>
      </c>
      <c r="S66" s="172" t="s">
        <v>170</v>
      </c>
      <c r="T66" s="173" t="s">
        <v>170</v>
      </c>
      <c r="U66" s="158">
        <v>1.42</v>
      </c>
      <c r="V66" s="158">
        <f>ROUND(E66*U66,2)</f>
        <v>1195.92</v>
      </c>
      <c r="W66" s="158"/>
      <c r="X66" s="158" t="s">
        <v>198</v>
      </c>
      <c r="Y66" s="147"/>
      <c r="Z66" s="147"/>
      <c r="AA66" s="147"/>
      <c r="AB66" s="147"/>
      <c r="AC66" s="147"/>
      <c r="AD66" s="147"/>
      <c r="AE66" s="147"/>
      <c r="AF66" s="147"/>
      <c r="AG66" s="147" t="s">
        <v>199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1" outlineLevel="1" x14ac:dyDescent="0.25">
      <c r="A67" s="154"/>
      <c r="B67" s="155"/>
      <c r="C67" s="254" t="s">
        <v>258</v>
      </c>
      <c r="D67" s="255"/>
      <c r="E67" s="255"/>
      <c r="F67" s="255"/>
      <c r="G67" s="255"/>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246</v>
      </c>
      <c r="AH67" s="147"/>
      <c r="AI67" s="147"/>
      <c r="AJ67" s="147"/>
      <c r="AK67" s="147"/>
      <c r="AL67" s="147"/>
      <c r="AM67" s="147"/>
      <c r="AN67" s="147"/>
      <c r="AO67" s="147"/>
      <c r="AP67" s="147"/>
      <c r="AQ67" s="147"/>
      <c r="AR67" s="147"/>
      <c r="AS67" s="147"/>
      <c r="AT67" s="147"/>
      <c r="AU67" s="147"/>
      <c r="AV67" s="147"/>
      <c r="AW67" s="147"/>
      <c r="AX67" s="147"/>
      <c r="AY67" s="147"/>
      <c r="AZ67" s="147"/>
      <c r="BA67" s="174" t="str">
        <f>C67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7" s="147"/>
      <c r="BC67" s="147"/>
      <c r="BD67" s="147"/>
      <c r="BE67" s="147"/>
      <c r="BF67" s="147"/>
      <c r="BG67" s="147"/>
      <c r="BH67" s="147"/>
    </row>
    <row r="68" spans="1:60" outlineLevel="1" x14ac:dyDescent="0.25">
      <c r="A68" s="154"/>
      <c r="B68" s="155"/>
      <c r="C68" s="256" t="s">
        <v>259</v>
      </c>
      <c r="D68" s="257"/>
      <c r="E68" s="257"/>
      <c r="F68" s="257"/>
      <c r="G68" s="257"/>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246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58" t="s">
        <v>260</v>
      </c>
      <c r="D69" s="259"/>
      <c r="E69" s="259"/>
      <c r="F69" s="259"/>
      <c r="G69" s="259"/>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4" t="s">
        <v>261</v>
      </c>
      <c r="D70" s="182"/>
      <c r="E70" s="183"/>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201</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84" t="s">
        <v>262</v>
      </c>
      <c r="D71" s="182"/>
      <c r="E71" s="183"/>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201</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84" t="s">
        <v>263</v>
      </c>
      <c r="D72" s="182"/>
      <c r="E72" s="183"/>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84" t="s">
        <v>264</v>
      </c>
      <c r="D73" s="182"/>
      <c r="E73" s="183">
        <v>312.774</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184" t="s">
        <v>265</v>
      </c>
      <c r="D74" s="182"/>
      <c r="E74" s="183"/>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84" t="s">
        <v>266</v>
      </c>
      <c r="D75" s="182"/>
      <c r="E75" s="183">
        <v>374.95499999999998</v>
      </c>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201</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84" t="s">
        <v>267</v>
      </c>
      <c r="D76" s="182"/>
      <c r="E76" s="183"/>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201</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184" t="s">
        <v>268</v>
      </c>
      <c r="D77" s="182"/>
      <c r="E77" s="183">
        <v>154.46549999999999</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4" t="s">
        <v>269</v>
      </c>
      <c r="D78" s="182"/>
      <c r="E78" s="183"/>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3"/>
      <c r="D79" s="244"/>
      <c r="E79" s="244"/>
      <c r="F79" s="244"/>
      <c r="G79" s="244"/>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30.6" outlineLevel="1" x14ac:dyDescent="0.25">
      <c r="A80" s="167">
        <v>8</v>
      </c>
      <c r="B80" s="168" t="s">
        <v>270</v>
      </c>
      <c r="C80" s="178" t="s">
        <v>271</v>
      </c>
      <c r="D80" s="169" t="s">
        <v>218</v>
      </c>
      <c r="E80" s="170">
        <v>842.19449999999995</v>
      </c>
      <c r="F80" s="171"/>
      <c r="G80" s="172">
        <f>ROUND(E80*F80,2)</f>
        <v>0</v>
      </c>
      <c r="H80" s="171"/>
      <c r="I80" s="172">
        <f>ROUND(E80*H80,2)</f>
        <v>0</v>
      </c>
      <c r="J80" s="171"/>
      <c r="K80" s="172">
        <f>ROUND(E80*J80,2)</f>
        <v>0</v>
      </c>
      <c r="L80" s="172">
        <v>21</v>
      </c>
      <c r="M80" s="172">
        <f>G80*(1+L80/100)</f>
        <v>0</v>
      </c>
      <c r="N80" s="170">
        <v>1.205E-2</v>
      </c>
      <c r="O80" s="170">
        <f>ROUND(E80*N80,2)</f>
        <v>10.15</v>
      </c>
      <c r="P80" s="170">
        <v>0</v>
      </c>
      <c r="Q80" s="170">
        <f>ROUND(E80*P80,2)</f>
        <v>0</v>
      </c>
      <c r="R80" s="172" t="s">
        <v>272</v>
      </c>
      <c r="S80" s="172" t="s">
        <v>170</v>
      </c>
      <c r="T80" s="173" t="s">
        <v>170</v>
      </c>
      <c r="U80" s="158">
        <v>0.16</v>
      </c>
      <c r="V80" s="158">
        <f>ROUND(E80*U80,2)</f>
        <v>134.75</v>
      </c>
      <c r="W80" s="158"/>
      <c r="X80" s="158" t="s">
        <v>198</v>
      </c>
      <c r="Y80" s="147"/>
      <c r="Z80" s="147"/>
      <c r="AA80" s="147"/>
      <c r="AB80" s="147"/>
      <c r="AC80" s="147"/>
      <c r="AD80" s="147"/>
      <c r="AE80" s="147"/>
      <c r="AF80" s="147"/>
      <c r="AG80" s="147" t="s">
        <v>199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54" t="s">
        <v>273</v>
      </c>
      <c r="D81" s="255"/>
      <c r="E81" s="255"/>
      <c r="F81" s="255"/>
      <c r="G81" s="255"/>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246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58" t="s">
        <v>274</v>
      </c>
      <c r="D82" s="259"/>
      <c r="E82" s="259"/>
      <c r="F82" s="259"/>
      <c r="G82" s="259"/>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175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4" t="s">
        <v>261</v>
      </c>
      <c r="D83" s="182"/>
      <c r="E83" s="183"/>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84" t="s">
        <v>262</v>
      </c>
      <c r="D84" s="182"/>
      <c r="E84" s="183"/>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201</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4" t="s">
        <v>263</v>
      </c>
      <c r="D85" s="182"/>
      <c r="E85" s="183"/>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84" t="s">
        <v>264</v>
      </c>
      <c r="D86" s="182"/>
      <c r="E86" s="183">
        <v>312.774</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201</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84" t="s">
        <v>265</v>
      </c>
      <c r="D87" s="182"/>
      <c r="E87" s="183"/>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201</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184" t="s">
        <v>266</v>
      </c>
      <c r="D88" s="182"/>
      <c r="E88" s="183">
        <v>374.95499999999998</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201</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4" t="s">
        <v>267</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4" t="s">
        <v>268</v>
      </c>
      <c r="D90" s="182"/>
      <c r="E90" s="183">
        <v>154.46549999999999</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43"/>
      <c r="D91" s="244"/>
      <c r="E91" s="244"/>
      <c r="F91" s="244"/>
      <c r="G91" s="244"/>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67">
        <v>9</v>
      </c>
      <c r="B92" s="168" t="s">
        <v>275</v>
      </c>
      <c r="C92" s="178" t="s">
        <v>276</v>
      </c>
      <c r="D92" s="169" t="s">
        <v>218</v>
      </c>
      <c r="E92" s="170">
        <v>842.19449999999995</v>
      </c>
      <c r="F92" s="171"/>
      <c r="G92" s="172">
        <f>ROUND(E92*F92,2)</f>
        <v>0</v>
      </c>
      <c r="H92" s="171"/>
      <c r="I92" s="172">
        <f>ROUND(E92*H92,2)</f>
        <v>0</v>
      </c>
      <c r="J92" s="171"/>
      <c r="K92" s="172">
        <f>ROUND(E92*J92,2)</f>
        <v>0</v>
      </c>
      <c r="L92" s="172">
        <v>21</v>
      </c>
      <c r="M92" s="172">
        <f>G92*(1+L92/100)</f>
        <v>0</v>
      </c>
      <c r="N92" s="170">
        <v>2.0000000000000002E-5</v>
      </c>
      <c r="O92" s="170">
        <f>ROUND(E92*N92,2)</f>
        <v>0.02</v>
      </c>
      <c r="P92" s="170">
        <v>0</v>
      </c>
      <c r="Q92" s="170">
        <f>ROUND(E92*P92,2)</f>
        <v>0</v>
      </c>
      <c r="R92" s="172" t="s">
        <v>244</v>
      </c>
      <c r="S92" s="172" t="s">
        <v>170</v>
      </c>
      <c r="T92" s="173" t="s">
        <v>170</v>
      </c>
      <c r="U92" s="158">
        <v>0.11</v>
      </c>
      <c r="V92" s="158">
        <f>ROUND(E92*U92,2)</f>
        <v>92.64</v>
      </c>
      <c r="W92" s="158"/>
      <c r="X92" s="158" t="s">
        <v>198</v>
      </c>
      <c r="Y92" s="147"/>
      <c r="Z92" s="147"/>
      <c r="AA92" s="147"/>
      <c r="AB92" s="147"/>
      <c r="AC92" s="147"/>
      <c r="AD92" s="147"/>
      <c r="AE92" s="147"/>
      <c r="AF92" s="147"/>
      <c r="AG92" s="147" t="s">
        <v>199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4" t="s">
        <v>261</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84" t="s">
        <v>262</v>
      </c>
      <c r="D94" s="182"/>
      <c r="E94" s="183"/>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201</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84" t="s">
        <v>263</v>
      </c>
      <c r="D95" s="182"/>
      <c r="E95" s="183"/>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201</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184" t="s">
        <v>264</v>
      </c>
      <c r="D96" s="182"/>
      <c r="E96" s="183">
        <v>312.774</v>
      </c>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201</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184" t="s">
        <v>265</v>
      </c>
      <c r="D97" s="182"/>
      <c r="E97" s="18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201</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4" t="s">
        <v>266</v>
      </c>
      <c r="D98" s="182"/>
      <c r="E98" s="183">
        <v>374.95499999999998</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84" t="s">
        <v>267</v>
      </c>
      <c r="D99" s="182"/>
      <c r="E99" s="183"/>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201</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184" t="s">
        <v>268</v>
      </c>
      <c r="D100" s="182"/>
      <c r="E100" s="183">
        <v>154.46549999999999</v>
      </c>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201</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43"/>
      <c r="D101" s="244"/>
      <c r="E101" s="244"/>
      <c r="F101" s="244"/>
      <c r="G101" s="244"/>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67">
        <v>10</v>
      </c>
      <c r="B102" s="168" t="s">
        <v>277</v>
      </c>
      <c r="C102" s="178" t="s">
        <v>278</v>
      </c>
      <c r="D102" s="169" t="s">
        <v>218</v>
      </c>
      <c r="E102" s="170">
        <v>842.19449999999995</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t="s">
        <v>244</v>
      </c>
      <c r="S102" s="172" t="s">
        <v>170</v>
      </c>
      <c r="T102" s="173" t="s">
        <v>170</v>
      </c>
      <c r="U102" s="158">
        <v>0.43</v>
      </c>
      <c r="V102" s="158">
        <f>ROUND(E102*U102,2)</f>
        <v>362.14</v>
      </c>
      <c r="W102" s="158"/>
      <c r="X102" s="158" t="s">
        <v>198</v>
      </c>
      <c r="Y102" s="147"/>
      <c r="Z102" s="147"/>
      <c r="AA102" s="147"/>
      <c r="AB102" s="147"/>
      <c r="AC102" s="147"/>
      <c r="AD102" s="147"/>
      <c r="AE102" s="147"/>
      <c r="AF102" s="147"/>
      <c r="AG102" s="147" t="s">
        <v>199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4" t="s">
        <v>261</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201</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4" t="s">
        <v>262</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4" t="s">
        <v>263</v>
      </c>
      <c r="D105" s="182"/>
      <c r="E105" s="183"/>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4" t="s">
        <v>264</v>
      </c>
      <c r="D106" s="182"/>
      <c r="E106" s="183">
        <v>312.774</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201</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184" t="s">
        <v>265</v>
      </c>
      <c r="D107" s="182"/>
      <c r="E107" s="183"/>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184" t="s">
        <v>266</v>
      </c>
      <c r="D108" s="182"/>
      <c r="E108" s="183">
        <v>374.95499999999998</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201</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184" t="s">
        <v>267</v>
      </c>
      <c r="D109" s="182"/>
      <c r="E109" s="183"/>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201</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184" t="s">
        <v>268</v>
      </c>
      <c r="D110" s="182"/>
      <c r="E110" s="183">
        <v>154.46549999999999</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201</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243"/>
      <c r="D111" s="244"/>
      <c r="E111" s="244"/>
      <c r="F111" s="244"/>
      <c r="G111" s="244"/>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176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7">
        <v>11</v>
      </c>
      <c r="B112" s="168" t="s">
        <v>279</v>
      </c>
      <c r="C112" s="178" t="s">
        <v>280</v>
      </c>
      <c r="D112" s="169" t="s">
        <v>237</v>
      </c>
      <c r="E112" s="170">
        <v>842.19449999999995</v>
      </c>
      <c r="F112" s="171"/>
      <c r="G112" s="172">
        <f>ROUND(E112*F112,2)</f>
        <v>0</v>
      </c>
      <c r="H112" s="171"/>
      <c r="I112" s="172">
        <f>ROUND(E112*H112,2)</f>
        <v>0</v>
      </c>
      <c r="J112" s="171"/>
      <c r="K112" s="172">
        <f>ROUND(E112*J112,2)</f>
        <v>0</v>
      </c>
      <c r="L112" s="172">
        <v>21</v>
      </c>
      <c r="M112" s="172">
        <f>G112*(1+L112/100)</f>
        <v>0</v>
      </c>
      <c r="N112" s="170">
        <v>3.8210000000000001E-2</v>
      </c>
      <c r="O112" s="170">
        <f>ROUND(E112*N112,2)</f>
        <v>32.18</v>
      </c>
      <c r="P112" s="170">
        <v>0</v>
      </c>
      <c r="Q112" s="170">
        <f>ROUND(E112*P112,2)</f>
        <v>0</v>
      </c>
      <c r="R112" s="172"/>
      <c r="S112" s="172" t="s">
        <v>192</v>
      </c>
      <c r="T112" s="173" t="s">
        <v>171</v>
      </c>
      <c r="U112" s="158">
        <v>1.42</v>
      </c>
      <c r="V112" s="158">
        <f>ROUND(E112*U112,2)</f>
        <v>1195.92</v>
      </c>
      <c r="W112" s="158"/>
      <c r="X112" s="158" t="s">
        <v>198</v>
      </c>
      <c r="Y112" s="147"/>
      <c r="Z112" s="147"/>
      <c r="AA112" s="147"/>
      <c r="AB112" s="147"/>
      <c r="AC112" s="147"/>
      <c r="AD112" s="147"/>
      <c r="AE112" s="147"/>
      <c r="AF112" s="147"/>
      <c r="AG112" s="147" t="s">
        <v>199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184" t="s">
        <v>261</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84" t="s">
        <v>262</v>
      </c>
      <c r="D114" s="182"/>
      <c r="E114" s="183"/>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184" t="s">
        <v>263</v>
      </c>
      <c r="D115" s="182"/>
      <c r="E115" s="183"/>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184" t="s">
        <v>264</v>
      </c>
      <c r="D116" s="182"/>
      <c r="E116" s="183">
        <v>312.774</v>
      </c>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201</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84" t="s">
        <v>265</v>
      </c>
      <c r="D117" s="182"/>
      <c r="E117" s="183"/>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201</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4" t="s">
        <v>266</v>
      </c>
      <c r="D118" s="182"/>
      <c r="E118" s="183">
        <v>374.95499999999998</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184" t="s">
        <v>267</v>
      </c>
      <c r="D119" s="182"/>
      <c r="E119" s="183"/>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201</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84" t="s">
        <v>268</v>
      </c>
      <c r="D120" s="182"/>
      <c r="E120" s="183">
        <v>154.46549999999999</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201</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3"/>
      <c r="D121" s="244"/>
      <c r="E121" s="244"/>
      <c r="F121" s="244"/>
      <c r="G121" s="244"/>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5">
      <c r="A122" s="161" t="s">
        <v>166</v>
      </c>
      <c r="B122" s="162" t="s">
        <v>91</v>
      </c>
      <c r="C122" s="177" t="s">
        <v>92</v>
      </c>
      <c r="D122" s="163"/>
      <c r="E122" s="164"/>
      <c r="F122" s="165"/>
      <c r="G122" s="165">
        <f>SUMIF(AG123:AG154,"&lt;&gt;NOR",G123:G154)</f>
        <v>0</v>
      </c>
      <c r="H122" s="165"/>
      <c r="I122" s="165">
        <f>SUM(I123:I154)</f>
        <v>0</v>
      </c>
      <c r="J122" s="165"/>
      <c r="K122" s="165">
        <f>SUM(K123:K154)</f>
        <v>0</v>
      </c>
      <c r="L122" s="165"/>
      <c r="M122" s="165">
        <f>SUM(M123:M154)</f>
        <v>0</v>
      </c>
      <c r="N122" s="164"/>
      <c r="O122" s="164">
        <f>SUM(O123:O154)</f>
        <v>35.479999999999997</v>
      </c>
      <c r="P122" s="164"/>
      <c r="Q122" s="164">
        <f>SUM(Q123:Q154)</f>
        <v>0</v>
      </c>
      <c r="R122" s="165"/>
      <c r="S122" s="165"/>
      <c r="T122" s="166"/>
      <c r="U122" s="160"/>
      <c r="V122" s="160">
        <f>SUM(V123:V154)</f>
        <v>482.12</v>
      </c>
      <c r="W122" s="160"/>
      <c r="X122" s="160"/>
      <c r="AG122" t="s">
        <v>167</v>
      </c>
    </row>
    <row r="123" spans="1:60" ht="20.399999999999999" outlineLevel="1" x14ac:dyDescent="0.25">
      <c r="A123" s="167">
        <v>12</v>
      </c>
      <c r="B123" s="168" t="s">
        <v>281</v>
      </c>
      <c r="C123" s="178" t="s">
        <v>282</v>
      </c>
      <c r="D123" s="169" t="s">
        <v>218</v>
      </c>
      <c r="E123" s="170">
        <v>1250</v>
      </c>
      <c r="F123" s="171"/>
      <c r="G123" s="172">
        <f>ROUND(E123*F123,2)</f>
        <v>0</v>
      </c>
      <c r="H123" s="171"/>
      <c r="I123" s="172">
        <f>ROUND(E123*H123,2)</f>
        <v>0</v>
      </c>
      <c r="J123" s="171"/>
      <c r="K123" s="172">
        <f>ROUND(E123*J123,2)</f>
        <v>0</v>
      </c>
      <c r="L123" s="172">
        <v>21</v>
      </c>
      <c r="M123" s="172">
        <f>G123*(1+L123/100)</f>
        <v>0</v>
      </c>
      <c r="N123" s="170">
        <v>2.426E-2</v>
      </c>
      <c r="O123" s="170">
        <f>ROUND(E123*N123,2)</f>
        <v>30.33</v>
      </c>
      <c r="P123" s="170">
        <v>0</v>
      </c>
      <c r="Q123" s="170">
        <f>ROUND(E123*P123,2)</f>
        <v>0</v>
      </c>
      <c r="R123" s="172" t="s">
        <v>283</v>
      </c>
      <c r="S123" s="172" t="s">
        <v>170</v>
      </c>
      <c r="T123" s="173" t="s">
        <v>170</v>
      </c>
      <c r="U123" s="158">
        <v>0.14199999999999999</v>
      </c>
      <c r="V123" s="158">
        <f>ROUND(E123*U123,2)</f>
        <v>177.5</v>
      </c>
      <c r="W123" s="158"/>
      <c r="X123" s="158" t="s">
        <v>198</v>
      </c>
      <c r="Y123" s="147"/>
      <c r="Z123" s="147"/>
      <c r="AA123" s="147"/>
      <c r="AB123" s="147"/>
      <c r="AC123" s="147"/>
      <c r="AD123" s="147"/>
      <c r="AE123" s="147"/>
      <c r="AF123" s="147"/>
      <c r="AG123" s="147" t="s">
        <v>199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254" t="s">
        <v>284</v>
      </c>
      <c r="D124" s="255"/>
      <c r="E124" s="255"/>
      <c r="F124" s="255"/>
      <c r="G124" s="255"/>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246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58" t="s">
        <v>285</v>
      </c>
      <c r="D125" s="259"/>
      <c r="E125" s="259"/>
      <c r="F125" s="259"/>
      <c r="G125" s="259"/>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175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4" t="s">
        <v>219</v>
      </c>
      <c r="D126" s="182"/>
      <c r="E126" s="183"/>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201</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4" t="s">
        <v>286</v>
      </c>
      <c r="D127" s="182"/>
      <c r="E127" s="183">
        <v>1250</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43"/>
      <c r="D128" s="244"/>
      <c r="E128" s="244"/>
      <c r="F128" s="244"/>
      <c r="G128" s="244"/>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176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30.6" outlineLevel="1" x14ac:dyDescent="0.25">
      <c r="A129" s="167">
        <v>13</v>
      </c>
      <c r="B129" s="168" t="s">
        <v>287</v>
      </c>
      <c r="C129" s="178" t="s">
        <v>288</v>
      </c>
      <c r="D129" s="169" t="s">
        <v>218</v>
      </c>
      <c r="E129" s="170">
        <v>3750</v>
      </c>
      <c r="F129" s="171"/>
      <c r="G129" s="172">
        <f>ROUND(E129*F129,2)</f>
        <v>0</v>
      </c>
      <c r="H129" s="171"/>
      <c r="I129" s="172">
        <f>ROUND(E129*H129,2)</f>
        <v>0</v>
      </c>
      <c r="J129" s="171"/>
      <c r="K129" s="172">
        <f>ROUND(E129*J129,2)</f>
        <v>0</v>
      </c>
      <c r="L129" s="172">
        <v>21</v>
      </c>
      <c r="M129" s="172">
        <f>G129*(1+L129/100)</f>
        <v>0</v>
      </c>
      <c r="N129" s="170">
        <v>1.0200000000000001E-3</v>
      </c>
      <c r="O129" s="170">
        <f>ROUND(E129*N129,2)</f>
        <v>3.83</v>
      </c>
      <c r="P129" s="170">
        <v>0</v>
      </c>
      <c r="Q129" s="170">
        <f>ROUND(E129*P129,2)</f>
        <v>0</v>
      </c>
      <c r="R129" s="172" t="s">
        <v>283</v>
      </c>
      <c r="S129" s="172" t="s">
        <v>170</v>
      </c>
      <c r="T129" s="173" t="s">
        <v>170</v>
      </c>
      <c r="U129" s="158">
        <v>7.0000000000000001E-3</v>
      </c>
      <c r="V129" s="158">
        <f>ROUND(E129*U129,2)</f>
        <v>26.25</v>
      </c>
      <c r="W129" s="158"/>
      <c r="X129" s="158" t="s">
        <v>198</v>
      </c>
      <c r="Y129" s="147"/>
      <c r="Z129" s="147"/>
      <c r="AA129" s="147"/>
      <c r="AB129" s="147"/>
      <c r="AC129" s="147"/>
      <c r="AD129" s="147"/>
      <c r="AE129" s="147"/>
      <c r="AF129" s="147"/>
      <c r="AG129" s="147" t="s">
        <v>199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54" t="s">
        <v>284</v>
      </c>
      <c r="D130" s="255"/>
      <c r="E130" s="255"/>
      <c r="F130" s="255"/>
      <c r="G130" s="255"/>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246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184" t="s">
        <v>219</v>
      </c>
      <c r="D131" s="182"/>
      <c r="E131" s="183"/>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201</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184" t="s">
        <v>289</v>
      </c>
      <c r="D132" s="182"/>
      <c r="E132" s="183">
        <v>3750</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201</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43"/>
      <c r="D133" s="244"/>
      <c r="E133" s="244"/>
      <c r="F133" s="244"/>
      <c r="G133" s="244"/>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176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0.399999999999999" outlineLevel="1" x14ac:dyDescent="0.25">
      <c r="A134" s="167">
        <v>14</v>
      </c>
      <c r="B134" s="168" t="s">
        <v>290</v>
      </c>
      <c r="C134" s="178" t="s">
        <v>291</v>
      </c>
      <c r="D134" s="169" t="s">
        <v>218</v>
      </c>
      <c r="E134" s="170">
        <v>1250</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t="s">
        <v>283</v>
      </c>
      <c r="S134" s="172" t="s">
        <v>170</v>
      </c>
      <c r="T134" s="173" t="s">
        <v>170</v>
      </c>
      <c r="U134" s="158">
        <v>0.12</v>
      </c>
      <c r="V134" s="158">
        <f>ROUND(E134*U134,2)</f>
        <v>150</v>
      </c>
      <c r="W134" s="158"/>
      <c r="X134" s="158" t="s">
        <v>198</v>
      </c>
      <c r="Y134" s="147"/>
      <c r="Z134" s="147"/>
      <c r="AA134" s="147"/>
      <c r="AB134" s="147"/>
      <c r="AC134" s="147"/>
      <c r="AD134" s="147"/>
      <c r="AE134" s="147"/>
      <c r="AF134" s="147"/>
      <c r="AG134" s="147" t="s">
        <v>199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4" t="s">
        <v>219</v>
      </c>
      <c r="D135" s="182"/>
      <c r="E135" s="183"/>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184" t="s">
        <v>286</v>
      </c>
      <c r="D136" s="182"/>
      <c r="E136" s="183">
        <v>1250</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201</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243"/>
      <c r="D137" s="244"/>
      <c r="E137" s="244"/>
      <c r="F137" s="244"/>
      <c r="G137" s="244"/>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176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67">
        <v>15</v>
      </c>
      <c r="B138" s="168" t="s">
        <v>292</v>
      </c>
      <c r="C138" s="178" t="s">
        <v>293</v>
      </c>
      <c r="D138" s="169" t="s">
        <v>218</v>
      </c>
      <c r="E138" s="170">
        <v>205.27359999999999</v>
      </c>
      <c r="F138" s="171"/>
      <c r="G138" s="172">
        <f>ROUND(E138*F138,2)</f>
        <v>0</v>
      </c>
      <c r="H138" s="171"/>
      <c r="I138" s="172">
        <f>ROUND(E138*H138,2)</f>
        <v>0</v>
      </c>
      <c r="J138" s="171"/>
      <c r="K138" s="172">
        <f>ROUND(E138*J138,2)</f>
        <v>0</v>
      </c>
      <c r="L138" s="172">
        <v>21</v>
      </c>
      <c r="M138" s="172">
        <f>G138*(1+L138/100)</f>
        <v>0</v>
      </c>
      <c r="N138" s="170">
        <v>5.9199999999999999E-3</v>
      </c>
      <c r="O138" s="170">
        <f>ROUND(E138*N138,2)</f>
        <v>1.22</v>
      </c>
      <c r="P138" s="170">
        <v>0</v>
      </c>
      <c r="Q138" s="170">
        <f>ROUND(E138*P138,2)</f>
        <v>0</v>
      </c>
      <c r="R138" s="172" t="s">
        <v>283</v>
      </c>
      <c r="S138" s="172" t="s">
        <v>170</v>
      </c>
      <c r="T138" s="173" t="s">
        <v>170</v>
      </c>
      <c r="U138" s="158">
        <v>0.26</v>
      </c>
      <c r="V138" s="158">
        <f>ROUND(E138*U138,2)</f>
        <v>53.37</v>
      </c>
      <c r="W138" s="158"/>
      <c r="X138" s="158" t="s">
        <v>198</v>
      </c>
      <c r="Y138" s="147"/>
      <c r="Z138" s="147"/>
      <c r="AA138" s="147"/>
      <c r="AB138" s="147"/>
      <c r="AC138" s="147"/>
      <c r="AD138" s="147"/>
      <c r="AE138" s="147"/>
      <c r="AF138" s="147"/>
      <c r="AG138" s="147" t="s">
        <v>199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4" t="s">
        <v>239</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4" t="s">
        <v>294</v>
      </c>
      <c r="D140" s="182"/>
      <c r="E140" s="183"/>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201</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4" t="s">
        <v>295</v>
      </c>
      <c r="D141" s="182"/>
      <c r="E141" s="183">
        <v>205.27359999999999</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201</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243"/>
      <c r="D142" s="244"/>
      <c r="E142" s="244"/>
      <c r="F142" s="244"/>
      <c r="G142" s="244"/>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176</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7">
        <v>16</v>
      </c>
      <c r="B143" s="168" t="s">
        <v>296</v>
      </c>
      <c r="C143" s="178" t="s">
        <v>297</v>
      </c>
      <c r="D143" s="169" t="s">
        <v>218</v>
      </c>
      <c r="E143" s="170">
        <v>1250</v>
      </c>
      <c r="F143" s="171"/>
      <c r="G143" s="172">
        <f>ROUND(E143*F143,2)</f>
        <v>0</v>
      </c>
      <c r="H143" s="171"/>
      <c r="I143" s="172">
        <f>ROUND(E143*H143,2)</f>
        <v>0</v>
      </c>
      <c r="J143" s="171"/>
      <c r="K143" s="172">
        <f>ROUND(E143*J143,2)</f>
        <v>0</v>
      </c>
      <c r="L143" s="172">
        <v>21</v>
      </c>
      <c r="M143" s="172">
        <f>G143*(1+L143/100)</f>
        <v>0</v>
      </c>
      <c r="N143" s="170">
        <v>0</v>
      </c>
      <c r="O143" s="170">
        <f>ROUND(E143*N143,2)</f>
        <v>0</v>
      </c>
      <c r="P143" s="170">
        <v>0</v>
      </c>
      <c r="Q143" s="170">
        <f>ROUND(E143*P143,2)</f>
        <v>0</v>
      </c>
      <c r="R143" s="172" t="s">
        <v>283</v>
      </c>
      <c r="S143" s="172" t="s">
        <v>170</v>
      </c>
      <c r="T143" s="173" t="s">
        <v>170</v>
      </c>
      <c r="U143" s="158">
        <v>0.04</v>
      </c>
      <c r="V143" s="158">
        <f>ROUND(E143*U143,2)</f>
        <v>50</v>
      </c>
      <c r="W143" s="158"/>
      <c r="X143" s="158" t="s">
        <v>198</v>
      </c>
      <c r="Y143" s="147"/>
      <c r="Z143" s="147"/>
      <c r="AA143" s="147"/>
      <c r="AB143" s="147"/>
      <c r="AC143" s="147"/>
      <c r="AD143" s="147"/>
      <c r="AE143" s="147"/>
      <c r="AF143" s="147"/>
      <c r="AG143" s="147" t="s">
        <v>199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4" t="s">
        <v>219</v>
      </c>
      <c r="D144" s="182"/>
      <c r="E144" s="183"/>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4" t="s">
        <v>286</v>
      </c>
      <c r="D145" s="182"/>
      <c r="E145" s="183">
        <v>1250</v>
      </c>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201</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243"/>
      <c r="D146" s="244"/>
      <c r="E146" s="244"/>
      <c r="F146" s="244"/>
      <c r="G146" s="244"/>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176</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67">
        <v>17</v>
      </c>
      <c r="B147" s="168" t="s">
        <v>298</v>
      </c>
      <c r="C147" s="178" t="s">
        <v>299</v>
      </c>
      <c r="D147" s="169" t="s">
        <v>218</v>
      </c>
      <c r="E147" s="170">
        <v>1250</v>
      </c>
      <c r="F147" s="171"/>
      <c r="G147" s="172">
        <f>ROUND(E147*F147,2)</f>
        <v>0</v>
      </c>
      <c r="H147" s="171"/>
      <c r="I147" s="172">
        <f>ROUND(E147*H147,2)</f>
        <v>0</v>
      </c>
      <c r="J147" s="171"/>
      <c r="K147" s="172">
        <f>ROUND(E147*J147,2)</f>
        <v>0</v>
      </c>
      <c r="L147" s="172">
        <v>21</v>
      </c>
      <c r="M147" s="172">
        <f>G147*(1+L147/100)</f>
        <v>0</v>
      </c>
      <c r="N147" s="170">
        <v>0</v>
      </c>
      <c r="O147" s="170">
        <f>ROUND(E147*N147,2)</f>
        <v>0</v>
      </c>
      <c r="P147" s="170">
        <v>0</v>
      </c>
      <c r="Q147" s="170">
        <f>ROUND(E147*P147,2)</f>
        <v>0</v>
      </c>
      <c r="R147" s="172" t="s">
        <v>283</v>
      </c>
      <c r="S147" s="172" t="s">
        <v>170</v>
      </c>
      <c r="T147" s="173" t="s">
        <v>170</v>
      </c>
      <c r="U147" s="158">
        <v>0.02</v>
      </c>
      <c r="V147" s="158">
        <f>ROUND(E147*U147,2)</f>
        <v>25</v>
      </c>
      <c r="W147" s="158"/>
      <c r="X147" s="158" t="s">
        <v>198</v>
      </c>
      <c r="Y147" s="147"/>
      <c r="Z147" s="147"/>
      <c r="AA147" s="147"/>
      <c r="AB147" s="147"/>
      <c r="AC147" s="147"/>
      <c r="AD147" s="147"/>
      <c r="AE147" s="147"/>
      <c r="AF147" s="147"/>
      <c r="AG147" s="147" t="s">
        <v>199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84" t="s">
        <v>219</v>
      </c>
      <c r="D148" s="182"/>
      <c r="E148" s="183"/>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201</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184" t="s">
        <v>286</v>
      </c>
      <c r="D149" s="182"/>
      <c r="E149" s="183">
        <v>1250</v>
      </c>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243"/>
      <c r="D150" s="244"/>
      <c r="E150" s="244"/>
      <c r="F150" s="244"/>
      <c r="G150" s="244"/>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176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0.399999999999999" outlineLevel="1" x14ac:dyDescent="0.25">
      <c r="A151" s="167">
        <v>18</v>
      </c>
      <c r="B151" s="168" t="s">
        <v>300</v>
      </c>
      <c r="C151" s="178" t="s">
        <v>301</v>
      </c>
      <c r="D151" s="169" t="s">
        <v>218</v>
      </c>
      <c r="E151" s="170">
        <v>1437.5</v>
      </c>
      <c r="F151" s="171"/>
      <c r="G151" s="172">
        <f>ROUND(E151*F151,2)</f>
        <v>0</v>
      </c>
      <c r="H151" s="171"/>
      <c r="I151" s="172">
        <f>ROUND(E151*H151,2)</f>
        <v>0</v>
      </c>
      <c r="J151" s="171"/>
      <c r="K151" s="172">
        <f>ROUND(E151*J151,2)</f>
        <v>0</v>
      </c>
      <c r="L151" s="172">
        <v>21</v>
      </c>
      <c r="M151" s="172">
        <f>G151*(1+L151/100)</f>
        <v>0</v>
      </c>
      <c r="N151" s="170">
        <v>6.9999999999999994E-5</v>
      </c>
      <c r="O151" s="170">
        <f>ROUND(E151*N151,2)</f>
        <v>0.1</v>
      </c>
      <c r="P151" s="170">
        <v>0</v>
      </c>
      <c r="Q151" s="170">
        <f>ROUND(E151*P151,2)</f>
        <v>0</v>
      </c>
      <c r="R151" s="172" t="s">
        <v>302</v>
      </c>
      <c r="S151" s="172" t="s">
        <v>170</v>
      </c>
      <c r="T151" s="173" t="s">
        <v>170</v>
      </c>
      <c r="U151" s="158">
        <v>0</v>
      </c>
      <c r="V151" s="158">
        <f>ROUND(E151*U151,2)</f>
        <v>0</v>
      </c>
      <c r="W151" s="158"/>
      <c r="X151" s="158" t="s">
        <v>303</v>
      </c>
      <c r="Y151" s="147"/>
      <c r="Z151" s="147"/>
      <c r="AA151" s="147"/>
      <c r="AB151" s="147"/>
      <c r="AC151" s="147"/>
      <c r="AD151" s="147"/>
      <c r="AE151" s="147"/>
      <c r="AF151" s="147"/>
      <c r="AG151" s="147" t="s">
        <v>304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4" t="s">
        <v>219</v>
      </c>
      <c r="D152" s="182"/>
      <c r="E152" s="18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201</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4" t="s">
        <v>305</v>
      </c>
      <c r="D153" s="182"/>
      <c r="E153" s="183">
        <v>1437.5</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201</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243"/>
      <c r="D154" s="244"/>
      <c r="E154" s="244"/>
      <c r="F154" s="244"/>
      <c r="G154" s="244"/>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x14ac:dyDescent="0.25">
      <c r="A155" s="161" t="s">
        <v>166</v>
      </c>
      <c r="B155" s="162" t="s">
        <v>93</v>
      </c>
      <c r="C155" s="177" t="s">
        <v>94</v>
      </c>
      <c r="D155" s="163"/>
      <c r="E155" s="164"/>
      <c r="F155" s="165"/>
      <c r="G155" s="165">
        <f>SUMIF(AG156:AG179,"&lt;&gt;NOR",G156:G179)</f>
        <v>0</v>
      </c>
      <c r="H155" s="165"/>
      <c r="I155" s="165">
        <f>SUM(I156:I179)</f>
        <v>0</v>
      </c>
      <c r="J155" s="165"/>
      <c r="K155" s="165">
        <f>SUM(K156:K179)</f>
        <v>0</v>
      </c>
      <c r="L155" s="165"/>
      <c r="M155" s="165">
        <f>SUM(M156:M179)</f>
        <v>0</v>
      </c>
      <c r="N155" s="164"/>
      <c r="O155" s="164">
        <f>SUM(O156:O179)</f>
        <v>0.01</v>
      </c>
      <c r="P155" s="164"/>
      <c r="Q155" s="164">
        <f>SUM(Q156:Q179)</f>
        <v>0</v>
      </c>
      <c r="R155" s="165"/>
      <c r="S155" s="165"/>
      <c r="T155" s="166"/>
      <c r="U155" s="160"/>
      <c r="V155" s="160">
        <f>SUM(V156:V179)</f>
        <v>63.830000000000005</v>
      </c>
      <c r="W155" s="160"/>
      <c r="X155" s="160"/>
      <c r="AG155" t="s">
        <v>167</v>
      </c>
    </row>
    <row r="156" spans="1:60" ht="40.799999999999997" outlineLevel="1" x14ac:dyDescent="0.25">
      <c r="A156" s="167">
        <v>19</v>
      </c>
      <c r="B156" s="168" t="s">
        <v>306</v>
      </c>
      <c r="C156" s="178" t="s">
        <v>307</v>
      </c>
      <c r="D156" s="169" t="s">
        <v>218</v>
      </c>
      <c r="E156" s="170">
        <v>205.27359999999999</v>
      </c>
      <c r="F156" s="171"/>
      <c r="G156" s="172">
        <f>ROUND(E156*F156,2)</f>
        <v>0</v>
      </c>
      <c r="H156" s="171"/>
      <c r="I156" s="172">
        <f>ROUND(E156*H156,2)</f>
        <v>0</v>
      </c>
      <c r="J156" s="171"/>
      <c r="K156" s="172">
        <f>ROUND(E156*J156,2)</f>
        <v>0</v>
      </c>
      <c r="L156" s="172">
        <v>21</v>
      </c>
      <c r="M156" s="172">
        <f>G156*(1+L156/100)</f>
        <v>0</v>
      </c>
      <c r="N156" s="170">
        <v>4.0000000000000003E-5</v>
      </c>
      <c r="O156" s="170">
        <f>ROUND(E156*N156,2)</f>
        <v>0.01</v>
      </c>
      <c r="P156" s="170">
        <v>0</v>
      </c>
      <c r="Q156" s="170">
        <f>ROUND(E156*P156,2)</f>
        <v>0</v>
      </c>
      <c r="R156" s="172" t="s">
        <v>244</v>
      </c>
      <c r="S156" s="172" t="s">
        <v>170</v>
      </c>
      <c r="T156" s="173" t="s">
        <v>170</v>
      </c>
      <c r="U156" s="158">
        <v>0.31</v>
      </c>
      <c r="V156" s="158">
        <f>ROUND(E156*U156,2)</f>
        <v>63.63</v>
      </c>
      <c r="W156" s="158"/>
      <c r="X156" s="158" t="s">
        <v>198</v>
      </c>
      <c r="Y156" s="147"/>
      <c r="Z156" s="147"/>
      <c r="AA156" s="147"/>
      <c r="AB156" s="147"/>
      <c r="AC156" s="147"/>
      <c r="AD156" s="147"/>
      <c r="AE156" s="147"/>
      <c r="AF156" s="147"/>
      <c r="AG156" s="147" t="s">
        <v>199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84" t="s">
        <v>239</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84" t="s">
        <v>294</v>
      </c>
      <c r="D158" s="182"/>
      <c r="E158" s="183"/>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201</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84" t="s">
        <v>295</v>
      </c>
      <c r="D159" s="182"/>
      <c r="E159" s="183">
        <v>205.27359999999999</v>
      </c>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201</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43"/>
      <c r="D160" s="244"/>
      <c r="E160" s="244"/>
      <c r="F160" s="244"/>
      <c r="G160" s="244"/>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176</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7">
        <v>20</v>
      </c>
      <c r="B161" s="168" t="s">
        <v>308</v>
      </c>
      <c r="C161" s="178" t="s">
        <v>309</v>
      </c>
      <c r="D161" s="169" t="s">
        <v>218</v>
      </c>
      <c r="E161" s="170">
        <v>250</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192</v>
      </c>
      <c r="T161" s="173" t="s">
        <v>171</v>
      </c>
      <c r="U161" s="158">
        <v>0</v>
      </c>
      <c r="V161" s="158">
        <f>ROUND(E161*U161,2)</f>
        <v>0</v>
      </c>
      <c r="W161" s="158"/>
      <c r="X161" s="158" t="s">
        <v>198</v>
      </c>
      <c r="Y161" s="147"/>
      <c r="Z161" s="147"/>
      <c r="AA161" s="147"/>
      <c r="AB161" s="147"/>
      <c r="AC161" s="147"/>
      <c r="AD161" s="147"/>
      <c r="AE161" s="147"/>
      <c r="AF161" s="147"/>
      <c r="AG161" s="147" t="s">
        <v>199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30.6" outlineLevel="1" x14ac:dyDescent="0.25">
      <c r="A162" s="154"/>
      <c r="B162" s="155"/>
      <c r="C162" s="184" t="s">
        <v>310</v>
      </c>
      <c r="D162" s="182"/>
      <c r="E162" s="183"/>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201</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4" t="s">
        <v>311</v>
      </c>
      <c r="D163" s="182"/>
      <c r="E163" s="183"/>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201</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184" t="s">
        <v>312</v>
      </c>
      <c r="D164" s="182"/>
      <c r="E164" s="183">
        <v>250</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201</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243"/>
      <c r="D165" s="244"/>
      <c r="E165" s="244"/>
      <c r="F165" s="244"/>
      <c r="G165" s="244"/>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176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7">
        <v>21</v>
      </c>
      <c r="B166" s="168" t="s">
        <v>313</v>
      </c>
      <c r="C166" s="178" t="s">
        <v>314</v>
      </c>
      <c r="D166" s="169" t="s">
        <v>185</v>
      </c>
      <c r="E166" s="170">
        <v>10</v>
      </c>
      <c r="F166" s="171"/>
      <c r="G166" s="172">
        <f>ROUND(E166*F166,2)</f>
        <v>0</v>
      </c>
      <c r="H166" s="171"/>
      <c r="I166" s="172">
        <f>ROUND(E166*H166,2)</f>
        <v>0</v>
      </c>
      <c r="J166" s="171"/>
      <c r="K166" s="172">
        <f>ROUND(E166*J166,2)</f>
        <v>0</v>
      </c>
      <c r="L166" s="172">
        <v>21</v>
      </c>
      <c r="M166" s="172">
        <f>G166*(1+L166/100)</f>
        <v>0</v>
      </c>
      <c r="N166" s="170">
        <v>0</v>
      </c>
      <c r="O166" s="170">
        <f>ROUND(E166*N166,2)</f>
        <v>0</v>
      </c>
      <c r="P166" s="170">
        <v>0</v>
      </c>
      <c r="Q166" s="170">
        <f>ROUND(E166*P166,2)</f>
        <v>0</v>
      </c>
      <c r="R166" s="172"/>
      <c r="S166" s="172" t="s">
        <v>192</v>
      </c>
      <c r="T166" s="173" t="s">
        <v>171</v>
      </c>
      <c r="U166" s="158">
        <v>0.02</v>
      </c>
      <c r="V166" s="158">
        <f>ROUND(E166*U166,2)</f>
        <v>0.2</v>
      </c>
      <c r="W166" s="158"/>
      <c r="X166" s="158" t="s">
        <v>198</v>
      </c>
      <c r="Y166" s="147"/>
      <c r="Z166" s="147"/>
      <c r="AA166" s="147"/>
      <c r="AB166" s="147"/>
      <c r="AC166" s="147"/>
      <c r="AD166" s="147"/>
      <c r="AE166" s="147"/>
      <c r="AF166" s="147"/>
      <c r="AG166" s="147" t="s">
        <v>199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184" t="s">
        <v>311</v>
      </c>
      <c r="D167" s="182"/>
      <c r="E167" s="183"/>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84" t="s">
        <v>315</v>
      </c>
      <c r="D168" s="182"/>
      <c r="E168" s="183">
        <v>10</v>
      </c>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201</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243"/>
      <c r="D169" s="244"/>
      <c r="E169" s="244"/>
      <c r="F169" s="244"/>
      <c r="G169" s="244"/>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176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7">
        <v>22</v>
      </c>
      <c r="B170" s="168" t="s">
        <v>316</v>
      </c>
      <c r="C170" s="178" t="s">
        <v>317</v>
      </c>
      <c r="D170" s="169" t="s">
        <v>218</v>
      </c>
      <c r="E170" s="170">
        <v>410.54719999999998</v>
      </c>
      <c r="F170" s="171"/>
      <c r="G170" s="172">
        <f>ROUND(E170*F170,2)</f>
        <v>0</v>
      </c>
      <c r="H170" s="171"/>
      <c r="I170" s="172">
        <f>ROUND(E170*H170,2)</f>
        <v>0</v>
      </c>
      <c r="J170" s="171"/>
      <c r="K170" s="172">
        <f>ROUND(E170*J170,2)</f>
        <v>0</v>
      </c>
      <c r="L170" s="172">
        <v>21</v>
      </c>
      <c r="M170" s="172">
        <f>G170*(1+L170/100)</f>
        <v>0</v>
      </c>
      <c r="N170" s="170">
        <v>0</v>
      </c>
      <c r="O170" s="170">
        <f>ROUND(E170*N170,2)</f>
        <v>0</v>
      </c>
      <c r="P170" s="170">
        <v>0</v>
      </c>
      <c r="Q170" s="170">
        <f>ROUND(E170*P170,2)</f>
        <v>0</v>
      </c>
      <c r="R170" s="172"/>
      <c r="S170" s="172" t="s">
        <v>192</v>
      </c>
      <c r="T170" s="173" t="s">
        <v>171</v>
      </c>
      <c r="U170" s="158">
        <v>0</v>
      </c>
      <c r="V170" s="158">
        <f>ROUND(E170*U170,2)</f>
        <v>0</v>
      </c>
      <c r="W170" s="158"/>
      <c r="X170" s="158" t="s">
        <v>198</v>
      </c>
      <c r="Y170" s="147"/>
      <c r="Z170" s="147"/>
      <c r="AA170" s="147"/>
      <c r="AB170" s="147"/>
      <c r="AC170" s="147"/>
      <c r="AD170" s="147"/>
      <c r="AE170" s="147"/>
      <c r="AF170" s="147"/>
      <c r="AG170" s="147" t="s">
        <v>199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84" t="s">
        <v>239</v>
      </c>
      <c r="D171" s="182"/>
      <c r="E171" s="183"/>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201</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184" t="s">
        <v>294</v>
      </c>
      <c r="D172" s="182"/>
      <c r="E172" s="183"/>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201</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184" t="s">
        <v>318</v>
      </c>
      <c r="D173" s="182"/>
      <c r="E173" s="183">
        <v>410.54719999999998</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201</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243"/>
      <c r="D174" s="244"/>
      <c r="E174" s="244"/>
      <c r="F174" s="244"/>
      <c r="G174" s="244"/>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176</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67">
        <v>23</v>
      </c>
      <c r="B175" s="168" t="s">
        <v>319</v>
      </c>
      <c r="C175" s="178" t="s">
        <v>320</v>
      </c>
      <c r="D175" s="169" t="s">
        <v>321</v>
      </c>
      <c r="E175" s="170">
        <v>100</v>
      </c>
      <c r="F175" s="171"/>
      <c r="G175" s="172">
        <f>ROUND(E175*F175,2)</f>
        <v>0</v>
      </c>
      <c r="H175" s="171"/>
      <c r="I175" s="172">
        <f>ROUND(E175*H175,2)</f>
        <v>0</v>
      </c>
      <c r="J175" s="171"/>
      <c r="K175" s="172">
        <f>ROUND(E175*J175,2)</f>
        <v>0</v>
      </c>
      <c r="L175" s="172">
        <v>21</v>
      </c>
      <c r="M175" s="172">
        <f>G175*(1+L175/100)</f>
        <v>0</v>
      </c>
      <c r="N175" s="170">
        <v>0</v>
      </c>
      <c r="O175" s="170">
        <f>ROUND(E175*N175,2)</f>
        <v>0</v>
      </c>
      <c r="P175" s="170">
        <v>0</v>
      </c>
      <c r="Q175" s="170">
        <f>ROUND(E175*P175,2)</f>
        <v>0</v>
      </c>
      <c r="R175" s="172"/>
      <c r="S175" s="172" t="s">
        <v>192</v>
      </c>
      <c r="T175" s="173" t="s">
        <v>171</v>
      </c>
      <c r="U175" s="158">
        <v>0</v>
      </c>
      <c r="V175" s="158">
        <f>ROUND(E175*U175,2)</f>
        <v>0</v>
      </c>
      <c r="W175" s="158"/>
      <c r="X175" s="158" t="s">
        <v>322</v>
      </c>
      <c r="Y175" s="147"/>
      <c r="Z175" s="147"/>
      <c r="AA175" s="147"/>
      <c r="AB175" s="147"/>
      <c r="AC175" s="147"/>
      <c r="AD175" s="147"/>
      <c r="AE175" s="147"/>
      <c r="AF175" s="147"/>
      <c r="AG175" s="147" t="s">
        <v>323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184" t="s">
        <v>324</v>
      </c>
      <c r="D176" s="182"/>
      <c r="E176" s="183">
        <v>100</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201</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243"/>
      <c r="D177" s="244"/>
      <c r="E177" s="244"/>
      <c r="F177" s="244"/>
      <c r="G177" s="244"/>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176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7">
        <v>24</v>
      </c>
      <c r="B178" s="168" t="s">
        <v>325</v>
      </c>
      <c r="C178" s="178" t="s">
        <v>326</v>
      </c>
      <c r="D178" s="169" t="s">
        <v>327</v>
      </c>
      <c r="E178" s="170">
        <v>1</v>
      </c>
      <c r="F178" s="171"/>
      <c r="G178" s="172">
        <f>ROUND(E178*F178,2)</f>
        <v>0</v>
      </c>
      <c r="H178" s="171"/>
      <c r="I178" s="172">
        <f>ROUND(E178*H178,2)</f>
        <v>0</v>
      </c>
      <c r="J178" s="171"/>
      <c r="K178" s="172">
        <f>ROUND(E178*J178,2)</f>
        <v>0</v>
      </c>
      <c r="L178" s="172">
        <v>21</v>
      </c>
      <c r="M178" s="172">
        <f>G178*(1+L178/100)</f>
        <v>0</v>
      </c>
      <c r="N178" s="170">
        <v>0</v>
      </c>
      <c r="O178" s="170">
        <f>ROUND(E178*N178,2)</f>
        <v>0</v>
      </c>
      <c r="P178" s="170">
        <v>0</v>
      </c>
      <c r="Q178" s="170">
        <f>ROUND(E178*P178,2)</f>
        <v>0</v>
      </c>
      <c r="R178" s="172"/>
      <c r="S178" s="172" t="s">
        <v>192</v>
      </c>
      <c r="T178" s="173" t="s">
        <v>171</v>
      </c>
      <c r="U178" s="158">
        <v>0</v>
      </c>
      <c r="V178" s="158">
        <f>ROUND(E178*U178,2)</f>
        <v>0</v>
      </c>
      <c r="W178" s="158"/>
      <c r="X178" s="158" t="s">
        <v>322</v>
      </c>
      <c r="Y178" s="147"/>
      <c r="Z178" s="147"/>
      <c r="AA178" s="147"/>
      <c r="AB178" s="147"/>
      <c r="AC178" s="147"/>
      <c r="AD178" s="147"/>
      <c r="AE178" s="147"/>
      <c r="AF178" s="147"/>
      <c r="AG178" s="147" t="s">
        <v>323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245"/>
      <c r="D179" s="246"/>
      <c r="E179" s="246"/>
      <c r="F179" s="246"/>
      <c r="G179" s="246"/>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176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x14ac:dyDescent="0.25">
      <c r="A180" s="161" t="s">
        <v>166</v>
      </c>
      <c r="B180" s="162" t="s">
        <v>95</v>
      </c>
      <c r="C180" s="177" t="s">
        <v>96</v>
      </c>
      <c r="D180" s="163"/>
      <c r="E180" s="164"/>
      <c r="F180" s="165"/>
      <c r="G180" s="165">
        <f>SUMIF(AG181:AG323,"&lt;&gt;NOR",G181:G323)</f>
        <v>0</v>
      </c>
      <c r="H180" s="165"/>
      <c r="I180" s="165">
        <f>SUM(I181:I323)</f>
        <v>0</v>
      </c>
      <c r="J180" s="165"/>
      <c r="K180" s="165">
        <f>SUM(K181:K323)</f>
        <v>0</v>
      </c>
      <c r="L180" s="165"/>
      <c r="M180" s="165">
        <f>SUM(M181:M323)</f>
        <v>0</v>
      </c>
      <c r="N180" s="164"/>
      <c r="O180" s="164">
        <f>SUM(O181:O323)</f>
        <v>7.7700000000000005</v>
      </c>
      <c r="P180" s="164"/>
      <c r="Q180" s="164">
        <f>SUM(Q181:Q323)</f>
        <v>258.62</v>
      </c>
      <c r="R180" s="165"/>
      <c r="S180" s="165"/>
      <c r="T180" s="166"/>
      <c r="U180" s="160"/>
      <c r="V180" s="160">
        <f>SUM(V181:V323)</f>
        <v>837.08999999999992</v>
      </c>
      <c r="W180" s="160"/>
      <c r="X180" s="160"/>
      <c r="AG180" t="s">
        <v>167</v>
      </c>
    </row>
    <row r="181" spans="1:60" outlineLevel="1" x14ac:dyDescent="0.25">
      <c r="A181" s="167">
        <v>25</v>
      </c>
      <c r="B181" s="168" t="s">
        <v>328</v>
      </c>
      <c r="C181" s="178" t="s">
        <v>329</v>
      </c>
      <c r="D181" s="169" t="s">
        <v>218</v>
      </c>
      <c r="E181" s="170">
        <v>55.12</v>
      </c>
      <c r="F181" s="171"/>
      <c r="G181" s="172">
        <f>ROUND(E181*F181,2)</f>
        <v>0</v>
      </c>
      <c r="H181" s="171"/>
      <c r="I181" s="172">
        <f>ROUND(E181*H181,2)</f>
        <v>0</v>
      </c>
      <c r="J181" s="171"/>
      <c r="K181" s="172">
        <f>ROUND(E181*J181,2)</f>
        <v>0</v>
      </c>
      <c r="L181" s="172">
        <v>21</v>
      </c>
      <c r="M181" s="172">
        <f>G181*(1+L181/100)</f>
        <v>0</v>
      </c>
      <c r="N181" s="170">
        <v>6.7000000000000002E-4</v>
      </c>
      <c r="O181" s="170">
        <f>ROUND(E181*N181,2)</f>
        <v>0.04</v>
      </c>
      <c r="P181" s="170">
        <v>0.31900000000000001</v>
      </c>
      <c r="Q181" s="170">
        <f>ROUND(E181*P181,2)</f>
        <v>17.579999999999998</v>
      </c>
      <c r="R181" s="172" t="s">
        <v>330</v>
      </c>
      <c r="S181" s="172" t="s">
        <v>170</v>
      </c>
      <c r="T181" s="173" t="s">
        <v>170</v>
      </c>
      <c r="U181" s="158">
        <v>0.32</v>
      </c>
      <c r="V181" s="158">
        <f>ROUND(E181*U181,2)</f>
        <v>17.64</v>
      </c>
      <c r="W181" s="158"/>
      <c r="X181" s="158" t="s">
        <v>198</v>
      </c>
      <c r="Y181" s="147"/>
      <c r="Z181" s="147"/>
      <c r="AA181" s="147"/>
      <c r="AB181" s="147"/>
      <c r="AC181" s="147"/>
      <c r="AD181" s="147"/>
      <c r="AE181" s="147"/>
      <c r="AF181" s="147"/>
      <c r="AG181" s="147" t="s">
        <v>199</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1" outlineLevel="1" x14ac:dyDescent="0.25">
      <c r="A182" s="154"/>
      <c r="B182" s="155"/>
      <c r="C182" s="254" t="s">
        <v>331</v>
      </c>
      <c r="D182" s="255"/>
      <c r="E182" s="255"/>
      <c r="F182" s="255"/>
      <c r="G182" s="255"/>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246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74" t="str">
        <f>C182</f>
        <v>nebo vybourání otvorů průřezové plochy přes 4 m2 v příčkách, včetně pomocného lešení o výšce podlahy do 1900 mm a pro zatížení do 1,5 kPa  (150 kg/m2),</v>
      </c>
      <c r="BB182" s="147"/>
      <c r="BC182" s="147"/>
      <c r="BD182" s="147"/>
      <c r="BE182" s="147"/>
      <c r="BF182" s="147"/>
      <c r="BG182" s="147"/>
      <c r="BH182" s="147"/>
    </row>
    <row r="183" spans="1:60" outlineLevel="1" x14ac:dyDescent="0.25">
      <c r="A183" s="154"/>
      <c r="B183" s="155"/>
      <c r="C183" s="184" t="s">
        <v>332</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201</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84" t="s">
        <v>219</v>
      </c>
      <c r="D184" s="182"/>
      <c r="E184" s="183"/>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201</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184" t="s">
        <v>333</v>
      </c>
      <c r="D185" s="182"/>
      <c r="E185" s="183"/>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201</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184" t="s">
        <v>334</v>
      </c>
      <c r="D186" s="182"/>
      <c r="E186" s="183">
        <v>55.12</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201</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43"/>
      <c r="D187" s="244"/>
      <c r="E187" s="244"/>
      <c r="F187" s="244"/>
      <c r="G187" s="244"/>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176</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0.399999999999999" outlineLevel="1" x14ac:dyDescent="0.25">
      <c r="A188" s="167">
        <v>26</v>
      </c>
      <c r="B188" s="168" t="s">
        <v>335</v>
      </c>
      <c r="C188" s="178" t="s">
        <v>336</v>
      </c>
      <c r="D188" s="169" t="s">
        <v>337</v>
      </c>
      <c r="E188" s="170">
        <v>156.26</v>
      </c>
      <c r="F188" s="171"/>
      <c r="G188" s="172">
        <f>ROUND(E188*F188,2)</f>
        <v>0</v>
      </c>
      <c r="H188" s="171"/>
      <c r="I188" s="172">
        <f>ROUND(E188*H188,2)</f>
        <v>0</v>
      </c>
      <c r="J188" s="171"/>
      <c r="K188" s="172">
        <f>ROUND(E188*J188,2)</f>
        <v>0</v>
      </c>
      <c r="L188" s="172">
        <v>21</v>
      </c>
      <c r="M188" s="172">
        <f>G188*(1+L188/100)</f>
        <v>0</v>
      </c>
      <c r="N188" s="170">
        <v>0</v>
      </c>
      <c r="O188" s="170">
        <f>ROUND(E188*N188,2)</f>
        <v>0</v>
      </c>
      <c r="P188" s="170">
        <v>3.6999999999999998E-2</v>
      </c>
      <c r="Q188" s="170">
        <f>ROUND(E188*P188,2)</f>
        <v>5.78</v>
      </c>
      <c r="R188" s="172" t="s">
        <v>330</v>
      </c>
      <c r="S188" s="172" t="s">
        <v>170</v>
      </c>
      <c r="T188" s="173" t="s">
        <v>170</v>
      </c>
      <c r="U188" s="158">
        <v>0.55000000000000004</v>
      </c>
      <c r="V188" s="158">
        <f>ROUND(E188*U188,2)</f>
        <v>85.94</v>
      </c>
      <c r="W188" s="158"/>
      <c r="X188" s="158" t="s">
        <v>198</v>
      </c>
      <c r="Y188" s="147"/>
      <c r="Z188" s="147"/>
      <c r="AA188" s="147"/>
      <c r="AB188" s="147"/>
      <c r="AC188" s="147"/>
      <c r="AD188" s="147"/>
      <c r="AE188" s="147"/>
      <c r="AF188" s="147"/>
      <c r="AG188" s="147" t="s">
        <v>199</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184" t="s">
        <v>338</v>
      </c>
      <c r="D189" s="182"/>
      <c r="E189" s="183"/>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201</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184" t="s">
        <v>339</v>
      </c>
      <c r="D190" s="182"/>
      <c r="E190" s="183">
        <v>156.26</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201</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243"/>
      <c r="D191" s="244"/>
      <c r="E191" s="244"/>
      <c r="F191" s="244"/>
      <c r="G191" s="244"/>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176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30.6" outlineLevel="1" x14ac:dyDescent="0.25">
      <c r="A192" s="167">
        <v>27</v>
      </c>
      <c r="B192" s="168" t="s">
        <v>340</v>
      </c>
      <c r="C192" s="178" t="s">
        <v>341</v>
      </c>
      <c r="D192" s="169" t="s">
        <v>218</v>
      </c>
      <c r="E192" s="170">
        <v>842.19449999999995</v>
      </c>
      <c r="F192" s="171"/>
      <c r="G192" s="172">
        <f>ROUND(E192*F192,2)</f>
        <v>0</v>
      </c>
      <c r="H192" s="171"/>
      <c r="I192" s="172">
        <f>ROUND(E192*H192,2)</f>
        <v>0</v>
      </c>
      <c r="J192" s="171"/>
      <c r="K192" s="172">
        <f>ROUND(E192*J192,2)</f>
        <v>0</v>
      </c>
      <c r="L192" s="172">
        <v>21</v>
      </c>
      <c r="M192" s="172">
        <f>G192*(1+L192/100)</f>
        <v>0</v>
      </c>
      <c r="N192" s="170">
        <v>0</v>
      </c>
      <c r="O192" s="170">
        <f>ROUND(E192*N192,2)</f>
        <v>0</v>
      </c>
      <c r="P192" s="170">
        <v>5.0000000000000001E-3</v>
      </c>
      <c r="Q192" s="170">
        <f>ROUND(E192*P192,2)</f>
        <v>4.21</v>
      </c>
      <c r="R192" s="172" t="s">
        <v>330</v>
      </c>
      <c r="S192" s="172" t="s">
        <v>170</v>
      </c>
      <c r="T192" s="173" t="s">
        <v>170</v>
      </c>
      <c r="U192" s="158">
        <v>0.02</v>
      </c>
      <c r="V192" s="158">
        <f>ROUND(E192*U192,2)</f>
        <v>16.84</v>
      </c>
      <c r="W192" s="158"/>
      <c r="X192" s="158" t="s">
        <v>198</v>
      </c>
      <c r="Y192" s="147"/>
      <c r="Z192" s="147"/>
      <c r="AA192" s="147"/>
      <c r="AB192" s="147"/>
      <c r="AC192" s="147"/>
      <c r="AD192" s="147"/>
      <c r="AE192" s="147"/>
      <c r="AF192" s="147"/>
      <c r="AG192" s="147" t="s">
        <v>199</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84" t="s">
        <v>261</v>
      </c>
      <c r="D193" s="182"/>
      <c r="E193" s="183"/>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201</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184" t="s">
        <v>262</v>
      </c>
      <c r="D194" s="182"/>
      <c r="E194" s="183"/>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201</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184" t="s">
        <v>263</v>
      </c>
      <c r="D195" s="182"/>
      <c r="E195" s="183"/>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201</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184" t="s">
        <v>264</v>
      </c>
      <c r="D196" s="182"/>
      <c r="E196" s="183">
        <v>312.774</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201</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184" t="s">
        <v>265</v>
      </c>
      <c r="D197" s="182"/>
      <c r="E197" s="183"/>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201</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184" t="s">
        <v>266</v>
      </c>
      <c r="D198" s="182"/>
      <c r="E198" s="183">
        <v>374.95499999999998</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201</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84" t="s">
        <v>267</v>
      </c>
      <c r="D199" s="182"/>
      <c r="E199" s="183"/>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201</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184" t="s">
        <v>268</v>
      </c>
      <c r="D200" s="182"/>
      <c r="E200" s="183">
        <v>154.46549999999999</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201</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243"/>
      <c r="D201" s="244"/>
      <c r="E201" s="244"/>
      <c r="F201" s="244"/>
      <c r="G201" s="244"/>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176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0.399999999999999" outlineLevel="1" x14ac:dyDescent="0.25">
      <c r="A202" s="167">
        <v>28</v>
      </c>
      <c r="B202" s="168" t="s">
        <v>342</v>
      </c>
      <c r="C202" s="178" t="s">
        <v>343</v>
      </c>
      <c r="D202" s="169" t="s">
        <v>218</v>
      </c>
      <c r="E202" s="170">
        <v>775.601</v>
      </c>
      <c r="F202" s="171"/>
      <c r="G202" s="172">
        <f>ROUND(E202*F202,2)</f>
        <v>0</v>
      </c>
      <c r="H202" s="171"/>
      <c r="I202" s="172">
        <f>ROUND(E202*H202,2)</f>
        <v>0</v>
      </c>
      <c r="J202" s="171"/>
      <c r="K202" s="172">
        <f>ROUND(E202*J202,2)</f>
        <v>0</v>
      </c>
      <c r="L202" s="172">
        <v>21</v>
      </c>
      <c r="M202" s="172">
        <f>G202*(1+L202/100)</f>
        <v>0</v>
      </c>
      <c r="N202" s="170">
        <v>0</v>
      </c>
      <c r="O202" s="170">
        <f>ROUND(E202*N202,2)</f>
        <v>0</v>
      </c>
      <c r="P202" s="170">
        <v>6.0000000000000001E-3</v>
      </c>
      <c r="Q202" s="170">
        <f>ROUND(E202*P202,2)</f>
        <v>4.6500000000000004</v>
      </c>
      <c r="R202" s="172" t="s">
        <v>344</v>
      </c>
      <c r="S202" s="172" t="s">
        <v>170</v>
      </c>
      <c r="T202" s="173" t="s">
        <v>170</v>
      </c>
      <c r="U202" s="158">
        <v>0.05</v>
      </c>
      <c r="V202" s="158">
        <f>ROUND(E202*U202,2)</f>
        <v>38.78</v>
      </c>
      <c r="W202" s="158"/>
      <c r="X202" s="158" t="s">
        <v>198</v>
      </c>
      <c r="Y202" s="147"/>
      <c r="Z202" s="147"/>
      <c r="AA202" s="147"/>
      <c r="AB202" s="147"/>
      <c r="AC202" s="147"/>
      <c r="AD202" s="147"/>
      <c r="AE202" s="147"/>
      <c r="AF202" s="147"/>
      <c r="AG202" s="147" t="s">
        <v>199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84" t="s">
        <v>219</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201</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184" t="s">
        <v>220</v>
      </c>
      <c r="D204" s="182"/>
      <c r="E204" s="18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201</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184" t="s">
        <v>345</v>
      </c>
      <c r="D205" s="182"/>
      <c r="E205" s="183">
        <v>90.375</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201</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184" t="s">
        <v>222</v>
      </c>
      <c r="D206" s="182"/>
      <c r="E206" s="183"/>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201</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54"/>
      <c r="B207" s="155"/>
      <c r="C207" s="184" t="s">
        <v>346</v>
      </c>
      <c r="D207" s="182"/>
      <c r="E207" s="183">
        <v>82.95</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201</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184" t="s">
        <v>347</v>
      </c>
      <c r="D208" s="182"/>
      <c r="E208" s="183"/>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201</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54"/>
      <c r="B209" s="155"/>
      <c r="C209" s="184" t="s">
        <v>348</v>
      </c>
      <c r="D209" s="182"/>
      <c r="E209" s="183">
        <v>221.25</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201</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184" t="s">
        <v>349</v>
      </c>
      <c r="D210" s="182"/>
      <c r="E210" s="183">
        <v>-23.312000000000001</v>
      </c>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201</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84" t="s">
        <v>350</v>
      </c>
      <c r="D211" s="182"/>
      <c r="E211" s="183"/>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201</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84" t="s">
        <v>351</v>
      </c>
      <c r="D212" s="182"/>
      <c r="E212" s="183">
        <v>427.65</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201</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84" t="s">
        <v>349</v>
      </c>
      <c r="D213" s="182"/>
      <c r="E213" s="183">
        <v>-23.312000000000001</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201</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243"/>
      <c r="D214" s="244"/>
      <c r="E214" s="244"/>
      <c r="F214" s="244"/>
      <c r="G214" s="244"/>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176</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67">
        <v>29</v>
      </c>
      <c r="B215" s="168" t="s">
        <v>352</v>
      </c>
      <c r="C215" s="178" t="s">
        <v>353</v>
      </c>
      <c r="D215" s="169" t="s">
        <v>218</v>
      </c>
      <c r="E215" s="170">
        <v>775.601</v>
      </c>
      <c r="F215" s="171"/>
      <c r="G215" s="172">
        <f>ROUND(E215*F215,2)</f>
        <v>0</v>
      </c>
      <c r="H215" s="171"/>
      <c r="I215" s="172">
        <f>ROUND(E215*H215,2)</f>
        <v>0</v>
      </c>
      <c r="J215" s="171"/>
      <c r="K215" s="172">
        <f>ROUND(E215*J215,2)</f>
        <v>0</v>
      </c>
      <c r="L215" s="172">
        <v>21</v>
      </c>
      <c r="M215" s="172">
        <f>G215*(1+L215/100)</f>
        <v>0</v>
      </c>
      <c r="N215" s="170">
        <v>0</v>
      </c>
      <c r="O215" s="170">
        <f>ROUND(E215*N215,2)</f>
        <v>0</v>
      </c>
      <c r="P215" s="170">
        <v>0</v>
      </c>
      <c r="Q215" s="170">
        <f>ROUND(E215*P215,2)</f>
        <v>0</v>
      </c>
      <c r="R215" s="172" t="s">
        <v>344</v>
      </c>
      <c r="S215" s="172" t="s">
        <v>170</v>
      </c>
      <c r="T215" s="173" t="s">
        <v>170</v>
      </c>
      <c r="U215" s="158">
        <v>0.01</v>
      </c>
      <c r="V215" s="158">
        <f>ROUND(E215*U215,2)</f>
        <v>7.76</v>
      </c>
      <c r="W215" s="158"/>
      <c r="X215" s="158" t="s">
        <v>198</v>
      </c>
      <c r="Y215" s="147"/>
      <c r="Z215" s="147"/>
      <c r="AA215" s="147"/>
      <c r="AB215" s="147"/>
      <c r="AC215" s="147"/>
      <c r="AD215" s="147"/>
      <c r="AE215" s="147"/>
      <c r="AF215" s="147"/>
      <c r="AG215" s="147" t="s">
        <v>199</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84" t="s">
        <v>219</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201</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84" t="s">
        <v>220</v>
      </c>
      <c r="D217" s="182"/>
      <c r="E217" s="183"/>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201</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84" t="s">
        <v>345</v>
      </c>
      <c r="D218" s="182"/>
      <c r="E218" s="183">
        <v>90.375</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201</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84" t="s">
        <v>222</v>
      </c>
      <c r="D219" s="182"/>
      <c r="E219" s="183"/>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201</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84" t="s">
        <v>346</v>
      </c>
      <c r="D220" s="182"/>
      <c r="E220" s="183">
        <v>82.95</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201</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84" t="s">
        <v>347</v>
      </c>
      <c r="D221" s="182"/>
      <c r="E221" s="183"/>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201</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4" t="s">
        <v>348</v>
      </c>
      <c r="D222" s="182"/>
      <c r="E222" s="183">
        <v>221.25</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201</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84" t="s">
        <v>349</v>
      </c>
      <c r="D223" s="182"/>
      <c r="E223" s="183">
        <v>-23.312000000000001</v>
      </c>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201</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184" t="s">
        <v>350</v>
      </c>
      <c r="D224" s="182"/>
      <c r="E224" s="183"/>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201</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84" t="s">
        <v>351</v>
      </c>
      <c r="D225" s="182"/>
      <c r="E225" s="183">
        <v>427.65</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201</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84" t="s">
        <v>349</v>
      </c>
      <c r="D226" s="182"/>
      <c r="E226" s="183">
        <v>-23.312000000000001</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201</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243"/>
      <c r="D227" s="244"/>
      <c r="E227" s="244"/>
      <c r="F227" s="244"/>
      <c r="G227" s="244"/>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176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ht="20.399999999999999" outlineLevel="1" x14ac:dyDescent="0.25">
      <c r="A228" s="167">
        <v>30</v>
      </c>
      <c r="B228" s="168" t="s">
        <v>354</v>
      </c>
      <c r="C228" s="178" t="s">
        <v>355</v>
      </c>
      <c r="D228" s="169" t="s">
        <v>218</v>
      </c>
      <c r="E228" s="170">
        <v>973.53899999999999</v>
      </c>
      <c r="F228" s="171"/>
      <c r="G228" s="172">
        <f>ROUND(E228*F228,2)</f>
        <v>0</v>
      </c>
      <c r="H228" s="171"/>
      <c r="I228" s="172">
        <f>ROUND(E228*H228,2)</f>
        <v>0</v>
      </c>
      <c r="J228" s="171"/>
      <c r="K228" s="172">
        <f>ROUND(E228*J228,2)</f>
        <v>0</v>
      </c>
      <c r="L228" s="172">
        <v>21</v>
      </c>
      <c r="M228" s="172">
        <f>G228*(1+L228/100)</f>
        <v>0</v>
      </c>
      <c r="N228" s="170">
        <v>0</v>
      </c>
      <c r="O228" s="170">
        <f>ROUND(E228*N228,2)</f>
        <v>0</v>
      </c>
      <c r="P228" s="170">
        <v>1.4999999999999999E-2</v>
      </c>
      <c r="Q228" s="170">
        <f>ROUND(E228*P228,2)</f>
        <v>14.6</v>
      </c>
      <c r="R228" s="172" t="s">
        <v>356</v>
      </c>
      <c r="S228" s="172" t="s">
        <v>170</v>
      </c>
      <c r="T228" s="173" t="s">
        <v>170</v>
      </c>
      <c r="U228" s="158">
        <v>0.09</v>
      </c>
      <c r="V228" s="158">
        <f>ROUND(E228*U228,2)</f>
        <v>87.62</v>
      </c>
      <c r="W228" s="158"/>
      <c r="X228" s="158" t="s">
        <v>198</v>
      </c>
      <c r="Y228" s="147"/>
      <c r="Z228" s="147"/>
      <c r="AA228" s="147"/>
      <c r="AB228" s="147"/>
      <c r="AC228" s="147"/>
      <c r="AD228" s="147"/>
      <c r="AE228" s="147"/>
      <c r="AF228" s="147"/>
      <c r="AG228" s="147" t="s">
        <v>199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184" t="s">
        <v>219</v>
      </c>
      <c r="D229" s="182"/>
      <c r="E229" s="183"/>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201</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184" t="s">
        <v>220</v>
      </c>
      <c r="D230" s="182"/>
      <c r="E230" s="183"/>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201</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4" t="s">
        <v>345</v>
      </c>
      <c r="D231" s="182"/>
      <c r="E231" s="183">
        <v>90.375</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201</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184" t="s">
        <v>222</v>
      </c>
      <c r="D232" s="182"/>
      <c r="E232" s="183"/>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201</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54"/>
      <c r="B233" s="155"/>
      <c r="C233" s="184" t="s">
        <v>346</v>
      </c>
      <c r="D233" s="182"/>
      <c r="E233" s="183">
        <v>82.95</v>
      </c>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201</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184" t="s">
        <v>347</v>
      </c>
      <c r="D234" s="182"/>
      <c r="E234" s="183"/>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201</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184" t="s">
        <v>357</v>
      </c>
      <c r="D235" s="182"/>
      <c r="E235" s="183">
        <v>442.5</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201</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84" t="s">
        <v>358</v>
      </c>
      <c r="D236" s="182"/>
      <c r="E236" s="183">
        <v>-46.624000000000002</v>
      </c>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201</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184" t="s">
        <v>350</v>
      </c>
      <c r="D237" s="182"/>
      <c r="E237" s="183"/>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201</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84" t="s">
        <v>351</v>
      </c>
      <c r="D238" s="182"/>
      <c r="E238" s="183">
        <v>427.65</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201</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54"/>
      <c r="B239" s="155"/>
      <c r="C239" s="184" t="s">
        <v>349</v>
      </c>
      <c r="D239" s="182"/>
      <c r="E239" s="183">
        <v>-23.312000000000001</v>
      </c>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201</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243"/>
      <c r="D240" s="244"/>
      <c r="E240" s="244"/>
      <c r="F240" s="244"/>
      <c r="G240" s="244"/>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176</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0.399999999999999" outlineLevel="1" x14ac:dyDescent="0.25">
      <c r="A241" s="167">
        <v>31</v>
      </c>
      <c r="B241" s="168" t="s">
        <v>359</v>
      </c>
      <c r="C241" s="178" t="s">
        <v>360</v>
      </c>
      <c r="D241" s="169" t="s">
        <v>218</v>
      </c>
      <c r="E241" s="170">
        <v>775.601</v>
      </c>
      <c r="F241" s="171"/>
      <c r="G241" s="172">
        <f>ROUND(E241*F241,2)</f>
        <v>0</v>
      </c>
      <c r="H241" s="171"/>
      <c r="I241" s="172">
        <f>ROUND(E241*H241,2)</f>
        <v>0</v>
      </c>
      <c r="J241" s="171"/>
      <c r="K241" s="172">
        <f>ROUND(E241*J241,2)</f>
        <v>0</v>
      </c>
      <c r="L241" s="172">
        <v>21</v>
      </c>
      <c r="M241" s="172">
        <f>G241*(1+L241/100)</f>
        <v>0</v>
      </c>
      <c r="N241" s="170">
        <v>0</v>
      </c>
      <c r="O241" s="170">
        <f>ROUND(E241*N241,2)</f>
        <v>0</v>
      </c>
      <c r="P241" s="170">
        <v>5.0000000000000001E-3</v>
      </c>
      <c r="Q241" s="170">
        <f>ROUND(E241*P241,2)</f>
        <v>3.88</v>
      </c>
      <c r="R241" s="172" t="s">
        <v>356</v>
      </c>
      <c r="S241" s="172" t="s">
        <v>170</v>
      </c>
      <c r="T241" s="173" t="s">
        <v>170</v>
      </c>
      <c r="U241" s="158">
        <v>0.05</v>
      </c>
      <c r="V241" s="158">
        <f>ROUND(E241*U241,2)</f>
        <v>38.78</v>
      </c>
      <c r="W241" s="158"/>
      <c r="X241" s="158" t="s">
        <v>198</v>
      </c>
      <c r="Y241" s="147"/>
      <c r="Z241" s="147"/>
      <c r="AA241" s="147"/>
      <c r="AB241" s="147"/>
      <c r="AC241" s="147"/>
      <c r="AD241" s="147"/>
      <c r="AE241" s="147"/>
      <c r="AF241" s="147"/>
      <c r="AG241" s="147" t="s">
        <v>199</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84" t="s">
        <v>219</v>
      </c>
      <c r="D242" s="182"/>
      <c r="E242" s="183"/>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184" t="s">
        <v>220</v>
      </c>
      <c r="D243" s="182"/>
      <c r="E243" s="183"/>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201</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54"/>
      <c r="B244" s="155"/>
      <c r="C244" s="184" t="s">
        <v>345</v>
      </c>
      <c r="D244" s="182"/>
      <c r="E244" s="183">
        <v>90.375</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201</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184" t="s">
        <v>222</v>
      </c>
      <c r="D245" s="182"/>
      <c r="E245" s="18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201</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84" t="s">
        <v>346</v>
      </c>
      <c r="D246" s="182"/>
      <c r="E246" s="183">
        <v>82.95</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201</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84" t="s">
        <v>347</v>
      </c>
      <c r="D247" s="182"/>
      <c r="E247" s="183"/>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201</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84" t="s">
        <v>348</v>
      </c>
      <c r="D248" s="182"/>
      <c r="E248" s="183">
        <v>221.25</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201</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84" t="s">
        <v>349</v>
      </c>
      <c r="D249" s="182"/>
      <c r="E249" s="183">
        <v>-23.312000000000001</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201</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84" t="s">
        <v>350</v>
      </c>
      <c r="D250" s="182"/>
      <c r="E250" s="183"/>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201</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4" t="s">
        <v>351</v>
      </c>
      <c r="D251" s="182"/>
      <c r="E251" s="183">
        <v>427.65</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201</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184" t="s">
        <v>349</v>
      </c>
      <c r="D252" s="182"/>
      <c r="E252" s="183">
        <v>-23.312000000000001</v>
      </c>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201</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54"/>
      <c r="B253" s="155"/>
      <c r="C253" s="243"/>
      <c r="D253" s="244"/>
      <c r="E253" s="244"/>
      <c r="F253" s="244"/>
      <c r="G253" s="244"/>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176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67">
        <v>32</v>
      </c>
      <c r="B254" s="168" t="s">
        <v>361</v>
      </c>
      <c r="C254" s="178" t="s">
        <v>362</v>
      </c>
      <c r="D254" s="169" t="s">
        <v>218</v>
      </c>
      <c r="E254" s="170">
        <v>775.601</v>
      </c>
      <c r="F254" s="171"/>
      <c r="G254" s="172">
        <f>ROUND(E254*F254,2)</f>
        <v>0</v>
      </c>
      <c r="H254" s="171"/>
      <c r="I254" s="172">
        <f>ROUND(E254*H254,2)</f>
        <v>0</v>
      </c>
      <c r="J254" s="171"/>
      <c r="K254" s="172">
        <f>ROUND(E254*J254,2)</f>
        <v>0</v>
      </c>
      <c r="L254" s="172">
        <v>21</v>
      </c>
      <c r="M254" s="172">
        <f>G254*(1+L254/100)</f>
        <v>0</v>
      </c>
      <c r="N254" s="170">
        <v>0</v>
      </c>
      <c r="O254" s="170">
        <f>ROUND(E254*N254,2)</f>
        <v>0</v>
      </c>
      <c r="P254" s="170">
        <v>1.7999999999999999E-2</v>
      </c>
      <c r="Q254" s="170">
        <f>ROUND(E254*P254,2)</f>
        <v>13.96</v>
      </c>
      <c r="R254" s="172" t="s">
        <v>363</v>
      </c>
      <c r="S254" s="172" t="s">
        <v>170</v>
      </c>
      <c r="T254" s="173" t="s">
        <v>170</v>
      </c>
      <c r="U254" s="158">
        <v>0.33</v>
      </c>
      <c r="V254" s="158">
        <f>ROUND(E254*U254,2)</f>
        <v>255.95</v>
      </c>
      <c r="W254" s="158"/>
      <c r="X254" s="158" t="s">
        <v>198</v>
      </c>
      <c r="Y254" s="147"/>
      <c r="Z254" s="147"/>
      <c r="AA254" s="147"/>
      <c r="AB254" s="147"/>
      <c r="AC254" s="147"/>
      <c r="AD254" s="147"/>
      <c r="AE254" s="147"/>
      <c r="AF254" s="147"/>
      <c r="AG254" s="147" t="s">
        <v>199</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84" t="s">
        <v>219</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201</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184" t="s">
        <v>220</v>
      </c>
      <c r="D256" s="182"/>
      <c r="E256" s="183"/>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201</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184" t="s">
        <v>345</v>
      </c>
      <c r="D257" s="182"/>
      <c r="E257" s="183">
        <v>90.375</v>
      </c>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201</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84" t="s">
        <v>222</v>
      </c>
      <c r="D258" s="182"/>
      <c r="E258" s="183"/>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201</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84" t="s">
        <v>346</v>
      </c>
      <c r="D259" s="182"/>
      <c r="E259" s="183">
        <v>82.95</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201</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184" t="s">
        <v>347</v>
      </c>
      <c r="D260" s="182"/>
      <c r="E260" s="183"/>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201</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184" t="s">
        <v>348</v>
      </c>
      <c r="D261" s="182"/>
      <c r="E261" s="183">
        <v>221.25</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201</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54"/>
      <c r="B262" s="155"/>
      <c r="C262" s="184" t="s">
        <v>349</v>
      </c>
      <c r="D262" s="182"/>
      <c r="E262" s="183">
        <v>-23.312000000000001</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201</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84" t="s">
        <v>350</v>
      </c>
      <c r="D263" s="182"/>
      <c r="E263" s="183"/>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201</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84" t="s">
        <v>351</v>
      </c>
      <c r="D264" s="182"/>
      <c r="E264" s="183">
        <v>427.65</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201</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4" t="s">
        <v>349</v>
      </c>
      <c r="D265" s="182"/>
      <c r="E265" s="183">
        <v>-23.312000000000001</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201</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43"/>
      <c r="D266" s="244"/>
      <c r="E266" s="244"/>
      <c r="F266" s="244"/>
      <c r="G266" s="244"/>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176</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67">
        <v>33</v>
      </c>
      <c r="B267" s="168" t="s">
        <v>364</v>
      </c>
      <c r="C267" s="178" t="s">
        <v>365</v>
      </c>
      <c r="D267" s="169" t="s">
        <v>366</v>
      </c>
      <c r="E267" s="170">
        <v>1</v>
      </c>
      <c r="F267" s="171"/>
      <c r="G267" s="172">
        <f>ROUND(E267*F267,2)</f>
        <v>0</v>
      </c>
      <c r="H267" s="171"/>
      <c r="I267" s="172">
        <f>ROUND(E267*H267,2)</f>
        <v>0</v>
      </c>
      <c r="J267" s="171"/>
      <c r="K267" s="172">
        <f>ROUND(E267*J267,2)</f>
        <v>0</v>
      </c>
      <c r="L267" s="172">
        <v>21</v>
      </c>
      <c r="M267" s="172">
        <f>G267*(1+L267/100)</f>
        <v>0</v>
      </c>
      <c r="N267" s="170">
        <v>0</v>
      </c>
      <c r="O267" s="170">
        <f>ROUND(E267*N267,2)</f>
        <v>0</v>
      </c>
      <c r="P267" s="170">
        <v>5.5E-2</v>
      </c>
      <c r="Q267" s="170">
        <f>ROUND(E267*P267,2)</f>
        <v>0.06</v>
      </c>
      <c r="R267" s="172"/>
      <c r="S267" s="172" t="s">
        <v>192</v>
      </c>
      <c r="T267" s="173" t="s">
        <v>171</v>
      </c>
      <c r="U267" s="158">
        <v>0.51</v>
      </c>
      <c r="V267" s="158">
        <f>ROUND(E267*U267,2)</f>
        <v>0.51</v>
      </c>
      <c r="W267" s="158"/>
      <c r="X267" s="158" t="s">
        <v>198</v>
      </c>
      <c r="Y267" s="147"/>
      <c r="Z267" s="147"/>
      <c r="AA267" s="147"/>
      <c r="AB267" s="147"/>
      <c r="AC267" s="147"/>
      <c r="AD267" s="147"/>
      <c r="AE267" s="147"/>
      <c r="AF267" s="147"/>
      <c r="AG267" s="147" t="s">
        <v>199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45"/>
      <c r="D268" s="246"/>
      <c r="E268" s="246"/>
      <c r="F268" s="246"/>
      <c r="G268" s="246"/>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176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0.399999999999999" outlineLevel="1" x14ac:dyDescent="0.25">
      <c r="A269" s="167">
        <v>34</v>
      </c>
      <c r="B269" s="168" t="s">
        <v>367</v>
      </c>
      <c r="C269" s="178" t="s">
        <v>368</v>
      </c>
      <c r="D269" s="169" t="s">
        <v>369</v>
      </c>
      <c r="E269" s="170">
        <v>202.3</v>
      </c>
      <c r="F269" s="171"/>
      <c r="G269" s="172">
        <f>ROUND(E269*F269,2)</f>
        <v>0</v>
      </c>
      <c r="H269" s="171"/>
      <c r="I269" s="172">
        <f>ROUND(E269*H269,2)</f>
        <v>0</v>
      </c>
      <c r="J269" s="171"/>
      <c r="K269" s="172">
        <f>ROUND(E269*J269,2)</f>
        <v>0</v>
      </c>
      <c r="L269" s="172">
        <v>21</v>
      </c>
      <c r="M269" s="172">
        <f>G269*(1+L269/100)</f>
        <v>0</v>
      </c>
      <c r="N269" s="170">
        <v>3.8210000000000001E-2</v>
      </c>
      <c r="O269" s="170">
        <f>ROUND(E269*N269,2)</f>
        <v>7.73</v>
      </c>
      <c r="P269" s="170">
        <v>0</v>
      </c>
      <c r="Q269" s="170">
        <f>ROUND(E269*P269,2)</f>
        <v>0</v>
      </c>
      <c r="R269" s="172"/>
      <c r="S269" s="172" t="s">
        <v>192</v>
      </c>
      <c r="T269" s="173" t="s">
        <v>171</v>
      </c>
      <c r="U269" s="158">
        <v>1.42</v>
      </c>
      <c r="V269" s="158">
        <f>ROUND(E269*U269,2)</f>
        <v>287.27</v>
      </c>
      <c r="W269" s="158"/>
      <c r="X269" s="158" t="s">
        <v>198</v>
      </c>
      <c r="Y269" s="147"/>
      <c r="Z269" s="147"/>
      <c r="AA269" s="147"/>
      <c r="AB269" s="147"/>
      <c r="AC269" s="147"/>
      <c r="AD269" s="147"/>
      <c r="AE269" s="147"/>
      <c r="AF269" s="147"/>
      <c r="AG269" s="147" t="s">
        <v>199</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184" t="s">
        <v>370</v>
      </c>
      <c r="D270" s="182"/>
      <c r="E270" s="18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201</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184" t="s">
        <v>371</v>
      </c>
      <c r="D271" s="182"/>
      <c r="E271" s="183">
        <v>146.30000000000001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201</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84" t="s">
        <v>372</v>
      </c>
      <c r="D272" s="182"/>
      <c r="E272" s="183"/>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84" t="s">
        <v>373</v>
      </c>
      <c r="D273" s="182"/>
      <c r="E273" s="183">
        <v>56</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201</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243"/>
      <c r="D274" s="244"/>
      <c r="E274" s="244"/>
      <c r="F274" s="244"/>
      <c r="G274" s="244"/>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176</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67">
        <v>35</v>
      </c>
      <c r="B275" s="168" t="s">
        <v>374</v>
      </c>
      <c r="C275" s="178" t="s">
        <v>375</v>
      </c>
      <c r="D275" s="169" t="s">
        <v>237</v>
      </c>
      <c r="E275" s="170">
        <v>205.27359999999999</v>
      </c>
      <c r="F275" s="171"/>
      <c r="G275" s="172">
        <f>ROUND(E275*F275,2)</f>
        <v>0</v>
      </c>
      <c r="H275" s="171"/>
      <c r="I275" s="172">
        <f>ROUND(E275*H275,2)</f>
        <v>0</v>
      </c>
      <c r="J275" s="171"/>
      <c r="K275" s="172">
        <f>ROUND(E275*J275,2)</f>
        <v>0</v>
      </c>
      <c r="L275" s="172">
        <v>21</v>
      </c>
      <c r="M275" s="172">
        <f>G275*(1+L275/100)</f>
        <v>0</v>
      </c>
      <c r="N275" s="170">
        <v>0</v>
      </c>
      <c r="O275" s="170">
        <f>ROUND(E275*N275,2)</f>
        <v>0</v>
      </c>
      <c r="P275" s="170">
        <v>0</v>
      </c>
      <c r="Q275" s="170">
        <f>ROUND(E275*P275,2)</f>
        <v>0</v>
      </c>
      <c r="R275" s="172"/>
      <c r="S275" s="172" t="s">
        <v>192</v>
      </c>
      <c r="T275" s="173" t="s">
        <v>171</v>
      </c>
      <c r="U275" s="158">
        <v>0</v>
      </c>
      <c r="V275" s="158">
        <f>ROUND(E275*U275,2)</f>
        <v>0</v>
      </c>
      <c r="W275" s="158"/>
      <c r="X275" s="158" t="s">
        <v>198</v>
      </c>
      <c r="Y275" s="147"/>
      <c r="Z275" s="147"/>
      <c r="AA275" s="147"/>
      <c r="AB275" s="147"/>
      <c r="AC275" s="147"/>
      <c r="AD275" s="147"/>
      <c r="AE275" s="147"/>
      <c r="AF275" s="147"/>
      <c r="AG275" s="147" t="s">
        <v>199</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184" t="s">
        <v>376</v>
      </c>
      <c r="D276" s="182"/>
      <c r="E276" s="183"/>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201</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84" t="s">
        <v>377</v>
      </c>
      <c r="D277" s="182"/>
      <c r="E277" s="183">
        <v>0.76800000000000002</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201</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184" t="s">
        <v>378</v>
      </c>
      <c r="D278" s="182"/>
      <c r="E278" s="183"/>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201</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184" t="s">
        <v>379</v>
      </c>
      <c r="D279" s="182"/>
      <c r="E279" s="183">
        <v>12.096</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201</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84" t="s">
        <v>380</v>
      </c>
      <c r="D280" s="182"/>
      <c r="E280" s="183">
        <v>8.3160000000000007</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201</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184" t="s">
        <v>381</v>
      </c>
      <c r="D281" s="182"/>
      <c r="E281" s="183"/>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201</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4" t="s">
        <v>382</v>
      </c>
      <c r="D282" s="182"/>
      <c r="E282" s="183">
        <v>32.234999999999999</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201</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84" t="s">
        <v>383</v>
      </c>
      <c r="D283" s="182"/>
      <c r="E283" s="183"/>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201</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84" t="s">
        <v>384</v>
      </c>
      <c r="D284" s="182"/>
      <c r="E284" s="183">
        <v>45.57</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201</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84" t="s">
        <v>385</v>
      </c>
      <c r="D285" s="182"/>
      <c r="E285" s="183"/>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201</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84" t="s">
        <v>386</v>
      </c>
      <c r="D286" s="182"/>
      <c r="E286" s="183">
        <v>35.909999999999997</v>
      </c>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201</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184" t="s">
        <v>387</v>
      </c>
      <c r="D287" s="182"/>
      <c r="E287" s="183"/>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201</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84" t="s">
        <v>388</v>
      </c>
      <c r="D288" s="182"/>
      <c r="E288" s="183">
        <v>30.855</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201</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4" t="s">
        <v>389</v>
      </c>
      <c r="D289" s="182"/>
      <c r="E289" s="183"/>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201</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4" t="s">
        <v>390</v>
      </c>
      <c r="D290" s="182"/>
      <c r="E290" s="183">
        <v>22.078600000000002</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201</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4" t="s">
        <v>391</v>
      </c>
      <c r="D291" s="182"/>
      <c r="E291" s="18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201</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4" t="s">
        <v>392</v>
      </c>
      <c r="D292" s="182"/>
      <c r="E292" s="183">
        <v>13.5075</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201</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84" t="s">
        <v>393</v>
      </c>
      <c r="D293" s="182"/>
      <c r="E293" s="18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201</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54"/>
      <c r="B294" s="155"/>
      <c r="C294" s="184" t="s">
        <v>394</v>
      </c>
      <c r="D294" s="182"/>
      <c r="E294" s="183">
        <v>3.9375</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201</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243"/>
      <c r="D295" s="244"/>
      <c r="E295" s="244"/>
      <c r="F295" s="244"/>
      <c r="G295" s="244"/>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176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67">
        <v>36</v>
      </c>
      <c r="B296" s="168" t="s">
        <v>395</v>
      </c>
      <c r="C296" s="178" t="s">
        <v>396</v>
      </c>
      <c r="D296" s="169" t="s">
        <v>397</v>
      </c>
      <c r="E296" s="170">
        <v>11.796749999999999</v>
      </c>
      <c r="F296" s="171"/>
      <c r="G296" s="172">
        <f>ROUND(E296*F296,2)</f>
        <v>0</v>
      </c>
      <c r="H296" s="171"/>
      <c r="I296" s="172">
        <f>ROUND(E296*H296,2)</f>
        <v>0</v>
      </c>
      <c r="J296" s="171"/>
      <c r="K296" s="172">
        <f>ROUND(E296*J296,2)</f>
        <v>0</v>
      </c>
      <c r="L296" s="172">
        <v>21</v>
      </c>
      <c r="M296" s="172">
        <f>G296*(1+L296/100)</f>
        <v>0</v>
      </c>
      <c r="N296" s="170">
        <v>0</v>
      </c>
      <c r="O296" s="170">
        <f>ROUND(E296*N296,2)</f>
        <v>0</v>
      </c>
      <c r="P296" s="170">
        <v>0</v>
      </c>
      <c r="Q296" s="170">
        <f>ROUND(E296*P296,2)</f>
        <v>0</v>
      </c>
      <c r="R296" s="172"/>
      <c r="S296" s="172" t="s">
        <v>192</v>
      </c>
      <c r="T296" s="173" t="s">
        <v>171</v>
      </c>
      <c r="U296" s="158">
        <v>0</v>
      </c>
      <c r="V296" s="158">
        <f>ROUND(E296*U296,2)</f>
        <v>0</v>
      </c>
      <c r="W296" s="158"/>
      <c r="X296" s="158" t="s">
        <v>198</v>
      </c>
      <c r="Y296" s="147"/>
      <c r="Z296" s="147"/>
      <c r="AA296" s="147"/>
      <c r="AB296" s="147"/>
      <c r="AC296" s="147"/>
      <c r="AD296" s="147"/>
      <c r="AE296" s="147"/>
      <c r="AF296" s="147"/>
      <c r="AG296" s="147" t="s">
        <v>238</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84" t="s">
        <v>219</v>
      </c>
      <c r="D297" s="182"/>
      <c r="E297" s="183"/>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201</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84" t="s">
        <v>398</v>
      </c>
      <c r="D298" s="182"/>
      <c r="E298" s="183">
        <v>11.796749999999999</v>
      </c>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201</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243"/>
      <c r="D299" s="244"/>
      <c r="E299" s="244"/>
      <c r="F299" s="244"/>
      <c r="G299" s="244"/>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176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67">
        <v>37</v>
      </c>
      <c r="B300" s="168" t="s">
        <v>399</v>
      </c>
      <c r="C300" s="178" t="s">
        <v>400</v>
      </c>
      <c r="D300" s="169" t="s">
        <v>397</v>
      </c>
      <c r="E300" s="170">
        <v>9.85</v>
      </c>
      <c r="F300" s="171"/>
      <c r="G300" s="172">
        <f>ROUND(E300*F300,2)</f>
        <v>0</v>
      </c>
      <c r="H300" s="171"/>
      <c r="I300" s="172">
        <f>ROUND(E300*H300,2)</f>
        <v>0</v>
      </c>
      <c r="J300" s="171"/>
      <c r="K300" s="172">
        <f>ROUND(E300*J300,2)</f>
        <v>0</v>
      </c>
      <c r="L300" s="172">
        <v>21</v>
      </c>
      <c r="M300" s="172">
        <f>G300*(1+L300/100)</f>
        <v>0</v>
      </c>
      <c r="N300" s="170">
        <v>0</v>
      </c>
      <c r="O300" s="170">
        <f>ROUND(E300*N300,2)</f>
        <v>0</v>
      </c>
      <c r="P300" s="170">
        <v>0</v>
      </c>
      <c r="Q300" s="170">
        <f>ROUND(E300*P300,2)</f>
        <v>0</v>
      </c>
      <c r="R300" s="172"/>
      <c r="S300" s="172" t="s">
        <v>192</v>
      </c>
      <c r="T300" s="173" t="s">
        <v>171</v>
      </c>
      <c r="U300" s="158">
        <v>0</v>
      </c>
      <c r="V300" s="158">
        <f>ROUND(E300*U300,2)</f>
        <v>0</v>
      </c>
      <c r="W300" s="158"/>
      <c r="X300" s="158" t="s">
        <v>198</v>
      </c>
      <c r="Y300" s="147"/>
      <c r="Z300" s="147"/>
      <c r="AA300" s="147"/>
      <c r="AB300" s="147"/>
      <c r="AC300" s="147"/>
      <c r="AD300" s="147"/>
      <c r="AE300" s="147"/>
      <c r="AF300" s="147"/>
      <c r="AG300" s="147" t="s">
        <v>238</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84" t="s">
        <v>338</v>
      </c>
      <c r="D301" s="182"/>
      <c r="E301" s="183"/>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201</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84" t="s">
        <v>401</v>
      </c>
      <c r="D302" s="182"/>
      <c r="E302" s="183">
        <v>9.85</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201</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243"/>
      <c r="D303" s="244"/>
      <c r="E303" s="244"/>
      <c r="F303" s="244"/>
      <c r="G303" s="244"/>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176</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67">
        <v>38</v>
      </c>
      <c r="B304" s="168" t="s">
        <v>402</v>
      </c>
      <c r="C304" s="178" t="s">
        <v>403</v>
      </c>
      <c r="D304" s="169" t="s">
        <v>237</v>
      </c>
      <c r="E304" s="170">
        <v>155</v>
      </c>
      <c r="F304" s="171"/>
      <c r="G304" s="172">
        <f>ROUND(E304*F304,2)</f>
        <v>0</v>
      </c>
      <c r="H304" s="171"/>
      <c r="I304" s="172">
        <f>ROUND(E304*H304,2)</f>
        <v>0</v>
      </c>
      <c r="J304" s="171"/>
      <c r="K304" s="172">
        <f>ROUND(E304*J304,2)</f>
        <v>0</v>
      </c>
      <c r="L304" s="172">
        <v>21</v>
      </c>
      <c r="M304" s="172">
        <f>G304*(1+L304/100)</f>
        <v>0</v>
      </c>
      <c r="N304" s="170">
        <v>0</v>
      </c>
      <c r="O304" s="170">
        <f>ROUND(E304*N304,2)</f>
        <v>0</v>
      </c>
      <c r="P304" s="170">
        <v>0</v>
      </c>
      <c r="Q304" s="170">
        <f>ROUND(E304*P304,2)</f>
        <v>0</v>
      </c>
      <c r="R304" s="172"/>
      <c r="S304" s="172" t="s">
        <v>192</v>
      </c>
      <c r="T304" s="173" t="s">
        <v>171</v>
      </c>
      <c r="U304" s="158">
        <v>0</v>
      </c>
      <c r="V304" s="158">
        <f>ROUND(E304*U304,2)</f>
        <v>0</v>
      </c>
      <c r="W304" s="158"/>
      <c r="X304" s="158" t="s">
        <v>198</v>
      </c>
      <c r="Y304" s="147"/>
      <c r="Z304" s="147"/>
      <c r="AA304" s="147"/>
      <c r="AB304" s="147"/>
      <c r="AC304" s="147"/>
      <c r="AD304" s="147"/>
      <c r="AE304" s="147"/>
      <c r="AF304" s="147"/>
      <c r="AG304" s="147" t="s">
        <v>238</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84" t="s">
        <v>404</v>
      </c>
      <c r="D305" s="182"/>
      <c r="E305" s="183"/>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201</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54"/>
      <c r="B306" s="155"/>
      <c r="C306" s="184" t="s">
        <v>405</v>
      </c>
      <c r="D306" s="182"/>
      <c r="E306" s="183"/>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201</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84" t="s">
        <v>406</v>
      </c>
      <c r="D307" s="182"/>
      <c r="E307" s="183">
        <v>155</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201</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243"/>
      <c r="D308" s="244"/>
      <c r="E308" s="244"/>
      <c r="F308" s="244"/>
      <c r="G308" s="244"/>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176</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67">
        <v>40</v>
      </c>
      <c r="B309" s="168" t="s">
        <v>407</v>
      </c>
      <c r="C309" s="178" t="s">
        <v>408</v>
      </c>
      <c r="D309" s="169" t="s">
        <v>237</v>
      </c>
      <c r="E309" s="170">
        <v>775.601</v>
      </c>
      <c r="F309" s="171"/>
      <c r="G309" s="172">
        <f>ROUND(E309*F309,2)</f>
        <v>0</v>
      </c>
      <c r="H309" s="171"/>
      <c r="I309" s="172">
        <f>ROUND(E309*H309,2)</f>
        <v>0</v>
      </c>
      <c r="J309" s="171"/>
      <c r="K309" s="172">
        <f>ROUND(E309*J309,2)</f>
        <v>0</v>
      </c>
      <c r="L309" s="172">
        <v>21</v>
      </c>
      <c r="M309" s="172">
        <f>G309*(1+L309/100)</f>
        <v>0</v>
      </c>
      <c r="N309" s="170">
        <v>0</v>
      </c>
      <c r="O309" s="170">
        <f>ROUND(E309*N309,2)</f>
        <v>0</v>
      </c>
      <c r="P309" s="170">
        <v>0.25</v>
      </c>
      <c r="Q309" s="170">
        <f>ROUND(E309*P309,2)</f>
        <v>193.9</v>
      </c>
      <c r="R309" s="172"/>
      <c r="S309" s="172" t="s">
        <v>192</v>
      </c>
      <c r="T309" s="173" t="s">
        <v>171</v>
      </c>
      <c r="U309" s="158">
        <v>0</v>
      </c>
      <c r="V309" s="158">
        <f>ROUND(E309*U309,2)</f>
        <v>0</v>
      </c>
      <c r="W309" s="158"/>
      <c r="X309" s="158" t="s">
        <v>198</v>
      </c>
      <c r="Y309" s="147"/>
      <c r="Z309" s="147"/>
      <c r="AA309" s="147"/>
      <c r="AB309" s="147"/>
      <c r="AC309" s="147"/>
      <c r="AD309" s="147"/>
      <c r="AE309" s="147"/>
      <c r="AF309" s="147"/>
      <c r="AG309" s="147" t="s">
        <v>199</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54"/>
      <c r="B310" s="155"/>
      <c r="C310" s="184" t="s">
        <v>219</v>
      </c>
      <c r="D310" s="182"/>
      <c r="E310" s="183"/>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201</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184" t="s">
        <v>220</v>
      </c>
      <c r="D311" s="182"/>
      <c r="E311" s="183"/>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201</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84" t="s">
        <v>345</v>
      </c>
      <c r="D312" s="182"/>
      <c r="E312" s="183">
        <v>90.375</v>
      </c>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201</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184" t="s">
        <v>222</v>
      </c>
      <c r="D313" s="182"/>
      <c r="E313" s="183"/>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201</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84" t="s">
        <v>346</v>
      </c>
      <c r="D314" s="182"/>
      <c r="E314" s="183">
        <v>82.95</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201</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184" t="s">
        <v>347</v>
      </c>
      <c r="D315" s="182"/>
      <c r="E315" s="183"/>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201</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54"/>
      <c r="B316" s="155"/>
      <c r="C316" s="184" t="s">
        <v>348</v>
      </c>
      <c r="D316" s="182"/>
      <c r="E316" s="183">
        <v>221.25</v>
      </c>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201</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184" t="s">
        <v>349</v>
      </c>
      <c r="D317" s="182"/>
      <c r="E317" s="183">
        <v>-23.312000000000001</v>
      </c>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201</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84" t="s">
        <v>350</v>
      </c>
      <c r="D318" s="182"/>
      <c r="E318" s="183"/>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201</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84" t="s">
        <v>351</v>
      </c>
      <c r="D319" s="182"/>
      <c r="E319" s="183">
        <v>427.65</v>
      </c>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201</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54"/>
      <c r="B320" s="155"/>
      <c r="C320" s="184" t="s">
        <v>349</v>
      </c>
      <c r="D320" s="182"/>
      <c r="E320" s="183">
        <v>-23.312000000000001</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201</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243"/>
      <c r="D321" s="244"/>
      <c r="E321" s="244"/>
      <c r="F321" s="244"/>
      <c r="G321" s="244"/>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176</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67">
        <v>41</v>
      </c>
      <c r="B322" s="168" t="s">
        <v>409</v>
      </c>
      <c r="C322" s="178" t="s">
        <v>410</v>
      </c>
      <c r="D322" s="169" t="s">
        <v>321</v>
      </c>
      <c r="E322" s="170">
        <v>50</v>
      </c>
      <c r="F322" s="171"/>
      <c r="G322" s="172">
        <f>ROUND(E322*F322,2)</f>
        <v>0</v>
      </c>
      <c r="H322" s="171"/>
      <c r="I322" s="172">
        <f>ROUND(E322*H322,2)</f>
        <v>0</v>
      </c>
      <c r="J322" s="171"/>
      <c r="K322" s="172">
        <f>ROUND(E322*J322,2)</f>
        <v>0</v>
      </c>
      <c r="L322" s="172">
        <v>21</v>
      </c>
      <c r="M322" s="172">
        <f>G322*(1+L322/100)</f>
        <v>0</v>
      </c>
      <c r="N322" s="170">
        <v>0</v>
      </c>
      <c r="O322" s="170">
        <f>ROUND(E322*N322,2)</f>
        <v>0</v>
      </c>
      <c r="P322" s="170">
        <v>0</v>
      </c>
      <c r="Q322" s="170">
        <f>ROUND(E322*P322,2)</f>
        <v>0</v>
      </c>
      <c r="R322" s="172"/>
      <c r="S322" s="172" t="s">
        <v>192</v>
      </c>
      <c r="T322" s="173" t="s">
        <v>171</v>
      </c>
      <c r="U322" s="158">
        <v>0</v>
      </c>
      <c r="V322" s="158">
        <f>ROUND(E322*U322,2)</f>
        <v>0</v>
      </c>
      <c r="W322" s="158"/>
      <c r="X322" s="158" t="s">
        <v>198</v>
      </c>
      <c r="Y322" s="147"/>
      <c r="Z322" s="147"/>
      <c r="AA322" s="147"/>
      <c r="AB322" s="147"/>
      <c r="AC322" s="147"/>
      <c r="AD322" s="147"/>
      <c r="AE322" s="147"/>
      <c r="AF322" s="147"/>
      <c r="AG322" s="147" t="s">
        <v>199</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54"/>
      <c r="B323" s="155"/>
      <c r="C323" s="245"/>
      <c r="D323" s="246"/>
      <c r="E323" s="246"/>
      <c r="F323" s="246"/>
      <c r="G323" s="246"/>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176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5">
      <c r="A324" s="161" t="s">
        <v>166</v>
      </c>
      <c r="B324" s="162" t="s">
        <v>97</v>
      </c>
      <c r="C324" s="177" t="s">
        <v>98</v>
      </c>
      <c r="D324" s="163"/>
      <c r="E324" s="164"/>
      <c r="F324" s="165"/>
      <c r="G324" s="165">
        <f>SUMIF(AG325:AG330,"&lt;&gt;NOR",G325:G330)</f>
        <v>0</v>
      </c>
      <c r="H324" s="165"/>
      <c r="I324" s="165">
        <f>SUM(I325:I330)</f>
        <v>0</v>
      </c>
      <c r="J324" s="165"/>
      <c r="K324" s="165">
        <f>SUM(K325:K330)</f>
        <v>0</v>
      </c>
      <c r="L324" s="165"/>
      <c r="M324" s="165">
        <f>SUM(M325:M330)</f>
        <v>0</v>
      </c>
      <c r="N324" s="164"/>
      <c r="O324" s="164">
        <f>SUM(O325:O330)</f>
        <v>0</v>
      </c>
      <c r="P324" s="164"/>
      <c r="Q324" s="164">
        <f>SUM(Q325:Q330)</f>
        <v>0</v>
      </c>
      <c r="R324" s="165"/>
      <c r="S324" s="165"/>
      <c r="T324" s="166"/>
      <c r="U324" s="160"/>
      <c r="V324" s="160">
        <f>SUM(V325:V330)</f>
        <v>315.58999999999997</v>
      </c>
      <c r="W324" s="160"/>
      <c r="X324" s="160"/>
      <c r="AG324" t="s">
        <v>167</v>
      </c>
    </row>
    <row r="325" spans="1:60" ht="30.6" outlineLevel="1" x14ac:dyDescent="0.25">
      <c r="A325" s="167">
        <v>42</v>
      </c>
      <c r="B325" s="168" t="s">
        <v>411</v>
      </c>
      <c r="C325" s="178" t="s">
        <v>412</v>
      </c>
      <c r="D325" s="169" t="s">
        <v>413</v>
      </c>
      <c r="E325" s="170">
        <v>122.46235</v>
      </c>
      <c r="F325" s="171"/>
      <c r="G325" s="172">
        <f>ROUND(E325*F325,2)</f>
        <v>0</v>
      </c>
      <c r="H325" s="171"/>
      <c r="I325" s="172">
        <f>ROUND(E325*H325,2)</f>
        <v>0</v>
      </c>
      <c r="J325" s="171"/>
      <c r="K325" s="172">
        <f>ROUND(E325*J325,2)</f>
        <v>0</v>
      </c>
      <c r="L325" s="172">
        <v>21</v>
      </c>
      <c r="M325" s="172">
        <f>G325*(1+L325/100)</f>
        <v>0</v>
      </c>
      <c r="N325" s="170">
        <v>0</v>
      </c>
      <c r="O325" s="170">
        <f>ROUND(E325*N325,2)</f>
        <v>0</v>
      </c>
      <c r="P325" s="170">
        <v>0</v>
      </c>
      <c r="Q325" s="170">
        <f>ROUND(E325*P325,2)</f>
        <v>0</v>
      </c>
      <c r="R325" s="172" t="s">
        <v>272</v>
      </c>
      <c r="S325" s="172" t="s">
        <v>170</v>
      </c>
      <c r="T325" s="173" t="s">
        <v>170</v>
      </c>
      <c r="U325" s="158">
        <v>2.577</v>
      </c>
      <c r="V325" s="158">
        <f>ROUND(E325*U325,2)</f>
        <v>315.58999999999997</v>
      </c>
      <c r="W325" s="158"/>
      <c r="X325" s="158" t="s">
        <v>414</v>
      </c>
      <c r="Y325" s="147"/>
      <c r="Z325" s="147"/>
      <c r="AA325" s="147"/>
      <c r="AB325" s="147"/>
      <c r="AC325" s="147"/>
      <c r="AD325" s="147"/>
      <c r="AE325" s="147"/>
      <c r="AF325" s="147"/>
      <c r="AG325" s="147" t="s">
        <v>415</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254" t="s">
        <v>416</v>
      </c>
      <c r="D326" s="255"/>
      <c r="E326" s="255"/>
      <c r="F326" s="255"/>
      <c r="G326" s="255"/>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246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84" t="s">
        <v>417</v>
      </c>
      <c r="D327" s="182"/>
      <c r="E327" s="183"/>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201</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184" t="s">
        <v>418</v>
      </c>
      <c r="D328" s="182"/>
      <c r="E328" s="18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201</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54"/>
      <c r="B329" s="155"/>
      <c r="C329" s="184" t="s">
        <v>419</v>
      </c>
      <c r="D329" s="182"/>
      <c r="E329" s="183">
        <v>122.46235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201</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243"/>
      <c r="D330" s="244"/>
      <c r="E330" s="244"/>
      <c r="F330" s="244"/>
      <c r="G330" s="244"/>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176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x14ac:dyDescent="0.25">
      <c r="A331" s="161" t="s">
        <v>166</v>
      </c>
      <c r="B331" s="162" t="s">
        <v>101</v>
      </c>
      <c r="C331" s="177" t="s">
        <v>102</v>
      </c>
      <c r="D331" s="163"/>
      <c r="E331" s="164"/>
      <c r="F331" s="165"/>
      <c r="G331" s="165">
        <f>SUMIF(AG332:AG348,"&lt;&gt;NOR",G332:G348)</f>
        <v>0</v>
      </c>
      <c r="H331" s="165"/>
      <c r="I331" s="165">
        <f>SUM(I332:I348)</f>
        <v>0</v>
      </c>
      <c r="J331" s="165"/>
      <c r="K331" s="165">
        <f>SUM(K332:K348)</f>
        <v>0</v>
      </c>
      <c r="L331" s="165"/>
      <c r="M331" s="165">
        <f>SUM(M332:M348)</f>
        <v>0</v>
      </c>
      <c r="N331" s="164"/>
      <c r="O331" s="164">
        <f>SUM(O332:O348)</f>
        <v>0.28000000000000003</v>
      </c>
      <c r="P331" s="164"/>
      <c r="Q331" s="164">
        <f>SUM(Q332:Q348)</f>
        <v>0</v>
      </c>
      <c r="R331" s="165"/>
      <c r="S331" s="165"/>
      <c r="T331" s="166"/>
      <c r="U331" s="160"/>
      <c r="V331" s="160">
        <f>SUM(V332:V348)</f>
        <v>160.55000000000001</v>
      </c>
      <c r="W331" s="160"/>
      <c r="X331" s="160"/>
      <c r="AG331" t="s">
        <v>167</v>
      </c>
    </row>
    <row r="332" spans="1:60" ht="20.399999999999999" outlineLevel="1" x14ac:dyDescent="0.25">
      <c r="A332" s="167">
        <v>43</v>
      </c>
      <c r="B332" s="168" t="s">
        <v>420</v>
      </c>
      <c r="C332" s="178" t="s">
        <v>421</v>
      </c>
      <c r="D332" s="169" t="s">
        <v>218</v>
      </c>
      <c r="E332" s="170">
        <v>775.601</v>
      </c>
      <c r="F332" s="171"/>
      <c r="G332" s="172">
        <f>ROUND(E332*F332,2)</f>
        <v>0</v>
      </c>
      <c r="H332" s="171"/>
      <c r="I332" s="172">
        <f>ROUND(E332*H332,2)</f>
        <v>0</v>
      </c>
      <c r="J332" s="171"/>
      <c r="K332" s="172">
        <f>ROUND(E332*J332,2)</f>
        <v>0</v>
      </c>
      <c r="L332" s="172">
        <v>21</v>
      </c>
      <c r="M332" s="172">
        <f>G332*(1+L332/100)</f>
        <v>0</v>
      </c>
      <c r="N332" s="170">
        <v>3.6000000000000002E-4</v>
      </c>
      <c r="O332" s="170">
        <f>ROUND(E332*N332,2)</f>
        <v>0.28000000000000003</v>
      </c>
      <c r="P332" s="170">
        <v>0</v>
      </c>
      <c r="Q332" s="170">
        <f>ROUND(E332*P332,2)</f>
        <v>0</v>
      </c>
      <c r="R332" s="172"/>
      <c r="S332" s="172" t="s">
        <v>192</v>
      </c>
      <c r="T332" s="173" t="s">
        <v>422</v>
      </c>
      <c r="U332" s="158">
        <v>0.20699999999999999</v>
      </c>
      <c r="V332" s="158">
        <f>ROUND(E332*U332,2)</f>
        <v>160.55000000000001</v>
      </c>
      <c r="W332" s="158"/>
      <c r="X332" s="158" t="s">
        <v>198</v>
      </c>
      <c r="Y332" s="147"/>
      <c r="Z332" s="147"/>
      <c r="AA332" s="147"/>
      <c r="AB332" s="147"/>
      <c r="AC332" s="147"/>
      <c r="AD332" s="147"/>
      <c r="AE332" s="147"/>
      <c r="AF332" s="147"/>
      <c r="AG332" s="147" t="s">
        <v>199</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c r="B333" s="155"/>
      <c r="C333" s="184" t="s">
        <v>423</v>
      </c>
      <c r="D333" s="182"/>
      <c r="E333" s="183"/>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201</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84" t="s">
        <v>219</v>
      </c>
      <c r="D334" s="182"/>
      <c r="E334" s="183"/>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201</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84" t="s">
        <v>220</v>
      </c>
      <c r="D335" s="182"/>
      <c r="E335" s="183"/>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201</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184" t="s">
        <v>345</v>
      </c>
      <c r="D336" s="182"/>
      <c r="E336" s="183">
        <v>90.375</v>
      </c>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201</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54"/>
      <c r="B337" s="155"/>
      <c r="C337" s="184" t="s">
        <v>222</v>
      </c>
      <c r="D337" s="182"/>
      <c r="E337" s="183"/>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201</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184" t="s">
        <v>346</v>
      </c>
      <c r="D338" s="182"/>
      <c r="E338" s="183">
        <v>82.95</v>
      </c>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201</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184" t="s">
        <v>347</v>
      </c>
      <c r="D339" s="182"/>
      <c r="E339" s="183"/>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201</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84" t="s">
        <v>348</v>
      </c>
      <c r="D340" s="182"/>
      <c r="E340" s="183">
        <v>221.25</v>
      </c>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201</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84" t="s">
        <v>349</v>
      </c>
      <c r="D341" s="182"/>
      <c r="E341" s="183">
        <v>-23.312000000000001</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201</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84" t="s">
        <v>350</v>
      </c>
      <c r="D342" s="182"/>
      <c r="E342" s="183"/>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201</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84" t="s">
        <v>351</v>
      </c>
      <c r="D343" s="182"/>
      <c r="E343" s="183">
        <v>427.65</v>
      </c>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201</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84" t="s">
        <v>349</v>
      </c>
      <c r="D344" s="182"/>
      <c r="E344" s="183">
        <v>-23.312000000000001</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54"/>
      <c r="B345" s="155"/>
      <c r="C345" s="243"/>
      <c r="D345" s="244"/>
      <c r="E345" s="244"/>
      <c r="F345" s="244"/>
      <c r="G345" s="244"/>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176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v>44</v>
      </c>
      <c r="B346" s="155" t="s">
        <v>424</v>
      </c>
      <c r="C346" s="185" t="s">
        <v>425</v>
      </c>
      <c r="D346" s="156" t="s">
        <v>0</v>
      </c>
      <c r="E346" s="175"/>
      <c r="F346" s="159"/>
      <c r="G346" s="158">
        <f>ROUND(E346*F346,2)</f>
        <v>0</v>
      </c>
      <c r="H346" s="159"/>
      <c r="I346" s="158">
        <f>ROUND(E346*H346,2)</f>
        <v>0</v>
      </c>
      <c r="J346" s="159"/>
      <c r="K346" s="158">
        <f>ROUND(E346*J346,2)</f>
        <v>0</v>
      </c>
      <c r="L346" s="158">
        <v>21</v>
      </c>
      <c r="M346" s="158">
        <f>G346*(1+L346/100)</f>
        <v>0</v>
      </c>
      <c r="N346" s="157">
        <v>0</v>
      </c>
      <c r="O346" s="157">
        <f>ROUND(E346*N346,2)</f>
        <v>0</v>
      </c>
      <c r="P346" s="157">
        <v>0</v>
      </c>
      <c r="Q346" s="157">
        <f>ROUND(E346*P346,2)</f>
        <v>0</v>
      </c>
      <c r="R346" s="158" t="s">
        <v>344</v>
      </c>
      <c r="S346" s="158" t="s">
        <v>170</v>
      </c>
      <c r="T346" s="158" t="s">
        <v>170</v>
      </c>
      <c r="U346" s="158">
        <v>0</v>
      </c>
      <c r="V346" s="158">
        <f>ROUND(E346*U346,2)</f>
        <v>0</v>
      </c>
      <c r="W346" s="158"/>
      <c r="X346" s="158" t="s">
        <v>414</v>
      </c>
      <c r="Y346" s="147"/>
      <c r="Z346" s="147"/>
      <c r="AA346" s="147"/>
      <c r="AB346" s="147"/>
      <c r="AC346" s="147"/>
      <c r="AD346" s="147"/>
      <c r="AE346" s="147"/>
      <c r="AF346" s="147"/>
      <c r="AG346" s="147" t="s">
        <v>415</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256" t="s">
        <v>426</v>
      </c>
      <c r="D347" s="257"/>
      <c r="E347" s="257"/>
      <c r="F347" s="257"/>
      <c r="G347" s="257"/>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246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243"/>
      <c r="D348" s="244"/>
      <c r="E348" s="244"/>
      <c r="F348" s="244"/>
      <c r="G348" s="244"/>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176</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5">
      <c r="A349" s="161" t="s">
        <v>166</v>
      </c>
      <c r="B349" s="162" t="s">
        <v>109</v>
      </c>
      <c r="C349" s="177" t="s">
        <v>110</v>
      </c>
      <c r="D349" s="163"/>
      <c r="E349" s="164"/>
      <c r="F349" s="165"/>
      <c r="G349" s="165">
        <f>SUMIF(AG350:AG357,"&lt;&gt;NOR",G350:G357)</f>
        <v>0</v>
      </c>
      <c r="H349" s="165"/>
      <c r="I349" s="165">
        <f>SUM(I350:I357)</f>
        <v>0</v>
      </c>
      <c r="J349" s="165"/>
      <c r="K349" s="165">
        <f>SUM(K350:K357)</f>
        <v>0</v>
      </c>
      <c r="L349" s="165"/>
      <c r="M349" s="165">
        <f>SUM(M350:M357)</f>
        <v>0</v>
      </c>
      <c r="N349" s="164"/>
      <c r="O349" s="164">
        <f>SUM(O350:O357)</f>
        <v>0</v>
      </c>
      <c r="P349" s="164"/>
      <c r="Q349" s="164">
        <f>SUM(Q350:Q357)</f>
        <v>0</v>
      </c>
      <c r="R349" s="165"/>
      <c r="S349" s="165"/>
      <c r="T349" s="166"/>
      <c r="U349" s="160"/>
      <c r="V349" s="160">
        <f>SUM(V350:V357)</f>
        <v>0</v>
      </c>
      <c r="W349" s="160"/>
      <c r="X349" s="160"/>
      <c r="AG349" t="s">
        <v>167</v>
      </c>
    </row>
    <row r="350" spans="1:60" outlineLevel="1" x14ac:dyDescent="0.25">
      <c r="A350" s="167">
        <v>45</v>
      </c>
      <c r="B350" s="168" t="s">
        <v>427</v>
      </c>
      <c r="C350" s="178" t="s">
        <v>428</v>
      </c>
      <c r="D350" s="169" t="s">
        <v>429</v>
      </c>
      <c r="E350" s="170">
        <v>5600.9</v>
      </c>
      <c r="F350" s="171"/>
      <c r="G350" s="172">
        <f>ROUND(E350*F350,2)</f>
        <v>0</v>
      </c>
      <c r="H350" s="171"/>
      <c r="I350" s="172">
        <f>ROUND(E350*H350,2)</f>
        <v>0</v>
      </c>
      <c r="J350" s="171"/>
      <c r="K350" s="172">
        <f>ROUND(E350*J350,2)</f>
        <v>0</v>
      </c>
      <c r="L350" s="172">
        <v>21</v>
      </c>
      <c r="M350" s="172">
        <f>G350*(1+L350/100)</f>
        <v>0</v>
      </c>
      <c r="N350" s="170">
        <v>0</v>
      </c>
      <c r="O350" s="170">
        <f>ROUND(E350*N350,2)</f>
        <v>0</v>
      </c>
      <c r="P350" s="170">
        <v>0</v>
      </c>
      <c r="Q350" s="170">
        <f>ROUND(E350*P350,2)</f>
        <v>0</v>
      </c>
      <c r="R350" s="172"/>
      <c r="S350" s="172" t="s">
        <v>192</v>
      </c>
      <c r="T350" s="173" t="s">
        <v>171</v>
      </c>
      <c r="U350" s="158">
        <v>0</v>
      </c>
      <c r="V350" s="158">
        <f>ROUND(E350*U350,2)</f>
        <v>0</v>
      </c>
      <c r="W350" s="158"/>
      <c r="X350" s="158" t="s">
        <v>198</v>
      </c>
      <c r="Y350" s="147"/>
      <c r="Z350" s="147"/>
      <c r="AA350" s="147"/>
      <c r="AB350" s="147"/>
      <c r="AC350" s="147"/>
      <c r="AD350" s="147"/>
      <c r="AE350" s="147"/>
      <c r="AF350" s="147"/>
      <c r="AG350" s="147" t="s">
        <v>199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84" t="s">
        <v>430</v>
      </c>
      <c r="D351" s="182"/>
      <c r="E351" s="183"/>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201</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84" t="s">
        <v>431</v>
      </c>
      <c r="D352" s="182"/>
      <c r="E352" s="183">
        <v>5600.9</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201</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243"/>
      <c r="D353" s="244"/>
      <c r="E353" s="244"/>
      <c r="F353" s="244"/>
      <c r="G353" s="244"/>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176</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0.399999999999999" outlineLevel="1" x14ac:dyDescent="0.25">
      <c r="A354" s="167">
        <v>46</v>
      </c>
      <c r="B354" s="168" t="s">
        <v>432</v>
      </c>
      <c r="C354" s="178" t="s">
        <v>433</v>
      </c>
      <c r="D354" s="169" t="s">
        <v>429</v>
      </c>
      <c r="E354" s="170">
        <v>5600.9</v>
      </c>
      <c r="F354" s="171"/>
      <c r="G354" s="172">
        <f>ROUND(E354*F354,2)</f>
        <v>0</v>
      </c>
      <c r="H354" s="171"/>
      <c r="I354" s="172">
        <f>ROUND(E354*H354,2)</f>
        <v>0</v>
      </c>
      <c r="J354" s="171"/>
      <c r="K354" s="172">
        <f>ROUND(E354*J354,2)</f>
        <v>0</v>
      </c>
      <c r="L354" s="172">
        <v>21</v>
      </c>
      <c r="M354" s="172">
        <f>G354*(1+L354/100)</f>
        <v>0</v>
      </c>
      <c r="N354" s="170">
        <v>0</v>
      </c>
      <c r="O354" s="170">
        <f>ROUND(E354*N354,2)</f>
        <v>0</v>
      </c>
      <c r="P354" s="170">
        <v>0</v>
      </c>
      <c r="Q354" s="170">
        <f>ROUND(E354*P354,2)</f>
        <v>0</v>
      </c>
      <c r="R354" s="172"/>
      <c r="S354" s="172" t="s">
        <v>192</v>
      </c>
      <c r="T354" s="173" t="s">
        <v>171</v>
      </c>
      <c r="U354" s="158">
        <v>0</v>
      </c>
      <c r="V354" s="158">
        <f>ROUND(E354*U354,2)</f>
        <v>0</v>
      </c>
      <c r="W354" s="158"/>
      <c r="X354" s="158" t="s">
        <v>198</v>
      </c>
      <c r="Y354" s="147"/>
      <c r="Z354" s="147"/>
      <c r="AA354" s="147"/>
      <c r="AB354" s="147"/>
      <c r="AC354" s="147"/>
      <c r="AD354" s="147"/>
      <c r="AE354" s="147"/>
      <c r="AF354" s="147"/>
      <c r="AG354" s="147" t="s">
        <v>199</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184" t="s">
        <v>430</v>
      </c>
      <c r="D355" s="182"/>
      <c r="E355" s="183"/>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201</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54"/>
      <c r="B356" s="155"/>
      <c r="C356" s="184" t="s">
        <v>431</v>
      </c>
      <c r="D356" s="182"/>
      <c r="E356" s="183">
        <v>5600.9</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201</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243"/>
      <c r="D357" s="244"/>
      <c r="E357" s="244"/>
      <c r="F357" s="244"/>
      <c r="G357" s="244"/>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176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5">
      <c r="A358" s="161" t="s">
        <v>166</v>
      </c>
      <c r="B358" s="162" t="s">
        <v>112</v>
      </c>
      <c r="C358" s="177" t="s">
        <v>113</v>
      </c>
      <c r="D358" s="163"/>
      <c r="E358" s="164"/>
      <c r="F358" s="165"/>
      <c r="G358" s="165">
        <f>SUMIF(AG359:AG378,"&lt;&gt;NOR",G359:G378)</f>
        <v>0</v>
      </c>
      <c r="H358" s="165"/>
      <c r="I358" s="165">
        <f>SUM(I359:I378)</f>
        <v>0</v>
      </c>
      <c r="J358" s="165"/>
      <c r="K358" s="165">
        <f>SUM(K359:K378)</f>
        <v>0</v>
      </c>
      <c r="L358" s="165"/>
      <c r="M358" s="165">
        <f>SUM(M359:M378)</f>
        <v>0</v>
      </c>
      <c r="N358" s="164"/>
      <c r="O358" s="164">
        <f>SUM(O359:O378)</f>
        <v>0.35</v>
      </c>
      <c r="P358" s="164"/>
      <c r="Q358" s="164">
        <f>SUM(Q359:Q378)</f>
        <v>0</v>
      </c>
      <c r="R358" s="165"/>
      <c r="S358" s="165"/>
      <c r="T358" s="166"/>
      <c r="U358" s="160"/>
      <c r="V358" s="160">
        <f>SUM(V359:V378)</f>
        <v>0</v>
      </c>
      <c r="W358" s="160"/>
      <c r="X358" s="160"/>
      <c r="AG358" t="s">
        <v>167</v>
      </c>
    </row>
    <row r="359" spans="1:60" outlineLevel="1" x14ac:dyDescent="0.25">
      <c r="A359" s="167">
        <v>47</v>
      </c>
      <c r="B359" s="168" t="s">
        <v>434</v>
      </c>
      <c r="C359" s="178" t="s">
        <v>435</v>
      </c>
      <c r="D359" s="169" t="s">
        <v>237</v>
      </c>
      <c r="E359" s="170">
        <v>577.66300000000001</v>
      </c>
      <c r="F359" s="171"/>
      <c r="G359" s="172">
        <f>ROUND(E359*F359,2)</f>
        <v>0</v>
      </c>
      <c r="H359" s="171"/>
      <c r="I359" s="172">
        <f>ROUND(E359*H359,2)</f>
        <v>0</v>
      </c>
      <c r="J359" s="171"/>
      <c r="K359" s="172">
        <f>ROUND(E359*J359,2)</f>
        <v>0</v>
      </c>
      <c r="L359" s="172">
        <v>21</v>
      </c>
      <c r="M359" s="172">
        <f>G359*(1+L359/100)</f>
        <v>0</v>
      </c>
      <c r="N359" s="170">
        <v>6.0999999999999997E-4</v>
      </c>
      <c r="O359" s="170">
        <f>ROUND(E359*N359,2)</f>
        <v>0.35</v>
      </c>
      <c r="P359" s="170">
        <v>0</v>
      </c>
      <c r="Q359" s="170">
        <f>ROUND(E359*P359,2)</f>
        <v>0</v>
      </c>
      <c r="R359" s="172"/>
      <c r="S359" s="172" t="s">
        <v>192</v>
      </c>
      <c r="T359" s="173" t="s">
        <v>171</v>
      </c>
      <c r="U359" s="158">
        <v>0</v>
      </c>
      <c r="V359" s="158">
        <f>ROUND(E359*U359,2)</f>
        <v>0</v>
      </c>
      <c r="W359" s="158"/>
      <c r="X359" s="158" t="s">
        <v>198</v>
      </c>
      <c r="Y359" s="147"/>
      <c r="Z359" s="147"/>
      <c r="AA359" s="147"/>
      <c r="AB359" s="147"/>
      <c r="AC359" s="147"/>
      <c r="AD359" s="147"/>
      <c r="AE359" s="147"/>
      <c r="AF359" s="147"/>
      <c r="AG359" s="147" t="s">
        <v>199</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54"/>
      <c r="B360" s="155"/>
      <c r="C360" s="184" t="s">
        <v>219</v>
      </c>
      <c r="D360" s="182"/>
      <c r="E360" s="183"/>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201</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84" t="s">
        <v>347</v>
      </c>
      <c r="D361" s="182"/>
      <c r="E361" s="183"/>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201</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5">
      <c r="A362" s="154"/>
      <c r="B362" s="155"/>
      <c r="C362" s="184" t="s">
        <v>436</v>
      </c>
      <c r="D362" s="182"/>
      <c r="E362" s="183">
        <v>-221.25</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201</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5">
      <c r="A363" s="154"/>
      <c r="B363" s="155"/>
      <c r="C363" s="184" t="s">
        <v>437</v>
      </c>
      <c r="D363" s="182"/>
      <c r="E363" s="183">
        <v>23.312000000000001</v>
      </c>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201</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84" t="s">
        <v>219</v>
      </c>
      <c r="D364" s="182"/>
      <c r="E364" s="183"/>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201</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84" t="s">
        <v>220</v>
      </c>
      <c r="D365" s="182"/>
      <c r="E365" s="18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201</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84" t="s">
        <v>345</v>
      </c>
      <c r="D366" s="182"/>
      <c r="E366" s="183">
        <v>90.375</v>
      </c>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201</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54"/>
      <c r="B367" s="155"/>
      <c r="C367" s="184" t="s">
        <v>222</v>
      </c>
      <c r="D367" s="182"/>
      <c r="E367" s="183"/>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201</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184" t="s">
        <v>346</v>
      </c>
      <c r="D368" s="182"/>
      <c r="E368" s="183">
        <v>82.95</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201</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84" t="s">
        <v>347</v>
      </c>
      <c r="D369" s="182"/>
      <c r="E369" s="183"/>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201</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184" t="s">
        <v>348</v>
      </c>
      <c r="D370" s="182"/>
      <c r="E370" s="183">
        <v>221.25</v>
      </c>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201</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84" t="s">
        <v>349</v>
      </c>
      <c r="D371" s="182"/>
      <c r="E371" s="183">
        <v>-23.312000000000001</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201</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184" t="s">
        <v>350</v>
      </c>
      <c r="D372" s="182"/>
      <c r="E372" s="183"/>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201</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5">
      <c r="A373" s="154"/>
      <c r="B373" s="155"/>
      <c r="C373" s="184" t="s">
        <v>351</v>
      </c>
      <c r="D373" s="182"/>
      <c r="E373" s="183">
        <v>427.65</v>
      </c>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201</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184" t="s">
        <v>349</v>
      </c>
      <c r="D374" s="182"/>
      <c r="E374" s="183">
        <v>-23.312000000000001</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201</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54"/>
      <c r="B375" s="155"/>
      <c r="C375" s="243"/>
      <c r="D375" s="244"/>
      <c r="E375" s="244"/>
      <c r="F375" s="244"/>
      <c r="G375" s="244"/>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176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54">
        <v>48</v>
      </c>
      <c r="B376" s="155" t="s">
        <v>438</v>
      </c>
      <c r="C376" s="185" t="s">
        <v>439</v>
      </c>
      <c r="D376" s="156" t="s">
        <v>0</v>
      </c>
      <c r="E376" s="175"/>
      <c r="F376" s="159"/>
      <c r="G376" s="158">
        <f>ROUND(E376*F376,2)</f>
        <v>0</v>
      </c>
      <c r="H376" s="159"/>
      <c r="I376" s="158">
        <f>ROUND(E376*H376,2)</f>
        <v>0</v>
      </c>
      <c r="J376" s="159"/>
      <c r="K376" s="158">
        <f>ROUND(E376*J376,2)</f>
        <v>0</v>
      </c>
      <c r="L376" s="158">
        <v>21</v>
      </c>
      <c r="M376" s="158">
        <f>G376*(1+L376/100)</f>
        <v>0</v>
      </c>
      <c r="N376" s="157">
        <v>0</v>
      </c>
      <c r="O376" s="157">
        <f>ROUND(E376*N376,2)</f>
        <v>0</v>
      </c>
      <c r="P376" s="157">
        <v>0</v>
      </c>
      <c r="Q376" s="157">
        <f>ROUND(E376*P376,2)</f>
        <v>0</v>
      </c>
      <c r="R376" s="158" t="s">
        <v>356</v>
      </c>
      <c r="S376" s="158" t="s">
        <v>170</v>
      </c>
      <c r="T376" s="158" t="s">
        <v>170</v>
      </c>
      <c r="U376" s="158">
        <v>0</v>
      </c>
      <c r="V376" s="158">
        <f>ROUND(E376*U376,2)</f>
        <v>0</v>
      </c>
      <c r="W376" s="158"/>
      <c r="X376" s="158" t="s">
        <v>414</v>
      </c>
      <c r="Y376" s="147"/>
      <c r="Z376" s="147"/>
      <c r="AA376" s="147"/>
      <c r="AB376" s="147"/>
      <c r="AC376" s="147"/>
      <c r="AD376" s="147"/>
      <c r="AE376" s="147"/>
      <c r="AF376" s="147"/>
      <c r="AG376" s="147" t="s">
        <v>415</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256" t="s">
        <v>426</v>
      </c>
      <c r="D377" s="257"/>
      <c r="E377" s="257"/>
      <c r="F377" s="257"/>
      <c r="G377" s="257"/>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246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243"/>
      <c r="D378" s="244"/>
      <c r="E378" s="244"/>
      <c r="F378" s="244"/>
      <c r="G378" s="244"/>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176</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5">
      <c r="A379" s="161" t="s">
        <v>166</v>
      </c>
      <c r="B379" s="162" t="s">
        <v>114</v>
      </c>
      <c r="C379" s="177" t="s">
        <v>115</v>
      </c>
      <c r="D379" s="163"/>
      <c r="E379" s="164"/>
      <c r="F379" s="165"/>
      <c r="G379" s="165">
        <f>SUMIF(AG380:AG395,"&lt;&gt;NOR",G380:G395)</f>
        <v>0</v>
      </c>
      <c r="H379" s="165"/>
      <c r="I379" s="165">
        <f>SUM(I380:I395)</f>
        <v>0</v>
      </c>
      <c r="J379" s="165"/>
      <c r="K379" s="165">
        <f>SUM(K380:K395)</f>
        <v>0</v>
      </c>
      <c r="L379" s="165"/>
      <c r="M379" s="165">
        <f>SUM(M380:M395)</f>
        <v>0</v>
      </c>
      <c r="N379" s="164"/>
      <c r="O379" s="164">
        <f>SUM(O380:O395)</f>
        <v>0</v>
      </c>
      <c r="P379" s="164"/>
      <c r="Q379" s="164">
        <f>SUM(Q380:Q395)</f>
        <v>0</v>
      </c>
      <c r="R379" s="165"/>
      <c r="S379" s="165"/>
      <c r="T379" s="166"/>
      <c r="U379" s="160"/>
      <c r="V379" s="160">
        <f>SUM(V380:V395)</f>
        <v>0</v>
      </c>
      <c r="W379" s="160"/>
      <c r="X379" s="160"/>
      <c r="AG379" t="s">
        <v>167</v>
      </c>
    </row>
    <row r="380" spans="1:60" outlineLevel="1" x14ac:dyDescent="0.25">
      <c r="A380" s="167">
        <v>49</v>
      </c>
      <c r="B380" s="168" t="s">
        <v>440</v>
      </c>
      <c r="C380" s="178" t="s">
        <v>441</v>
      </c>
      <c r="D380" s="169" t="s">
        <v>369</v>
      </c>
      <c r="E380" s="170">
        <v>76.010000000000005</v>
      </c>
      <c r="F380" s="171"/>
      <c r="G380" s="172">
        <f>ROUND(E380*F380,2)</f>
        <v>0</v>
      </c>
      <c r="H380" s="171"/>
      <c r="I380" s="172">
        <f>ROUND(E380*H380,2)</f>
        <v>0</v>
      </c>
      <c r="J380" s="171"/>
      <c r="K380" s="172">
        <f>ROUND(E380*J380,2)</f>
        <v>0</v>
      </c>
      <c r="L380" s="172">
        <v>21</v>
      </c>
      <c r="M380" s="172">
        <f>G380*(1+L380/100)</f>
        <v>0</v>
      </c>
      <c r="N380" s="170">
        <v>0</v>
      </c>
      <c r="O380" s="170">
        <f>ROUND(E380*N380,2)</f>
        <v>0</v>
      </c>
      <c r="P380" s="170">
        <v>0</v>
      </c>
      <c r="Q380" s="170">
        <f>ROUND(E380*P380,2)</f>
        <v>0</v>
      </c>
      <c r="R380" s="172"/>
      <c r="S380" s="172" t="s">
        <v>192</v>
      </c>
      <c r="T380" s="173" t="s">
        <v>171</v>
      </c>
      <c r="U380" s="158">
        <v>0</v>
      </c>
      <c r="V380" s="158">
        <f>ROUND(E380*U380,2)</f>
        <v>0</v>
      </c>
      <c r="W380" s="158"/>
      <c r="X380" s="158" t="s">
        <v>198</v>
      </c>
      <c r="Y380" s="147"/>
      <c r="Z380" s="147"/>
      <c r="AA380" s="147"/>
      <c r="AB380" s="147"/>
      <c r="AC380" s="147"/>
      <c r="AD380" s="147"/>
      <c r="AE380" s="147"/>
      <c r="AF380" s="147"/>
      <c r="AG380" s="147" t="s">
        <v>199</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184" t="s">
        <v>442</v>
      </c>
      <c r="D381" s="182"/>
      <c r="E381" s="183">
        <v>76.010000000000005</v>
      </c>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201</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54"/>
      <c r="B382" s="155"/>
      <c r="C382" s="243"/>
      <c r="D382" s="244"/>
      <c r="E382" s="244"/>
      <c r="F382" s="244"/>
      <c r="G382" s="244"/>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176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67">
        <v>50</v>
      </c>
      <c r="B383" s="168" t="s">
        <v>443</v>
      </c>
      <c r="C383" s="178" t="s">
        <v>441</v>
      </c>
      <c r="D383" s="169" t="s">
        <v>369</v>
      </c>
      <c r="E383" s="170">
        <v>46.71</v>
      </c>
      <c r="F383" s="171"/>
      <c r="G383" s="172">
        <f>ROUND(E383*F383,2)</f>
        <v>0</v>
      </c>
      <c r="H383" s="171"/>
      <c r="I383" s="172">
        <f>ROUND(E383*H383,2)</f>
        <v>0</v>
      </c>
      <c r="J383" s="171"/>
      <c r="K383" s="172">
        <f>ROUND(E383*J383,2)</f>
        <v>0</v>
      </c>
      <c r="L383" s="172">
        <v>21</v>
      </c>
      <c r="M383" s="172">
        <f>G383*(1+L383/100)</f>
        <v>0</v>
      </c>
      <c r="N383" s="170">
        <v>0</v>
      </c>
      <c r="O383" s="170">
        <f>ROUND(E383*N383,2)</f>
        <v>0</v>
      </c>
      <c r="P383" s="170">
        <v>0</v>
      </c>
      <c r="Q383" s="170">
        <f>ROUND(E383*P383,2)</f>
        <v>0</v>
      </c>
      <c r="R383" s="172"/>
      <c r="S383" s="172" t="s">
        <v>192</v>
      </c>
      <c r="T383" s="173" t="s">
        <v>171</v>
      </c>
      <c r="U383" s="158">
        <v>0</v>
      </c>
      <c r="V383" s="158">
        <f>ROUND(E383*U383,2)</f>
        <v>0</v>
      </c>
      <c r="W383" s="158"/>
      <c r="X383" s="158" t="s">
        <v>198</v>
      </c>
      <c r="Y383" s="147"/>
      <c r="Z383" s="147"/>
      <c r="AA383" s="147"/>
      <c r="AB383" s="147"/>
      <c r="AC383" s="147"/>
      <c r="AD383" s="147"/>
      <c r="AE383" s="147"/>
      <c r="AF383" s="147"/>
      <c r="AG383" s="147" t="s">
        <v>199</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54"/>
      <c r="B384" s="155"/>
      <c r="C384" s="184" t="s">
        <v>444</v>
      </c>
      <c r="D384" s="182"/>
      <c r="E384" s="183">
        <v>46.71</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201</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243"/>
      <c r="D385" s="244"/>
      <c r="E385" s="244"/>
      <c r="F385" s="244"/>
      <c r="G385" s="244"/>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176</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7">
        <v>51</v>
      </c>
      <c r="B386" s="168" t="s">
        <v>445</v>
      </c>
      <c r="C386" s="178" t="s">
        <v>446</v>
      </c>
      <c r="D386" s="169" t="s">
        <v>369</v>
      </c>
      <c r="E386" s="170">
        <v>0.93</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192</v>
      </c>
      <c r="T386" s="173" t="s">
        <v>171</v>
      </c>
      <c r="U386" s="158">
        <v>0</v>
      </c>
      <c r="V386" s="158">
        <f>ROUND(E386*U386,2)</f>
        <v>0</v>
      </c>
      <c r="W386" s="158"/>
      <c r="X386" s="158" t="s">
        <v>198</v>
      </c>
      <c r="Y386" s="147"/>
      <c r="Z386" s="147"/>
      <c r="AA386" s="147"/>
      <c r="AB386" s="147"/>
      <c r="AC386" s="147"/>
      <c r="AD386" s="147"/>
      <c r="AE386" s="147"/>
      <c r="AF386" s="147"/>
      <c r="AG386" s="147" t="s">
        <v>199</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184" t="s">
        <v>447</v>
      </c>
      <c r="D387" s="182"/>
      <c r="E387" s="183">
        <v>0.93</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201</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5">
      <c r="A388" s="154"/>
      <c r="B388" s="155"/>
      <c r="C388" s="243"/>
      <c r="D388" s="244"/>
      <c r="E388" s="244"/>
      <c r="F388" s="244"/>
      <c r="G388" s="244"/>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176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67">
        <v>52</v>
      </c>
      <c r="B389" s="168" t="s">
        <v>448</v>
      </c>
      <c r="C389" s="178" t="s">
        <v>449</v>
      </c>
      <c r="D389" s="169" t="s">
        <v>369</v>
      </c>
      <c r="E389" s="170">
        <v>15</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192</v>
      </c>
      <c r="T389" s="173" t="s">
        <v>171</v>
      </c>
      <c r="U389" s="158">
        <v>0</v>
      </c>
      <c r="V389" s="158">
        <f>ROUND(E389*U389,2)</f>
        <v>0</v>
      </c>
      <c r="W389" s="158"/>
      <c r="X389" s="158" t="s">
        <v>198</v>
      </c>
      <c r="Y389" s="147"/>
      <c r="Z389" s="147"/>
      <c r="AA389" s="147"/>
      <c r="AB389" s="147"/>
      <c r="AC389" s="147"/>
      <c r="AD389" s="147"/>
      <c r="AE389" s="147"/>
      <c r="AF389" s="147"/>
      <c r="AG389" s="147" t="s">
        <v>199</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54"/>
      <c r="B390" s="155"/>
      <c r="C390" s="245"/>
      <c r="D390" s="246"/>
      <c r="E390" s="246"/>
      <c r="F390" s="246"/>
      <c r="G390" s="246"/>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176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67">
        <v>53</v>
      </c>
      <c r="B391" s="168" t="s">
        <v>450</v>
      </c>
      <c r="C391" s="178" t="s">
        <v>451</v>
      </c>
      <c r="D391" s="169" t="s">
        <v>369</v>
      </c>
      <c r="E391" s="170">
        <v>46.4</v>
      </c>
      <c r="F391" s="171"/>
      <c r="G391" s="172">
        <f>ROUND(E391*F391,2)</f>
        <v>0</v>
      </c>
      <c r="H391" s="171"/>
      <c r="I391" s="172">
        <f>ROUND(E391*H391,2)</f>
        <v>0</v>
      </c>
      <c r="J391" s="171"/>
      <c r="K391" s="172">
        <f>ROUND(E391*J391,2)</f>
        <v>0</v>
      </c>
      <c r="L391" s="172">
        <v>21</v>
      </c>
      <c r="M391" s="172">
        <f>G391*(1+L391/100)</f>
        <v>0</v>
      </c>
      <c r="N391" s="170">
        <v>0</v>
      </c>
      <c r="O391" s="170">
        <f>ROUND(E391*N391,2)</f>
        <v>0</v>
      </c>
      <c r="P391" s="170">
        <v>0</v>
      </c>
      <c r="Q391" s="170">
        <f>ROUND(E391*P391,2)</f>
        <v>0</v>
      </c>
      <c r="R391" s="172"/>
      <c r="S391" s="172" t="s">
        <v>192</v>
      </c>
      <c r="T391" s="173" t="s">
        <v>171</v>
      </c>
      <c r="U391" s="158">
        <v>0</v>
      </c>
      <c r="V391" s="158">
        <f>ROUND(E391*U391,2)</f>
        <v>0</v>
      </c>
      <c r="W391" s="158"/>
      <c r="X391" s="158" t="s">
        <v>198</v>
      </c>
      <c r="Y391" s="147"/>
      <c r="Z391" s="147"/>
      <c r="AA391" s="147"/>
      <c r="AB391" s="147"/>
      <c r="AC391" s="147"/>
      <c r="AD391" s="147"/>
      <c r="AE391" s="147"/>
      <c r="AF391" s="147"/>
      <c r="AG391" s="147" t="s">
        <v>199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245"/>
      <c r="D392" s="246"/>
      <c r="E392" s="246"/>
      <c r="F392" s="246"/>
      <c r="G392" s="246"/>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176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54">
        <v>54</v>
      </c>
      <c r="B393" s="155" t="s">
        <v>452</v>
      </c>
      <c r="C393" s="185" t="s">
        <v>453</v>
      </c>
      <c r="D393" s="156" t="s">
        <v>0</v>
      </c>
      <c r="E393" s="175"/>
      <c r="F393" s="159"/>
      <c r="G393" s="158">
        <f>ROUND(E393*F393,2)</f>
        <v>0</v>
      </c>
      <c r="H393" s="159"/>
      <c r="I393" s="158">
        <f>ROUND(E393*H393,2)</f>
        <v>0</v>
      </c>
      <c r="J393" s="159"/>
      <c r="K393" s="158">
        <f>ROUND(E393*J393,2)</f>
        <v>0</v>
      </c>
      <c r="L393" s="158">
        <v>21</v>
      </c>
      <c r="M393" s="158">
        <f>G393*(1+L393/100)</f>
        <v>0</v>
      </c>
      <c r="N393" s="157">
        <v>0</v>
      </c>
      <c r="O393" s="157">
        <f>ROUND(E393*N393,2)</f>
        <v>0</v>
      </c>
      <c r="P393" s="157">
        <v>0</v>
      </c>
      <c r="Q393" s="157">
        <f>ROUND(E393*P393,2)</f>
        <v>0</v>
      </c>
      <c r="R393" s="158" t="s">
        <v>454</v>
      </c>
      <c r="S393" s="158" t="s">
        <v>170</v>
      </c>
      <c r="T393" s="158" t="s">
        <v>170</v>
      </c>
      <c r="U393" s="158">
        <v>0</v>
      </c>
      <c r="V393" s="158">
        <f>ROUND(E393*U393,2)</f>
        <v>0</v>
      </c>
      <c r="W393" s="158"/>
      <c r="X393" s="158" t="s">
        <v>414</v>
      </c>
      <c r="Y393" s="147"/>
      <c r="Z393" s="147"/>
      <c r="AA393" s="147"/>
      <c r="AB393" s="147"/>
      <c r="AC393" s="147"/>
      <c r="AD393" s="147"/>
      <c r="AE393" s="147"/>
      <c r="AF393" s="147"/>
      <c r="AG393" s="147" t="s">
        <v>415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256" t="s">
        <v>426</v>
      </c>
      <c r="D394" s="257"/>
      <c r="E394" s="257"/>
      <c r="F394" s="257"/>
      <c r="G394" s="257"/>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246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243"/>
      <c r="D395" s="244"/>
      <c r="E395" s="244"/>
      <c r="F395" s="244"/>
      <c r="G395" s="244"/>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176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5">
      <c r="A396" s="161" t="s">
        <v>166</v>
      </c>
      <c r="B396" s="162" t="s">
        <v>116</v>
      </c>
      <c r="C396" s="177" t="s">
        <v>117</v>
      </c>
      <c r="D396" s="163"/>
      <c r="E396" s="164"/>
      <c r="F396" s="165"/>
      <c r="G396" s="165">
        <f>SUMIF(AG397:AG401,"&lt;&gt;NOR",G397:G401)</f>
        <v>0</v>
      </c>
      <c r="H396" s="165"/>
      <c r="I396" s="165">
        <f>SUM(I397:I401)</f>
        <v>0</v>
      </c>
      <c r="J396" s="165"/>
      <c r="K396" s="165">
        <f>SUM(K397:K401)</f>
        <v>0</v>
      </c>
      <c r="L396" s="165"/>
      <c r="M396" s="165">
        <f>SUM(M397:M401)</f>
        <v>0</v>
      </c>
      <c r="N396" s="164"/>
      <c r="O396" s="164">
        <f>SUM(O397:O401)</f>
        <v>0</v>
      </c>
      <c r="P396" s="164"/>
      <c r="Q396" s="164">
        <f>SUM(Q397:Q401)</f>
        <v>0</v>
      </c>
      <c r="R396" s="165"/>
      <c r="S396" s="165"/>
      <c r="T396" s="166"/>
      <c r="U396" s="160"/>
      <c r="V396" s="160">
        <f>SUM(V397:V401)</f>
        <v>0</v>
      </c>
      <c r="W396" s="160"/>
      <c r="X396" s="160"/>
      <c r="AG396" t="s">
        <v>167</v>
      </c>
    </row>
    <row r="397" spans="1:60" outlineLevel="1" x14ac:dyDescent="0.25">
      <c r="A397" s="167">
        <v>55</v>
      </c>
      <c r="B397" s="168" t="s">
        <v>455</v>
      </c>
      <c r="C397" s="178" t="s">
        <v>456</v>
      </c>
      <c r="D397" s="169" t="s">
        <v>369</v>
      </c>
      <c r="E397" s="170">
        <v>145</v>
      </c>
      <c r="F397" s="171"/>
      <c r="G397" s="172">
        <f>ROUND(E397*F397,2)</f>
        <v>0</v>
      </c>
      <c r="H397" s="171"/>
      <c r="I397" s="172">
        <f>ROUND(E397*H397,2)</f>
        <v>0</v>
      </c>
      <c r="J397" s="171"/>
      <c r="K397" s="172">
        <f>ROUND(E397*J397,2)</f>
        <v>0</v>
      </c>
      <c r="L397" s="172">
        <v>21</v>
      </c>
      <c r="M397" s="172">
        <f>G397*(1+L397/100)</f>
        <v>0</v>
      </c>
      <c r="N397" s="170">
        <v>0</v>
      </c>
      <c r="O397" s="170">
        <f>ROUND(E397*N397,2)</f>
        <v>0</v>
      </c>
      <c r="P397" s="170">
        <v>0</v>
      </c>
      <c r="Q397" s="170">
        <f>ROUND(E397*P397,2)</f>
        <v>0</v>
      </c>
      <c r="R397" s="172"/>
      <c r="S397" s="172" t="s">
        <v>192</v>
      </c>
      <c r="T397" s="173" t="s">
        <v>171</v>
      </c>
      <c r="U397" s="158">
        <v>0</v>
      </c>
      <c r="V397" s="158">
        <f>ROUND(E397*U397,2)</f>
        <v>0</v>
      </c>
      <c r="W397" s="158"/>
      <c r="X397" s="158" t="s">
        <v>198</v>
      </c>
      <c r="Y397" s="147"/>
      <c r="Z397" s="147"/>
      <c r="AA397" s="147"/>
      <c r="AB397" s="147"/>
      <c r="AC397" s="147"/>
      <c r="AD397" s="147"/>
      <c r="AE397" s="147"/>
      <c r="AF397" s="147"/>
      <c r="AG397" s="147" t="s">
        <v>199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245"/>
      <c r="D398" s="246"/>
      <c r="E398" s="246"/>
      <c r="F398" s="246"/>
      <c r="G398" s="246"/>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176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54">
        <v>56</v>
      </c>
      <c r="B399" s="155" t="s">
        <v>457</v>
      </c>
      <c r="C399" s="185" t="s">
        <v>458</v>
      </c>
      <c r="D399" s="156" t="s">
        <v>0</v>
      </c>
      <c r="E399" s="175"/>
      <c r="F399" s="159"/>
      <c r="G399" s="158">
        <f>ROUND(E399*F399,2)</f>
        <v>0</v>
      </c>
      <c r="H399" s="159"/>
      <c r="I399" s="158">
        <f>ROUND(E399*H399,2)</f>
        <v>0</v>
      </c>
      <c r="J399" s="159"/>
      <c r="K399" s="158">
        <f>ROUND(E399*J399,2)</f>
        <v>0</v>
      </c>
      <c r="L399" s="158">
        <v>21</v>
      </c>
      <c r="M399" s="158">
        <f>G399*(1+L399/100)</f>
        <v>0</v>
      </c>
      <c r="N399" s="157">
        <v>0</v>
      </c>
      <c r="O399" s="157">
        <f>ROUND(E399*N399,2)</f>
        <v>0</v>
      </c>
      <c r="P399" s="157">
        <v>0</v>
      </c>
      <c r="Q399" s="157">
        <f>ROUND(E399*P399,2)</f>
        <v>0</v>
      </c>
      <c r="R399" s="158" t="s">
        <v>459</v>
      </c>
      <c r="S399" s="158" t="s">
        <v>170</v>
      </c>
      <c r="T399" s="158" t="s">
        <v>170</v>
      </c>
      <c r="U399" s="158">
        <v>0</v>
      </c>
      <c r="V399" s="158">
        <f>ROUND(E399*U399,2)</f>
        <v>0</v>
      </c>
      <c r="W399" s="158"/>
      <c r="X399" s="158" t="s">
        <v>414</v>
      </c>
      <c r="Y399" s="147"/>
      <c r="Z399" s="147"/>
      <c r="AA399" s="147"/>
      <c r="AB399" s="147"/>
      <c r="AC399" s="147"/>
      <c r="AD399" s="147"/>
      <c r="AE399" s="147"/>
      <c r="AF399" s="147"/>
      <c r="AG399" s="147" t="s">
        <v>415</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256" t="s">
        <v>426</v>
      </c>
      <c r="D400" s="257"/>
      <c r="E400" s="257"/>
      <c r="F400" s="257"/>
      <c r="G400" s="257"/>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246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243"/>
      <c r="D401" s="244"/>
      <c r="E401" s="244"/>
      <c r="F401" s="244"/>
      <c r="G401" s="244"/>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176</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x14ac:dyDescent="0.25">
      <c r="A402" s="161" t="s">
        <v>166</v>
      </c>
      <c r="B402" s="162" t="s">
        <v>118</v>
      </c>
      <c r="C402" s="177" t="s">
        <v>119</v>
      </c>
      <c r="D402" s="163"/>
      <c r="E402" s="164"/>
      <c r="F402" s="165"/>
      <c r="G402" s="165">
        <f>SUMIF(AG403:AG426,"&lt;&gt;NOR",G403:G426)</f>
        <v>0</v>
      </c>
      <c r="H402" s="165"/>
      <c r="I402" s="165">
        <f>SUM(I403:I426)</f>
        <v>0</v>
      </c>
      <c r="J402" s="165"/>
      <c r="K402" s="165">
        <f>SUM(K403:K426)</f>
        <v>0</v>
      </c>
      <c r="L402" s="165"/>
      <c r="M402" s="165">
        <f>SUM(M403:M426)</f>
        <v>0</v>
      </c>
      <c r="N402" s="164"/>
      <c r="O402" s="164">
        <f>SUM(O403:O426)</f>
        <v>0</v>
      </c>
      <c r="P402" s="164"/>
      <c r="Q402" s="164">
        <f>SUM(Q403:Q426)</f>
        <v>0</v>
      </c>
      <c r="R402" s="165"/>
      <c r="S402" s="165"/>
      <c r="T402" s="166"/>
      <c r="U402" s="160"/>
      <c r="V402" s="160">
        <f>SUM(V403:V426)</f>
        <v>37.06</v>
      </c>
      <c r="W402" s="160"/>
      <c r="X402" s="160"/>
      <c r="AG402" t="s">
        <v>167</v>
      </c>
    </row>
    <row r="403" spans="1:60" outlineLevel="1" x14ac:dyDescent="0.25">
      <c r="A403" s="167">
        <v>57</v>
      </c>
      <c r="B403" s="168" t="s">
        <v>460</v>
      </c>
      <c r="C403" s="178" t="s">
        <v>461</v>
      </c>
      <c r="D403" s="169" t="s">
        <v>366</v>
      </c>
      <c r="E403" s="170">
        <v>29</v>
      </c>
      <c r="F403" s="171"/>
      <c r="G403" s="172">
        <f>ROUND(E403*F403,2)</f>
        <v>0</v>
      </c>
      <c r="H403" s="171"/>
      <c r="I403" s="172">
        <f>ROUND(E403*H403,2)</f>
        <v>0</v>
      </c>
      <c r="J403" s="171"/>
      <c r="K403" s="172">
        <f>ROUND(E403*J403,2)</f>
        <v>0</v>
      </c>
      <c r="L403" s="172">
        <v>21</v>
      </c>
      <c r="M403" s="172">
        <f>G403*(1+L403/100)</f>
        <v>0</v>
      </c>
      <c r="N403" s="170">
        <v>6.9999999999999994E-5</v>
      </c>
      <c r="O403" s="170">
        <f>ROUND(E403*N403,2)</f>
        <v>0</v>
      </c>
      <c r="P403" s="170">
        <v>0</v>
      </c>
      <c r="Q403" s="170">
        <f>ROUND(E403*P403,2)</f>
        <v>0</v>
      </c>
      <c r="R403" s="172"/>
      <c r="S403" s="172" t="s">
        <v>192</v>
      </c>
      <c r="T403" s="173" t="s">
        <v>171</v>
      </c>
      <c r="U403" s="158">
        <v>0.34</v>
      </c>
      <c r="V403" s="158">
        <f>ROUND(E403*U403,2)</f>
        <v>9.86</v>
      </c>
      <c r="W403" s="158"/>
      <c r="X403" s="158" t="s">
        <v>198</v>
      </c>
      <c r="Y403" s="147"/>
      <c r="Z403" s="147"/>
      <c r="AA403" s="147"/>
      <c r="AB403" s="147"/>
      <c r="AC403" s="147"/>
      <c r="AD403" s="147"/>
      <c r="AE403" s="147"/>
      <c r="AF403" s="147"/>
      <c r="AG403" s="147" t="s">
        <v>199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245"/>
      <c r="D404" s="246"/>
      <c r="E404" s="246"/>
      <c r="F404" s="246"/>
      <c r="G404" s="246"/>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176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67">
        <v>58</v>
      </c>
      <c r="B405" s="168" t="s">
        <v>462</v>
      </c>
      <c r="C405" s="178" t="s">
        <v>463</v>
      </c>
      <c r="D405" s="169" t="s">
        <v>366</v>
      </c>
      <c r="E405" s="170">
        <v>1</v>
      </c>
      <c r="F405" s="171"/>
      <c r="G405" s="172">
        <f>ROUND(E405*F405,2)</f>
        <v>0</v>
      </c>
      <c r="H405" s="171"/>
      <c r="I405" s="172">
        <f>ROUND(E405*H405,2)</f>
        <v>0</v>
      </c>
      <c r="J405" s="171"/>
      <c r="K405" s="172">
        <f>ROUND(E405*J405,2)</f>
        <v>0</v>
      </c>
      <c r="L405" s="172">
        <v>21</v>
      </c>
      <c r="M405" s="172">
        <f>G405*(1+L405/100)</f>
        <v>0</v>
      </c>
      <c r="N405" s="170">
        <v>6.9999999999999994E-5</v>
      </c>
      <c r="O405" s="170">
        <f>ROUND(E405*N405,2)</f>
        <v>0</v>
      </c>
      <c r="P405" s="170">
        <v>0</v>
      </c>
      <c r="Q405" s="170">
        <f>ROUND(E405*P405,2)</f>
        <v>0</v>
      </c>
      <c r="R405" s="172"/>
      <c r="S405" s="172" t="s">
        <v>192</v>
      </c>
      <c r="T405" s="173" t="s">
        <v>171</v>
      </c>
      <c r="U405" s="158">
        <v>0.34</v>
      </c>
      <c r="V405" s="158">
        <f>ROUND(E405*U405,2)</f>
        <v>0.34</v>
      </c>
      <c r="W405" s="158"/>
      <c r="X405" s="158" t="s">
        <v>198</v>
      </c>
      <c r="Y405" s="147"/>
      <c r="Z405" s="147"/>
      <c r="AA405" s="147"/>
      <c r="AB405" s="147"/>
      <c r="AC405" s="147"/>
      <c r="AD405" s="147"/>
      <c r="AE405" s="147"/>
      <c r="AF405" s="147"/>
      <c r="AG405" s="147" t="s">
        <v>199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54"/>
      <c r="B406" s="155"/>
      <c r="C406" s="245"/>
      <c r="D406" s="246"/>
      <c r="E406" s="246"/>
      <c r="F406" s="246"/>
      <c r="G406" s="246"/>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176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67">
        <v>59</v>
      </c>
      <c r="B407" s="168" t="s">
        <v>464</v>
      </c>
      <c r="C407" s="178" t="s">
        <v>465</v>
      </c>
      <c r="D407" s="169" t="s">
        <v>366</v>
      </c>
      <c r="E407" s="170">
        <v>2</v>
      </c>
      <c r="F407" s="171"/>
      <c r="G407" s="172">
        <f>ROUND(E407*F407,2)</f>
        <v>0</v>
      </c>
      <c r="H407" s="171"/>
      <c r="I407" s="172">
        <f>ROUND(E407*H407,2)</f>
        <v>0</v>
      </c>
      <c r="J407" s="171"/>
      <c r="K407" s="172">
        <f>ROUND(E407*J407,2)</f>
        <v>0</v>
      </c>
      <c r="L407" s="172">
        <v>21</v>
      </c>
      <c r="M407" s="172">
        <f>G407*(1+L407/100)</f>
        <v>0</v>
      </c>
      <c r="N407" s="170">
        <v>6.9999999999999994E-5</v>
      </c>
      <c r="O407" s="170">
        <f>ROUND(E407*N407,2)</f>
        <v>0</v>
      </c>
      <c r="P407" s="170">
        <v>0</v>
      </c>
      <c r="Q407" s="170">
        <f>ROUND(E407*P407,2)</f>
        <v>0</v>
      </c>
      <c r="R407" s="172"/>
      <c r="S407" s="172" t="s">
        <v>192</v>
      </c>
      <c r="T407" s="173" t="s">
        <v>171</v>
      </c>
      <c r="U407" s="158">
        <v>0.34</v>
      </c>
      <c r="V407" s="158">
        <f>ROUND(E407*U407,2)</f>
        <v>0.68</v>
      </c>
      <c r="W407" s="158"/>
      <c r="X407" s="158" t="s">
        <v>198</v>
      </c>
      <c r="Y407" s="147"/>
      <c r="Z407" s="147"/>
      <c r="AA407" s="147"/>
      <c r="AB407" s="147"/>
      <c r="AC407" s="147"/>
      <c r="AD407" s="147"/>
      <c r="AE407" s="147"/>
      <c r="AF407" s="147"/>
      <c r="AG407" s="147" t="s">
        <v>199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245"/>
      <c r="D408" s="246"/>
      <c r="E408" s="246"/>
      <c r="F408" s="246"/>
      <c r="G408" s="246"/>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176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67">
        <v>60</v>
      </c>
      <c r="B409" s="168" t="s">
        <v>466</v>
      </c>
      <c r="C409" s="178" t="s">
        <v>467</v>
      </c>
      <c r="D409" s="169" t="s">
        <v>366</v>
      </c>
      <c r="E409" s="170">
        <v>1</v>
      </c>
      <c r="F409" s="171"/>
      <c r="G409" s="172">
        <f>ROUND(E409*F409,2)</f>
        <v>0</v>
      </c>
      <c r="H409" s="171"/>
      <c r="I409" s="172">
        <f>ROUND(E409*H409,2)</f>
        <v>0</v>
      </c>
      <c r="J409" s="171"/>
      <c r="K409" s="172">
        <f>ROUND(E409*J409,2)</f>
        <v>0</v>
      </c>
      <c r="L409" s="172">
        <v>21</v>
      </c>
      <c r="M409" s="172">
        <f>G409*(1+L409/100)</f>
        <v>0</v>
      </c>
      <c r="N409" s="170">
        <v>6.9999999999999994E-5</v>
      </c>
      <c r="O409" s="170">
        <f>ROUND(E409*N409,2)</f>
        <v>0</v>
      </c>
      <c r="P409" s="170">
        <v>0</v>
      </c>
      <c r="Q409" s="170">
        <f>ROUND(E409*P409,2)</f>
        <v>0</v>
      </c>
      <c r="R409" s="172"/>
      <c r="S409" s="172" t="s">
        <v>192</v>
      </c>
      <c r="T409" s="173" t="s">
        <v>171</v>
      </c>
      <c r="U409" s="158">
        <v>0.34</v>
      </c>
      <c r="V409" s="158">
        <f>ROUND(E409*U409,2)</f>
        <v>0.34</v>
      </c>
      <c r="W409" s="158"/>
      <c r="X409" s="158" t="s">
        <v>198</v>
      </c>
      <c r="Y409" s="147"/>
      <c r="Z409" s="147"/>
      <c r="AA409" s="147"/>
      <c r="AB409" s="147"/>
      <c r="AC409" s="147"/>
      <c r="AD409" s="147"/>
      <c r="AE409" s="147"/>
      <c r="AF409" s="147"/>
      <c r="AG409" s="147" t="s">
        <v>199</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5">
      <c r="A410" s="154"/>
      <c r="B410" s="155"/>
      <c r="C410" s="245"/>
      <c r="D410" s="246"/>
      <c r="E410" s="246"/>
      <c r="F410" s="246"/>
      <c r="G410" s="246"/>
      <c r="H410" s="158"/>
      <c r="I410" s="158"/>
      <c r="J410" s="158"/>
      <c r="K410" s="158"/>
      <c r="L410" s="158"/>
      <c r="M410" s="158"/>
      <c r="N410" s="157"/>
      <c r="O410" s="157"/>
      <c r="P410" s="157"/>
      <c r="Q410" s="157"/>
      <c r="R410" s="158"/>
      <c r="S410" s="158"/>
      <c r="T410" s="261"/>
      <c r="U410" s="158"/>
      <c r="V410" s="158"/>
      <c r="W410" s="158"/>
      <c r="X410" s="158"/>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5">
      <c r="A411" s="167">
        <v>61</v>
      </c>
      <c r="B411" s="168" t="s">
        <v>1062</v>
      </c>
      <c r="C411" s="178" t="s">
        <v>1063</v>
      </c>
      <c r="D411" s="169" t="s">
        <v>366</v>
      </c>
      <c r="E411" s="170">
        <v>8</v>
      </c>
      <c r="F411" s="171"/>
      <c r="G411" s="172">
        <f>ROUND(E411*F411,2)</f>
        <v>0</v>
      </c>
      <c r="H411" s="171"/>
      <c r="I411" s="172">
        <f>ROUND(E411*H411,2)</f>
        <v>0</v>
      </c>
      <c r="J411" s="171"/>
      <c r="K411" s="172">
        <f>ROUND(E411*J411,2)</f>
        <v>0</v>
      </c>
      <c r="L411" s="172">
        <v>21</v>
      </c>
      <c r="M411" s="172">
        <f>G411*(1+L411/100)</f>
        <v>0</v>
      </c>
      <c r="N411" s="170">
        <v>6.9999999999999994E-5</v>
      </c>
      <c r="O411" s="170">
        <f>ROUND(E411*N411,2)</f>
        <v>0</v>
      </c>
      <c r="P411" s="170">
        <v>0</v>
      </c>
      <c r="Q411" s="170">
        <f>ROUND(E411*P411,2)</f>
        <v>0</v>
      </c>
      <c r="R411" s="172"/>
      <c r="S411" s="172" t="s">
        <v>192</v>
      </c>
      <c r="T411" s="261"/>
      <c r="U411" s="158"/>
      <c r="V411" s="158"/>
      <c r="W411" s="158"/>
      <c r="X411" s="158"/>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60"/>
      <c r="D412" s="260"/>
      <c r="E412" s="260"/>
      <c r="F412" s="260"/>
      <c r="G412" s="260"/>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5">
      <c r="A413" s="167">
        <v>62</v>
      </c>
      <c r="B413" s="168" t="s">
        <v>468</v>
      </c>
      <c r="C413" s="178" t="s">
        <v>469</v>
      </c>
      <c r="D413" s="169" t="s">
        <v>366</v>
      </c>
      <c r="E413" s="170">
        <v>24</v>
      </c>
      <c r="F413" s="171"/>
      <c r="G413" s="172">
        <f>ROUND(E413*F413,2)</f>
        <v>0</v>
      </c>
      <c r="H413" s="171"/>
      <c r="I413" s="172">
        <f>ROUND(E413*H413,2)</f>
        <v>0</v>
      </c>
      <c r="J413" s="171"/>
      <c r="K413" s="172">
        <f>ROUND(E413*J413,2)</f>
        <v>0</v>
      </c>
      <c r="L413" s="172">
        <v>21</v>
      </c>
      <c r="M413" s="172">
        <f>G413*(1+L413/100)</f>
        <v>0</v>
      </c>
      <c r="N413" s="170">
        <v>6.9999999999999994E-5</v>
      </c>
      <c r="O413" s="170">
        <f>ROUND(E413*N413,2)</f>
        <v>0</v>
      </c>
      <c r="P413" s="170">
        <v>0</v>
      </c>
      <c r="Q413" s="170">
        <f>ROUND(E413*P413,2)</f>
        <v>0</v>
      </c>
      <c r="R413" s="172"/>
      <c r="S413" s="172" t="s">
        <v>192</v>
      </c>
      <c r="T413" s="173" t="s">
        <v>171</v>
      </c>
      <c r="U413" s="158">
        <v>0.34</v>
      </c>
      <c r="V413" s="158">
        <f>ROUND(E413*U413,2)</f>
        <v>8.16</v>
      </c>
      <c r="W413" s="158"/>
      <c r="X413" s="158" t="s">
        <v>198</v>
      </c>
      <c r="Y413" s="147"/>
      <c r="Z413" s="147"/>
      <c r="AA413" s="147"/>
      <c r="AB413" s="147"/>
      <c r="AC413" s="147"/>
      <c r="AD413" s="147"/>
      <c r="AE413" s="147"/>
      <c r="AF413" s="147"/>
      <c r="AG413" s="147" t="s">
        <v>199</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5">
      <c r="A414" s="154"/>
      <c r="B414" s="155"/>
      <c r="C414" s="260"/>
      <c r="D414" s="260"/>
      <c r="E414" s="260"/>
      <c r="F414" s="260"/>
      <c r="G414" s="260"/>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176</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67">
        <v>63</v>
      </c>
      <c r="B415" s="168" t="s">
        <v>470</v>
      </c>
      <c r="C415" s="178" t="s">
        <v>471</v>
      </c>
      <c r="D415" s="169" t="s">
        <v>366</v>
      </c>
      <c r="E415" s="170">
        <v>11</v>
      </c>
      <c r="F415" s="171"/>
      <c r="G415" s="172">
        <f>ROUND(E415*F415,2)</f>
        <v>0</v>
      </c>
      <c r="H415" s="171"/>
      <c r="I415" s="172">
        <f>ROUND(E415*H415,2)</f>
        <v>0</v>
      </c>
      <c r="J415" s="171"/>
      <c r="K415" s="172">
        <f>ROUND(E415*J415,2)</f>
        <v>0</v>
      </c>
      <c r="L415" s="172">
        <v>21</v>
      </c>
      <c r="M415" s="172">
        <f>G415*(1+L415/100)</f>
        <v>0</v>
      </c>
      <c r="N415" s="170">
        <v>6.9999999999999994E-5</v>
      </c>
      <c r="O415" s="170">
        <f>ROUND(E415*N415,2)</f>
        <v>0</v>
      </c>
      <c r="P415" s="170">
        <v>0</v>
      </c>
      <c r="Q415" s="170">
        <f>ROUND(E415*P415,2)</f>
        <v>0</v>
      </c>
      <c r="R415" s="172"/>
      <c r="S415" s="172" t="s">
        <v>192</v>
      </c>
      <c r="T415" s="173" t="s">
        <v>171</v>
      </c>
      <c r="U415" s="158">
        <v>0.34</v>
      </c>
      <c r="V415" s="158">
        <f>ROUND(E415*U415,2)</f>
        <v>3.74</v>
      </c>
      <c r="W415" s="158"/>
      <c r="X415" s="158" t="s">
        <v>198</v>
      </c>
      <c r="Y415" s="147"/>
      <c r="Z415" s="147"/>
      <c r="AA415" s="147"/>
      <c r="AB415" s="147"/>
      <c r="AC415" s="147"/>
      <c r="AD415" s="147"/>
      <c r="AE415" s="147"/>
      <c r="AF415" s="147"/>
      <c r="AG415" s="147" t="s">
        <v>199</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245"/>
      <c r="D416" s="246"/>
      <c r="E416" s="246"/>
      <c r="F416" s="246"/>
      <c r="G416" s="246"/>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176</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67">
        <v>64</v>
      </c>
      <c r="B417" s="168" t="s">
        <v>472</v>
      </c>
      <c r="C417" s="178" t="s">
        <v>473</v>
      </c>
      <c r="D417" s="169" t="s">
        <v>366</v>
      </c>
      <c r="E417" s="170">
        <v>18</v>
      </c>
      <c r="F417" s="171"/>
      <c r="G417" s="172">
        <f>ROUND(E417*F417,2)</f>
        <v>0</v>
      </c>
      <c r="H417" s="171"/>
      <c r="I417" s="172">
        <f>ROUND(E417*H417,2)</f>
        <v>0</v>
      </c>
      <c r="J417" s="171"/>
      <c r="K417" s="172">
        <f>ROUND(E417*J417,2)</f>
        <v>0</v>
      </c>
      <c r="L417" s="172">
        <v>21</v>
      </c>
      <c r="M417" s="172">
        <f>G417*(1+L417/100)</f>
        <v>0</v>
      </c>
      <c r="N417" s="170">
        <v>6.9999999999999994E-5</v>
      </c>
      <c r="O417" s="170">
        <f>ROUND(E417*N417,2)</f>
        <v>0</v>
      </c>
      <c r="P417" s="170">
        <v>0</v>
      </c>
      <c r="Q417" s="170">
        <f>ROUND(E417*P417,2)</f>
        <v>0</v>
      </c>
      <c r="R417" s="172"/>
      <c r="S417" s="172" t="s">
        <v>192</v>
      </c>
      <c r="T417" s="173" t="s">
        <v>171</v>
      </c>
      <c r="U417" s="158">
        <v>0.34</v>
      </c>
      <c r="V417" s="158">
        <f>ROUND(E417*U417,2)</f>
        <v>6.12</v>
      </c>
      <c r="W417" s="158"/>
      <c r="X417" s="158" t="s">
        <v>198</v>
      </c>
      <c r="Y417" s="147"/>
      <c r="Z417" s="147"/>
      <c r="AA417" s="147"/>
      <c r="AB417" s="147"/>
      <c r="AC417" s="147"/>
      <c r="AD417" s="147"/>
      <c r="AE417" s="147"/>
      <c r="AF417" s="147"/>
      <c r="AG417" s="147" t="s">
        <v>199</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245"/>
      <c r="D418" s="246"/>
      <c r="E418" s="246"/>
      <c r="F418" s="246"/>
      <c r="G418" s="246"/>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176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7">
        <v>65</v>
      </c>
      <c r="B419" s="168" t="s">
        <v>474</v>
      </c>
      <c r="C419" s="178" t="s">
        <v>475</v>
      </c>
      <c r="D419" s="169" t="s">
        <v>366</v>
      </c>
      <c r="E419" s="170">
        <v>1</v>
      </c>
      <c r="F419" s="171"/>
      <c r="G419" s="172">
        <f>ROUND(E419*F419,2)</f>
        <v>0</v>
      </c>
      <c r="H419" s="171"/>
      <c r="I419" s="172">
        <f>ROUND(E419*H419,2)</f>
        <v>0</v>
      </c>
      <c r="J419" s="171"/>
      <c r="K419" s="172">
        <f>ROUND(E419*J419,2)</f>
        <v>0</v>
      </c>
      <c r="L419" s="172">
        <v>21</v>
      </c>
      <c r="M419" s="172">
        <f>G419*(1+L419/100)</f>
        <v>0</v>
      </c>
      <c r="N419" s="170">
        <v>6.9999999999999994E-5</v>
      </c>
      <c r="O419" s="170">
        <f>ROUND(E419*N419,2)</f>
        <v>0</v>
      </c>
      <c r="P419" s="170">
        <v>0</v>
      </c>
      <c r="Q419" s="170">
        <f>ROUND(E419*P419,2)</f>
        <v>0</v>
      </c>
      <c r="R419" s="172"/>
      <c r="S419" s="172" t="s">
        <v>192</v>
      </c>
      <c r="T419" s="173" t="s">
        <v>171</v>
      </c>
      <c r="U419" s="158">
        <v>0.34</v>
      </c>
      <c r="V419" s="158">
        <f>ROUND(E419*U419,2)</f>
        <v>0.34</v>
      </c>
      <c r="W419" s="158"/>
      <c r="X419" s="158" t="s">
        <v>198</v>
      </c>
      <c r="Y419" s="147"/>
      <c r="Z419" s="147"/>
      <c r="AA419" s="147"/>
      <c r="AB419" s="147"/>
      <c r="AC419" s="147"/>
      <c r="AD419" s="147"/>
      <c r="AE419" s="147"/>
      <c r="AF419" s="147"/>
      <c r="AG419" s="147" t="s">
        <v>199</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245"/>
      <c r="D420" s="246"/>
      <c r="E420" s="246"/>
      <c r="F420" s="246"/>
      <c r="G420" s="246"/>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176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67">
        <v>66</v>
      </c>
      <c r="B421" s="168" t="s">
        <v>476</v>
      </c>
      <c r="C421" s="178" t="s">
        <v>477</v>
      </c>
      <c r="D421" s="169" t="s">
        <v>366</v>
      </c>
      <c r="E421" s="170">
        <v>19</v>
      </c>
      <c r="F421" s="171"/>
      <c r="G421" s="172">
        <f>ROUND(E421*F421,2)</f>
        <v>0</v>
      </c>
      <c r="H421" s="171"/>
      <c r="I421" s="172">
        <f>ROUND(E421*H421,2)</f>
        <v>0</v>
      </c>
      <c r="J421" s="171"/>
      <c r="K421" s="172">
        <f>ROUND(E421*J421,2)</f>
        <v>0</v>
      </c>
      <c r="L421" s="172">
        <v>21</v>
      </c>
      <c r="M421" s="172">
        <f>G421*(1+L421/100)</f>
        <v>0</v>
      </c>
      <c r="N421" s="170">
        <v>6.9999999999999994E-5</v>
      </c>
      <c r="O421" s="170">
        <f>ROUND(E421*N421,2)</f>
        <v>0</v>
      </c>
      <c r="P421" s="170">
        <v>0</v>
      </c>
      <c r="Q421" s="170">
        <f>ROUND(E421*P421,2)</f>
        <v>0</v>
      </c>
      <c r="R421" s="172"/>
      <c r="S421" s="172" t="s">
        <v>192</v>
      </c>
      <c r="T421" s="173" t="s">
        <v>171</v>
      </c>
      <c r="U421" s="158">
        <v>0.34</v>
      </c>
      <c r="V421" s="158">
        <f>ROUND(E421*U421,2)</f>
        <v>6.46</v>
      </c>
      <c r="W421" s="158"/>
      <c r="X421" s="158" t="s">
        <v>198</v>
      </c>
      <c r="Y421" s="147"/>
      <c r="Z421" s="147"/>
      <c r="AA421" s="147"/>
      <c r="AB421" s="147"/>
      <c r="AC421" s="147"/>
      <c r="AD421" s="147"/>
      <c r="AE421" s="147"/>
      <c r="AF421" s="147"/>
      <c r="AG421" s="147" t="s">
        <v>199</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54"/>
      <c r="B422" s="155"/>
      <c r="C422" s="245"/>
      <c r="D422" s="246"/>
      <c r="E422" s="246"/>
      <c r="F422" s="246"/>
      <c r="G422" s="246"/>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176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67">
        <v>67</v>
      </c>
      <c r="B423" s="168" t="s">
        <v>478</v>
      </c>
      <c r="C423" s="178" t="s">
        <v>479</v>
      </c>
      <c r="D423" s="169" t="s">
        <v>366</v>
      </c>
      <c r="E423" s="170">
        <v>2</v>
      </c>
      <c r="F423" s="171"/>
      <c r="G423" s="172">
        <f>ROUND(E423*F423,2)</f>
        <v>0</v>
      </c>
      <c r="H423" s="171"/>
      <c r="I423" s="172">
        <f>ROUND(E423*H423,2)</f>
        <v>0</v>
      </c>
      <c r="J423" s="171"/>
      <c r="K423" s="172">
        <f>ROUND(E423*J423,2)</f>
        <v>0</v>
      </c>
      <c r="L423" s="172">
        <v>21</v>
      </c>
      <c r="M423" s="172">
        <f>G423*(1+L423/100)</f>
        <v>0</v>
      </c>
      <c r="N423" s="170">
        <v>6.9999999999999994E-5</v>
      </c>
      <c r="O423" s="170">
        <f>ROUND(E423*N423,2)</f>
        <v>0</v>
      </c>
      <c r="P423" s="170">
        <v>0</v>
      </c>
      <c r="Q423" s="170">
        <f>ROUND(E423*P423,2)</f>
        <v>0</v>
      </c>
      <c r="R423" s="172"/>
      <c r="S423" s="172" t="s">
        <v>192</v>
      </c>
      <c r="T423" s="173" t="s">
        <v>171</v>
      </c>
      <c r="U423" s="158">
        <v>0.34</v>
      </c>
      <c r="V423" s="158">
        <f>ROUND(E423*U423,2)</f>
        <v>0.68</v>
      </c>
      <c r="W423" s="158"/>
      <c r="X423" s="158" t="s">
        <v>198</v>
      </c>
      <c r="Y423" s="147"/>
      <c r="Z423" s="147"/>
      <c r="AA423" s="147"/>
      <c r="AB423" s="147"/>
      <c r="AC423" s="147"/>
      <c r="AD423" s="147"/>
      <c r="AE423" s="147"/>
      <c r="AF423" s="147"/>
      <c r="AG423" s="147" t="s">
        <v>199</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245"/>
      <c r="D424" s="246"/>
      <c r="E424" s="246"/>
      <c r="F424" s="246"/>
      <c r="G424" s="246"/>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176</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7">
        <v>68</v>
      </c>
      <c r="B425" s="168" t="s">
        <v>480</v>
      </c>
      <c r="C425" s="178" t="s">
        <v>481</v>
      </c>
      <c r="D425" s="169" t="s">
        <v>366</v>
      </c>
      <c r="E425" s="170">
        <v>1</v>
      </c>
      <c r="F425" s="171"/>
      <c r="G425" s="172">
        <f>ROUND(E425*F425,2)</f>
        <v>0</v>
      </c>
      <c r="H425" s="171"/>
      <c r="I425" s="172">
        <f>ROUND(E425*H425,2)</f>
        <v>0</v>
      </c>
      <c r="J425" s="171"/>
      <c r="K425" s="172">
        <f>ROUND(E425*J425,2)</f>
        <v>0</v>
      </c>
      <c r="L425" s="172">
        <v>21</v>
      </c>
      <c r="M425" s="172">
        <f>G425*(1+L425/100)</f>
        <v>0</v>
      </c>
      <c r="N425" s="170">
        <v>6.9999999999999994E-5</v>
      </c>
      <c r="O425" s="170">
        <f>ROUND(E425*N425,2)</f>
        <v>0</v>
      </c>
      <c r="P425" s="170">
        <v>0</v>
      </c>
      <c r="Q425" s="170">
        <f>ROUND(E425*P425,2)</f>
        <v>0</v>
      </c>
      <c r="R425" s="172"/>
      <c r="S425" s="172" t="s">
        <v>192</v>
      </c>
      <c r="T425" s="173" t="s">
        <v>171</v>
      </c>
      <c r="U425" s="158">
        <v>0.34</v>
      </c>
      <c r="V425" s="158">
        <f>ROUND(E425*U425,2)</f>
        <v>0.34</v>
      </c>
      <c r="W425" s="158"/>
      <c r="X425" s="158" t="s">
        <v>198</v>
      </c>
      <c r="Y425" s="147"/>
      <c r="Z425" s="147"/>
      <c r="AA425" s="147"/>
      <c r="AB425" s="147"/>
      <c r="AC425" s="147"/>
      <c r="AD425" s="147"/>
      <c r="AE425" s="147"/>
      <c r="AF425" s="147"/>
      <c r="AG425" s="147" t="s">
        <v>199</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245"/>
      <c r="D426" s="246"/>
      <c r="E426" s="246"/>
      <c r="F426" s="246"/>
      <c r="G426" s="246"/>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176</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161" t="s">
        <v>166</v>
      </c>
      <c r="B427" s="162" t="s">
        <v>120</v>
      </c>
      <c r="C427" s="177" t="s">
        <v>121</v>
      </c>
      <c r="D427" s="163"/>
      <c r="E427" s="164"/>
      <c r="F427" s="165"/>
      <c r="G427" s="165">
        <f>SUMIF(AG428:AG461,"&lt;&gt;NOR",G428:G461)</f>
        <v>0</v>
      </c>
      <c r="H427" s="165"/>
      <c r="I427" s="165">
        <f>SUM(I428:I461)</f>
        <v>0</v>
      </c>
      <c r="J427" s="165"/>
      <c r="K427" s="165">
        <f>SUM(K428:K461)</f>
        <v>0</v>
      </c>
      <c r="L427" s="165"/>
      <c r="M427" s="165">
        <f>SUM(M428:M461)</f>
        <v>0</v>
      </c>
      <c r="N427" s="164"/>
      <c r="O427" s="164">
        <f>SUM(O428:O461)</f>
        <v>1.9300000000000002</v>
      </c>
      <c r="P427" s="164"/>
      <c r="Q427" s="164">
        <f>SUM(Q428:Q461)</f>
        <v>0</v>
      </c>
      <c r="R427" s="165"/>
      <c r="S427" s="165"/>
      <c r="T427" s="166"/>
      <c r="U427" s="160"/>
      <c r="V427" s="160">
        <f>SUM(V428:V461)</f>
        <v>162.97999999999999</v>
      </c>
      <c r="W427" s="160"/>
      <c r="X427" s="160"/>
      <c r="AG427" t="s">
        <v>167</v>
      </c>
    </row>
    <row r="428" spans="1:60" outlineLevel="1" x14ac:dyDescent="0.25">
      <c r="A428" s="167">
        <v>69</v>
      </c>
      <c r="B428" s="168" t="s">
        <v>482</v>
      </c>
      <c r="C428" s="178" t="s">
        <v>483</v>
      </c>
      <c r="D428" s="169" t="s">
        <v>218</v>
      </c>
      <c r="E428" s="170">
        <v>87.627380000000002</v>
      </c>
      <c r="F428" s="171"/>
      <c r="G428" s="172">
        <f>ROUND(E428*F428,2)</f>
        <v>0</v>
      </c>
      <c r="H428" s="171"/>
      <c r="I428" s="172">
        <f>ROUND(E428*H428,2)</f>
        <v>0</v>
      </c>
      <c r="J428" s="171"/>
      <c r="K428" s="172">
        <f>ROUND(E428*J428,2)</f>
        <v>0</v>
      </c>
      <c r="L428" s="172">
        <v>21</v>
      </c>
      <c r="M428" s="172">
        <f>G428*(1+L428/100)</f>
        <v>0</v>
      </c>
      <c r="N428" s="170">
        <v>1.1E-4</v>
      </c>
      <c r="O428" s="170">
        <f>ROUND(E428*N428,2)</f>
        <v>0.01</v>
      </c>
      <c r="P428" s="170">
        <v>0</v>
      </c>
      <c r="Q428" s="170">
        <f>ROUND(E428*P428,2)</f>
        <v>0</v>
      </c>
      <c r="R428" s="172" t="s">
        <v>484</v>
      </c>
      <c r="S428" s="172" t="s">
        <v>170</v>
      </c>
      <c r="T428" s="173" t="s">
        <v>170</v>
      </c>
      <c r="U428" s="158">
        <v>0.05</v>
      </c>
      <c r="V428" s="158">
        <f>ROUND(E428*U428,2)</f>
        <v>4.38</v>
      </c>
      <c r="W428" s="158"/>
      <c r="X428" s="158" t="s">
        <v>198</v>
      </c>
      <c r="Y428" s="147"/>
      <c r="Z428" s="147"/>
      <c r="AA428" s="147"/>
      <c r="AB428" s="147"/>
      <c r="AC428" s="147"/>
      <c r="AD428" s="147"/>
      <c r="AE428" s="147"/>
      <c r="AF428" s="147"/>
      <c r="AG428" s="147" t="s">
        <v>199</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84" t="s">
        <v>485</v>
      </c>
      <c r="D429" s="182"/>
      <c r="E429" s="183"/>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201</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54"/>
      <c r="B430" s="155"/>
      <c r="C430" s="184" t="s">
        <v>486</v>
      </c>
      <c r="D430" s="182"/>
      <c r="E430" s="183"/>
      <c r="F430" s="158"/>
      <c r="G430" s="158"/>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201</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184" t="s">
        <v>487</v>
      </c>
      <c r="D431" s="182"/>
      <c r="E431" s="183">
        <v>87.627380000000002</v>
      </c>
      <c r="F431" s="158"/>
      <c r="G431" s="158"/>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201</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54"/>
      <c r="B432" s="155"/>
      <c r="C432" s="243"/>
      <c r="D432" s="244"/>
      <c r="E432" s="244"/>
      <c r="F432" s="244"/>
      <c r="G432" s="244"/>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176</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5">
      <c r="A433" s="167">
        <v>70</v>
      </c>
      <c r="B433" s="168" t="s">
        <v>488</v>
      </c>
      <c r="C433" s="178" t="s">
        <v>489</v>
      </c>
      <c r="D433" s="169" t="s">
        <v>337</v>
      </c>
      <c r="E433" s="170">
        <v>96.58</v>
      </c>
      <c r="F433" s="171"/>
      <c r="G433" s="172">
        <f>ROUND(E433*F433,2)</f>
        <v>0</v>
      </c>
      <c r="H433" s="171"/>
      <c r="I433" s="172">
        <f>ROUND(E433*H433,2)</f>
        <v>0</v>
      </c>
      <c r="J433" s="171"/>
      <c r="K433" s="172">
        <f>ROUND(E433*J433,2)</f>
        <v>0</v>
      </c>
      <c r="L433" s="172">
        <v>21</v>
      </c>
      <c r="M433" s="172">
        <f>G433*(1+L433/100)</f>
        <v>0</v>
      </c>
      <c r="N433" s="170">
        <v>0</v>
      </c>
      <c r="O433" s="170">
        <f>ROUND(E433*N433,2)</f>
        <v>0</v>
      </c>
      <c r="P433" s="170">
        <v>0</v>
      </c>
      <c r="Q433" s="170">
        <f>ROUND(E433*P433,2)</f>
        <v>0</v>
      </c>
      <c r="R433" s="172" t="s">
        <v>484</v>
      </c>
      <c r="S433" s="172" t="s">
        <v>170</v>
      </c>
      <c r="T433" s="173" t="s">
        <v>170</v>
      </c>
      <c r="U433" s="158">
        <v>0.24</v>
      </c>
      <c r="V433" s="158">
        <f>ROUND(E433*U433,2)</f>
        <v>23.18</v>
      </c>
      <c r="W433" s="158"/>
      <c r="X433" s="158" t="s">
        <v>198</v>
      </c>
      <c r="Y433" s="147"/>
      <c r="Z433" s="147"/>
      <c r="AA433" s="147"/>
      <c r="AB433" s="147"/>
      <c r="AC433" s="147"/>
      <c r="AD433" s="147"/>
      <c r="AE433" s="147"/>
      <c r="AF433" s="147"/>
      <c r="AG433" s="147" t="s">
        <v>199</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84" t="s">
        <v>261</v>
      </c>
      <c r="D434" s="182"/>
      <c r="E434" s="183"/>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201</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84" t="s">
        <v>490</v>
      </c>
      <c r="D435" s="182"/>
      <c r="E435" s="183">
        <v>96.58</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201</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54"/>
      <c r="B436" s="155"/>
      <c r="C436" s="243"/>
      <c r="D436" s="244"/>
      <c r="E436" s="244"/>
      <c r="F436" s="244"/>
      <c r="G436" s="244"/>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176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67">
        <v>71</v>
      </c>
      <c r="B437" s="168" t="s">
        <v>491</v>
      </c>
      <c r="C437" s="178" t="s">
        <v>492</v>
      </c>
      <c r="D437" s="169" t="s">
        <v>337</v>
      </c>
      <c r="E437" s="170">
        <v>96.58</v>
      </c>
      <c r="F437" s="171"/>
      <c r="G437" s="172">
        <f>ROUND(E437*F437,2)</f>
        <v>0</v>
      </c>
      <c r="H437" s="171"/>
      <c r="I437" s="172">
        <f>ROUND(E437*H437,2)</f>
        <v>0</v>
      </c>
      <c r="J437" s="171"/>
      <c r="K437" s="172">
        <f>ROUND(E437*J437,2)</f>
        <v>0</v>
      </c>
      <c r="L437" s="172">
        <v>21</v>
      </c>
      <c r="M437" s="172">
        <f>G437*(1+L437/100)</f>
        <v>0</v>
      </c>
      <c r="N437" s="170">
        <v>0</v>
      </c>
      <c r="O437" s="170">
        <f>ROUND(E437*N437,2)</f>
        <v>0</v>
      </c>
      <c r="P437" s="170">
        <v>0</v>
      </c>
      <c r="Q437" s="170">
        <f>ROUND(E437*P437,2)</f>
        <v>0</v>
      </c>
      <c r="R437" s="172" t="s">
        <v>484</v>
      </c>
      <c r="S437" s="172" t="s">
        <v>170</v>
      </c>
      <c r="T437" s="173" t="s">
        <v>170</v>
      </c>
      <c r="U437" s="158">
        <v>0.15</v>
      </c>
      <c r="V437" s="158">
        <f>ROUND(E437*U437,2)</f>
        <v>14.49</v>
      </c>
      <c r="W437" s="158"/>
      <c r="X437" s="158" t="s">
        <v>198</v>
      </c>
      <c r="Y437" s="147"/>
      <c r="Z437" s="147"/>
      <c r="AA437" s="147"/>
      <c r="AB437" s="147"/>
      <c r="AC437" s="147"/>
      <c r="AD437" s="147"/>
      <c r="AE437" s="147"/>
      <c r="AF437" s="147"/>
      <c r="AG437" s="147" t="s">
        <v>199</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84" t="s">
        <v>261</v>
      </c>
      <c r="D438" s="182"/>
      <c r="E438" s="183"/>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201</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5">
      <c r="A439" s="154"/>
      <c r="B439" s="155"/>
      <c r="C439" s="184" t="s">
        <v>490</v>
      </c>
      <c r="D439" s="182"/>
      <c r="E439" s="183">
        <v>96.58</v>
      </c>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201</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5">
      <c r="A440" s="154"/>
      <c r="B440" s="155"/>
      <c r="C440" s="243"/>
      <c r="D440" s="244"/>
      <c r="E440" s="244"/>
      <c r="F440" s="244"/>
      <c r="G440" s="244"/>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176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0.399999999999999" outlineLevel="1" x14ac:dyDescent="0.25">
      <c r="A441" s="167">
        <v>72</v>
      </c>
      <c r="B441" s="168" t="s">
        <v>493</v>
      </c>
      <c r="C441" s="178" t="s">
        <v>494</v>
      </c>
      <c r="D441" s="169" t="s">
        <v>218</v>
      </c>
      <c r="E441" s="170">
        <v>87.627380000000002</v>
      </c>
      <c r="F441" s="171"/>
      <c r="G441" s="172">
        <f>ROUND(E441*F441,2)</f>
        <v>0</v>
      </c>
      <c r="H441" s="171"/>
      <c r="I441" s="172">
        <f>ROUND(E441*H441,2)</f>
        <v>0</v>
      </c>
      <c r="J441" s="171"/>
      <c r="K441" s="172">
        <f>ROUND(E441*J441,2)</f>
        <v>0</v>
      </c>
      <c r="L441" s="172">
        <v>21</v>
      </c>
      <c r="M441" s="172">
        <f>G441*(1+L441/100)</f>
        <v>0</v>
      </c>
      <c r="N441" s="170">
        <v>0</v>
      </c>
      <c r="O441" s="170">
        <f>ROUND(E441*N441,2)</f>
        <v>0</v>
      </c>
      <c r="P441" s="170">
        <v>0</v>
      </c>
      <c r="Q441" s="170">
        <f>ROUND(E441*P441,2)</f>
        <v>0</v>
      </c>
      <c r="R441" s="172" t="s">
        <v>484</v>
      </c>
      <c r="S441" s="172" t="s">
        <v>170</v>
      </c>
      <c r="T441" s="173" t="s">
        <v>170</v>
      </c>
      <c r="U441" s="158">
        <v>0.03</v>
      </c>
      <c r="V441" s="158">
        <f>ROUND(E441*U441,2)</f>
        <v>2.63</v>
      </c>
      <c r="W441" s="158"/>
      <c r="X441" s="158" t="s">
        <v>198</v>
      </c>
      <c r="Y441" s="147"/>
      <c r="Z441" s="147"/>
      <c r="AA441" s="147"/>
      <c r="AB441" s="147"/>
      <c r="AC441" s="147"/>
      <c r="AD441" s="147"/>
      <c r="AE441" s="147"/>
      <c r="AF441" s="147"/>
      <c r="AG441" s="147" t="s">
        <v>199</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184" t="s">
        <v>485</v>
      </c>
      <c r="D442" s="182"/>
      <c r="E442" s="183"/>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201</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54"/>
      <c r="B443" s="155"/>
      <c r="C443" s="184" t="s">
        <v>486</v>
      </c>
      <c r="D443" s="182"/>
      <c r="E443" s="183"/>
      <c r="F443" s="158"/>
      <c r="G443" s="158"/>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201</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5">
      <c r="A444" s="154"/>
      <c r="B444" s="155"/>
      <c r="C444" s="184" t="s">
        <v>487</v>
      </c>
      <c r="D444" s="182"/>
      <c r="E444" s="183">
        <v>87.627380000000002</v>
      </c>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201</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54"/>
      <c r="B445" s="155"/>
      <c r="C445" s="243"/>
      <c r="D445" s="244"/>
      <c r="E445" s="244"/>
      <c r="F445" s="244"/>
      <c r="G445" s="244"/>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176</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67">
        <v>73</v>
      </c>
      <c r="B446" s="168" t="s">
        <v>495</v>
      </c>
      <c r="C446" s="178" t="s">
        <v>496</v>
      </c>
      <c r="D446" s="169" t="s">
        <v>218</v>
      </c>
      <c r="E446" s="170">
        <v>87.627380000000002</v>
      </c>
      <c r="F446" s="171"/>
      <c r="G446" s="172">
        <f>ROUND(E446*F446,2)</f>
        <v>0</v>
      </c>
      <c r="H446" s="171"/>
      <c r="I446" s="172">
        <f>ROUND(E446*H446,2)</f>
        <v>0</v>
      </c>
      <c r="J446" s="171"/>
      <c r="K446" s="172">
        <f>ROUND(E446*J446,2)</f>
        <v>0</v>
      </c>
      <c r="L446" s="172">
        <v>21</v>
      </c>
      <c r="M446" s="172">
        <f>G446*(1+L446/100)</f>
        <v>0</v>
      </c>
      <c r="N446" s="170">
        <v>3.7799999999999999E-3</v>
      </c>
      <c r="O446" s="170">
        <f>ROUND(E446*N446,2)</f>
        <v>0.33</v>
      </c>
      <c r="P446" s="170">
        <v>0</v>
      </c>
      <c r="Q446" s="170">
        <f>ROUND(E446*P446,2)</f>
        <v>0</v>
      </c>
      <c r="R446" s="172"/>
      <c r="S446" s="172" t="s">
        <v>192</v>
      </c>
      <c r="T446" s="173" t="s">
        <v>171</v>
      </c>
      <c r="U446" s="158">
        <v>1.35</v>
      </c>
      <c r="V446" s="158">
        <f>ROUND(E446*U446,2)</f>
        <v>118.3</v>
      </c>
      <c r="W446" s="158"/>
      <c r="X446" s="158" t="s">
        <v>198</v>
      </c>
      <c r="Y446" s="147"/>
      <c r="Z446" s="147"/>
      <c r="AA446" s="147"/>
      <c r="AB446" s="147"/>
      <c r="AC446" s="147"/>
      <c r="AD446" s="147"/>
      <c r="AE446" s="147"/>
      <c r="AF446" s="147"/>
      <c r="AG446" s="147" t="s">
        <v>199</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54"/>
      <c r="B447" s="155"/>
      <c r="C447" s="184" t="s">
        <v>485</v>
      </c>
      <c r="D447" s="182"/>
      <c r="E447" s="183"/>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201</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84" t="s">
        <v>486</v>
      </c>
      <c r="D448" s="182"/>
      <c r="E448" s="183"/>
      <c r="F448" s="158"/>
      <c r="G448" s="158"/>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201</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84" t="s">
        <v>487</v>
      </c>
      <c r="D449" s="182"/>
      <c r="E449" s="183">
        <v>87.627380000000002</v>
      </c>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201</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243"/>
      <c r="D450" s="244"/>
      <c r="E450" s="244"/>
      <c r="F450" s="244"/>
      <c r="G450" s="244"/>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176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67">
        <v>74</v>
      </c>
      <c r="B451" s="168" t="s">
        <v>497</v>
      </c>
      <c r="C451" s="178" t="s">
        <v>498</v>
      </c>
      <c r="D451" s="169" t="s">
        <v>218</v>
      </c>
      <c r="E451" s="170">
        <v>111.87818</v>
      </c>
      <c r="F451" s="171"/>
      <c r="G451" s="172">
        <f>ROUND(E451*F451,2)</f>
        <v>0</v>
      </c>
      <c r="H451" s="171"/>
      <c r="I451" s="172">
        <f>ROUND(E451*H451,2)</f>
        <v>0</v>
      </c>
      <c r="J451" s="171"/>
      <c r="K451" s="172">
        <f>ROUND(E451*J451,2)</f>
        <v>0</v>
      </c>
      <c r="L451" s="172">
        <v>21</v>
      </c>
      <c r="M451" s="172">
        <f>G451*(1+L451/100)</f>
        <v>0</v>
      </c>
      <c r="N451" s="170">
        <v>1.4200000000000001E-2</v>
      </c>
      <c r="O451" s="170">
        <f>ROUND(E451*N451,2)</f>
        <v>1.59</v>
      </c>
      <c r="P451" s="170">
        <v>0</v>
      </c>
      <c r="Q451" s="170">
        <f>ROUND(E451*P451,2)</f>
        <v>0</v>
      </c>
      <c r="R451" s="172"/>
      <c r="S451" s="172" t="s">
        <v>192</v>
      </c>
      <c r="T451" s="173" t="s">
        <v>171</v>
      </c>
      <c r="U451" s="158">
        <v>0</v>
      </c>
      <c r="V451" s="158">
        <f>ROUND(E451*U451,2)</f>
        <v>0</v>
      </c>
      <c r="W451" s="158"/>
      <c r="X451" s="158" t="s">
        <v>303</v>
      </c>
      <c r="Y451" s="147"/>
      <c r="Z451" s="147"/>
      <c r="AA451" s="147"/>
      <c r="AB451" s="147"/>
      <c r="AC451" s="147"/>
      <c r="AD451" s="147"/>
      <c r="AE451" s="147"/>
      <c r="AF451" s="147"/>
      <c r="AG451" s="147" t="s">
        <v>304</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54"/>
      <c r="B452" s="155"/>
      <c r="C452" s="184" t="s">
        <v>485</v>
      </c>
      <c r="D452" s="182"/>
      <c r="E452" s="183"/>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201</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84" t="s">
        <v>486</v>
      </c>
      <c r="D453" s="182"/>
      <c r="E453" s="183"/>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201</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54"/>
      <c r="B454" s="155"/>
      <c r="C454" s="184" t="s">
        <v>499</v>
      </c>
      <c r="D454" s="182"/>
      <c r="E454" s="183">
        <v>100.77148</v>
      </c>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201</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84" t="s">
        <v>500</v>
      </c>
      <c r="D455" s="182"/>
      <c r="E455" s="183"/>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201</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5">
      <c r="A456" s="154"/>
      <c r="B456" s="155"/>
      <c r="C456" s="184" t="s">
        <v>261</v>
      </c>
      <c r="D456" s="182"/>
      <c r="E456" s="183"/>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201</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184" t="s">
        <v>501</v>
      </c>
      <c r="D457" s="182"/>
      <c r="E457" s="183">
        <v>11.1067</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201</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243"/>
      <c r="D458" s="244"/>
      <c r="E458" s="244"/>
      <c r="F458" s="244"/>
      <c r="G458" s="244"/>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176</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54">
        <v>75</v>
      </c>
      <c r="B459" s="155" t="s">
        <v>502</v>
      </c>
      <c r="C459" s="185" t="s">
        <v>503</v>
      </c>
      <c r="D459" s="156" t="s">
        <v>0</v>
      </c>
      <c r="E459" s="175"/>
      <c r="F459" s="159"/>
      <c r="G459" s="158">
        <f>ROUND(E459*F459,2)</f>
        <v>0</v>
      </c>
      <c r="H459" s="159"/>
      <c r="I459" s="158">
        <f>ROUND(E459*H459,2)</f>
        <v>0</v>
      </c>
      <c r="J459" s="159"/>
      <c r="K459" s="158">
        <f>ROUND(E459*J459,2)</f>
        <v>0</v>
      </c>
      <c r="L459" s="158">
        <v>21</v>
      </c>
      <c r="M459" s="158">
        <f>G459*(1+L459/100)</f>
        <v>0</v>
      </c>
      <c r="N459" s="157">
        <v>0</v>
      </c>
      <c r="O459" s="157">
        <f>ROUND(E459*N459,2)</f>
        <v>0</v>
      </c>
      <c r="P459" s="157">
        <v>0</v>
      </c>
      <c r="Q459" s="157">
        <f>ROUND(E459*P459,2)</f>
        <v>0</v>
      </c>
      <c r="R459" s="158" t="s">
        <v>484</v>
      </c>
      <c r="S459" s="158" t="s">
        <v>170</v>
      </c>
      <c r="T459" s="158" t="s">
        <v>170</v>
      </c>
      <c r="U459" s="158">
        <v>0</v>
      </c>
      <c r="V459" s="158">
        <f>ROUND(E459*U459,2)</f>
        <v>0</v>
      </c>
      <c r="W459" s="158"/>
      <c r="X459" s="158" t="s">
        <v>414</v>
      </c>
      <c r="Y459" s="147"/>
      <c r="Z459" s="147"/>
      <c r="AA459" s="147"/>
      <c r="AB459" s="147"/>
      <c r="AC459" s="147"/>
      <c r="AD459" s="147"/>
      <c r="AE459" s="147"/>
      <c r="AF459" s="147"/>
      <c r="AG459" s="147" t="s">
        <v>415</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256" t="s">
        <v>426</v>
      </c>
      <c r="D460" s="257"/>
      <c r="E460" s="257"/>
      <c r="F460" s="257"/>
      <c r="G460" s="257"/>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246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243"/>
      <c r="D461" s="244"/>
      <c r="E461" s="244"/>
      <c r="F461" s="244"/>
      <c r="G461" s="244"/>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176</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x14ac:dyDescent="0.25">
      <c r="A462" s="161" t="s">
        <v>166</v>
      </c>
      <c r="B462" s="162" t="s">
        <v>122</v>
      </c>
      <c r="C462" s="177" t="s">
        <v>123</v>
      </c>
      <c r="D462" s="163"/>
      <c r="E462" s="164"/>
      <c r="F462" s="165"/>
      <c r="G462" s="165">
        <f>SUMIF(AG463:AG485,"&lt;&gt;NOR",G463:G485)</f>
        <v>0</v>
      </c>
      <c r="H462" s="165"/>
      <c r="I462" s="165">
        <f>SUM(I463:I485)</f>
        <v>0</v>
      </c>
      <c r="J462" s="165"/>
      <c r="K462" s="165">
        <f>SUM(K463:K485)</f>
        <v>0</v>
      </c>
      <c r="L462" s="165"/>
      <c r="M462" s="165">
        <f>SUM(M463:M485)</f>
        <v>0</v>
      </c>
      <c r="N462" s="164"/>
      <c r="O462" s="164">
        <f>SUM(O463:O485)</f>
        <v>0.23</v>
      </c>
      <c r="P462" s="164"/>
      <c r="Q462" s="164">
        <f>SUM(Q463:Q485)</f>
        <v>0</v>
      </c>
      <c r="R462" s="165"/>
      <c r="S462" s="165"/>
      <c r="T462" s="166"/>
      <c r="U462" s="160"/>
      <c r="V462" s="160">
        <f>SUM(V463:V485)</f>
        <v>0</v>
      </c>
      <c r="W462" s="160"/>
      <c r="X462" s="160"/>
      <c r="AG462" t="s">
        <v>167</v>
      </c>
    </row>
    <row r="463" spans="1:60" outlineLevel="1" x14ac:dyDescent="0.25">
      <c r="A463" s="167">
        <v>76</v>
      </c>
      <c r="B463" s="168" t="s">
        <v>504</v>
      </c>
      <c r="C463" s="178" t="s">
        <v>505</v>
      </c>
      <c r="D463" s="169" t="s">
        <v>218</v>
      </c>
      <c r="E463" s="170">
        <v>307.91039999999998</v>
      </c>
      <c r="F463" s="171"/>
      <c r="G463" s="172">
        <f>ROUND(E463*F463,2)</f>
        <v>0</v>
      </c>
      <c r="H463" s="171"/>
      <c r="I463" s="172">
        <f>ROUND(E463*H463,2)</f>
        <v>0</v>
      </c>
      <c r="J463" s="171"/>
      <c r="K463" s="172">
        <f>ROUND(E463*J463,2)</f>
        <v>0</v>
      </c>
      <c r="L463" s="172">
        <v>21</v>
      </c>
      <c r="M463" s="172">
        <f>G463*(1+L463/100)</f>
        <v>0</v>
      </c>
      <c r="N463" s="170">
        <v>4.2000000000000002E-4</v>
      </c>
      <c r="O463" s="170">
        <f>ROUND(E463*N463,2)</f>
        <v>0.13</v>
      </c>
      <c r="P463" s="170">
        <v>0</v>
      </c>
      <c r="Q463" s="170">
        <f>ROUND(E463*P463,2)</f>
        <v>0</v>
      </c>
      <c r="R463" s="172" t="s">
        <v>506</v>
      </c>
      <c r="S463" s="172" t="s">
        <v>170</v>
      </c>
      <c r="T463" s="173" t="s">
        <v>170</v>
      </c>
      <c r="U463" s="158">
        <v>0</v>
      </c>
      <c r="V463" s="158">
        <f>ROUND(E463*U463,2)</f>
        <v>0</v>
      </c>
      <c r="W463" s="158"/>
      <c r="X463" s="158" t="s">
        <v>507</v>
      </c>
      <c r="Y463" s="147"/>
      <c r="Z463" s="147"/>
      <c r="AA463" s="147"/>
      <c r="AB463" s="147"/>
      <c r="AC463" s="147"/>
      <c r="AD463" s="147"/>
      <c r="AE463" s="147"/>
      <c r="AF463" s="147"/>
      <c r="AG463" s="147" t="s">
        <v>508</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5">
      <c r="A464" s="154"/>
      <c r="B464" s="155"/>
      <c r="C464" s="184" t="s">
        <v>239</v>
      </c>
      <c r="D464" s="182"/>
      <c r="E464" s="183"/>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201</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84" t="s">
        <v>240</v>
      </c>
      <c r="D465" s="182"/>
      <c r="E465" s="183"/>
      <c r="F465" s="158"/>
      <c r="G465" s="158"/>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201</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5">
      <c r="A466" s="154"/>
      <c r="B466" s="155"/>
      <c r="C466" s="184" t="s">
        <v>241</v>
      </c>
      <c r="D466" s="182"/>
      <c r="E466" s="183">
        <v>307.91039999999998</v>
      </c>
      <c r="F466" s="158"/>
      <c r="G466" s="158"/>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201</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243"/>
      <c r="D467" s="244"/>
      <c r="E467" s="244"/>
      <c r="F467" s="244"/>
      <c r="G467" s="244"/>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176</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ht="20.399999999999999" outlineLevel="1" x14ac:dyDescent="0.25">
      <c r="A468" s="167">
        <v>77</v>
      </c>
      <c r="B468" s="168" t="s">
        <v>509</v>
      </c>
      <c r="C468" s="178" t="s">
        <v>510</v>
      </c>
      <c r="D468" s="169" t="s">
        <v>218</v>
      </c>
      <c r="E468" s="170">
        <v>184.16437999999999</v>
      </c>
      <c r="F468" s="171"/>
      <c r="G468" s="172">
        <f>ROUND(E468*F468,2)</f>
        <v>0</v>
      </c>
      <c r="H468" s="171"/>
      <c r="I468" s="172">
        <f>ROUND(E468*H468,2)</f>
        <v>0</v>
      </c>
      <c r="J468" s="171"/>
      <c r="K468" s="172">
        <f>ROUND(E468*J468,2)</f>
        <v>0</v>
      </c>
      <c r="L468" s="172">
        <v>21</v>
      </c>
      <c r="M468" s="172">
        <f>G468*(1+L468/100)</f>
        <v>0</v>
      </c>
      <c r="N468" s="170">
        <v>3.6999999999999999E-4</v>
      </c>
      <c r="O468" s="170">
        <f>ROUND(E468*N468,2)</f>
        <v>7.0000000000000007E-2</v>
      </c>
      <c r="P468" s="170">
        <v>0</v>
      </c>
      <c r="Q468" s="170">
        <f>ROUND(E468*P468,2)</f>
        <v>0</v>
      </c>
      <c r="R468" s="172" t="s">
        <v>506</v>
      </c>
      <c r="S468" s="172" t="s">
        <v>170</v>
      </c>
      <c r="T468" s="173" t="s">
        <v>170</v>
      </c>
      <c r="U468" s="158">
        <v>0</v>
      </c>
      <c r="V468" s="158">
        <f>ROUND(E468*U468,2)</f>
        <v>0</v>
      </c>
      <c r="W468" s="158"/>
      <c r="X468" s="158" t="s">
        <v>507</v>
      </c>
      <c r="Y468" s="147"/>
      <c r="Z468" s="147"/>
      <c r="AA468" s="147"/>
      <c r="AB468" s="147"/>
      <c r="AC468" s="147"/>
      <c r="AD468" s="147"/>
      <c r="AE468" s="147"/>
      <c r="AF468" s="147"/>
      <c r="AG468" s="147" t="s">
        <v>508</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84" t="s">
        <v>219</v>
      </c>
      <c r="D469" s="182"/>
      <c r="E469" s="183"/>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201</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84" t="s">
        <v>220</v>
      </c>
      <c r="D470" s="182"/>
      <c r="E470" s="183"/>
      <c r="F470" s="158"/>
      <c r="G470" s="158"/>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201</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54"/>
      <c r="B471" s="155"/>
      <c r="C471" s="184" t="s">
        <v>221</v>
      </c>
      <c r="D471" s="182"/>
      <c r="E471" s="183">
        <v>47.44688</v>
      </c>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201</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84" t="s">
        <v>222</v>
      </c>
      <c r="D472" s="182"/>
      <c r="E472" s="183"/>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201</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5">
      <c r="A473" s="154"/>
      <c r="B473" s="155"/>
      <c r="C473" s="184" t="s">
        <v>223</v>
      </c>
      <c r="D473" s="182"/>
      <c r="E473" s="183">
        <v>43.548749999999998</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201</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84" t="s">
        <v>224</v>
      </c>
      <c r="D474" s="182"/>
      <c r="E474" s="183"/>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201</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5">
      <c r="A475" s="154"/>
      <c r="B475" s="155"/>
      <c r="C475" s="184" t="s">
        <v>225</v>
      </c>
      <c r="D475" s="182"/>
      <c r="E475" s="183"/>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201</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84" t="s">
        <v>226</v>
      </c>
      <c r="D476" s="182"/>
      <c r="E476" s="183">
        <v>66</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201</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5">
      <c r="A477" s="154"/>
      <c r="B477" s="155"/>
      <c r="C477" s="184" t="s">
        <v>219</v>
      </c>
      <c r="D477" s="182"/>
      <c r="E477" s="183"/>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201</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84" t="s">
        <v>234</v>
      </c>
      <c r="D478" s="182"/>
      <c r="E478" s="183">
        <v>27.168749999999999</v>
      </c>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201</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54"/>
      <c r="B479" s="155"/>
      <c r="C479" s="243"/>
      <c r="D479" s="244"/>
      <c r="E479" s="244"/>
      <c r="F479" s="244"/>
      <c r="G479" s="244"/>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176</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67">
        <v>78</v>
      </c>
      <c r="B480" s="168" t="s">
        <v>511</v>
      </c>
      <c r="C480" s="178" t="s">
        <v>512</v>
      </c>
      <c r="D480" s="169" t="s">
        <v>218</v>
      </c>
      <c r="E480" s="170">
        <v>102.63679999999999</v>
      </c>
      <c r="F480" s="171"/>
      <c r="G480" s="172">
        <f>ROUND(E480*F480,2)</f>
        <v>0</v>
      </c>
      <c r="H480" s="171"/>
      <c r="I480" s="172">
        <f>ROUND(E480*H480,2)</f>
        <v>0</v>
      </c>
      <c r="J480" s="171"/>
      <c r="K480" s="172">
        <f>ROUND(E480*J480,2)</f>
        <v>0</v>
      </c>
      <c r="L480" s="172">
        <v>21</v>
      </c>
      <c r="M480" s="172">
        <f>G480*(1+L480/100)</f>
        <v>0</v>
      </c>
      <c r="N480" s="170">
        <v>2.5999999999999998E-4</v>
      </c>
      <c r="O480" s="170">
        <f>ROUND(E480*N480,2)</f>
        <v>0.03</v>
      </c>
      <c r="P480" s="170">
        <v>0</v>
      </c>
      <c r="Q480" s="170">
        <f>ROUND(E480*P480,2)</f>
        <v>0</v>
      </c>
      <c r="R480" s="172" t="s">
        <v>506</v>
      </c>
      <c r="S480" s="172" t="s">
        <v>170</v>
      </c>
      <c r="T480" s="173" t="s">
        <v>170</v>
      </c>
      <c r="U480" s="158">
        <v>0</v>
      </c>
      <c r="V480" s="158">
        <f>ROUND(E480*U480,2)</f>
        <v>0</v>
      </c>
      <c r="W480" s="158"/>
      <c r="X480" s="158" t="s">
        <v>507</v>
      </c>
      <c r="Y480" s="147"/>
      <c r="Z480" s="147"/>
      <c r="AA480" s="147"/>
      <c r="AB480" s="147"/>
      <c r="AC480" s="147"/>
      <c r="AD480" s="147"/>
      <c r="AE480" s="147"/>
      <c r="AF480" s="147"/>
      <c r="AG480" s="147" t="s">
        <v>508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ht="21" outlineLevel="1" x14ac:dyDescent="0.25">
      <c r="A481" s="154"/>
      <c r="B481" s="155"/>
      <c r="C481" s="254" t="s">
        <v>513</v>
      </c>
      <c r="D481" s="255"/>
      <c r="E481" s="255"/>
      <c r="F481" s="255"/>
      <c r="G481" s="255"/>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246</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74" t="str">
        <f>C481</f>
        <v>Oškrabání, jednonásobné mydlení, částečné vyhlazení malířskou masou jednonásobné, malba dvojnásobná, bez pačokování, jednobarevná s bílým stropem.</v>
      </c>
      <c r="BB481" s="147"/>
      <c r="BC481" s="147"/>
      <c r="BD481" s="147"/>
      <c r="BE481" s="147"/>
      <c r="BF481" s="147"/>
      <c r="BG481" s="147"/>
      <c r="BH481" s="147"/>
    </row>
    <row r="482" spans="1:60" outlineLevel="1" x14ac:dyDescent="0.25">
      <c r="A482" s="154"/>
      <c r="B482" s="155"/>
      <c r="C482" s="184" t="s">
        <v>239</v>
      </c>
      <c r="D482" s="182"/>
      <c r="E482" s="183"/>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201</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84" t="s">
        <v>514</v>
      </c>
      <c r="D483" s="182"/>
      <c r="E483" s="183"/>
      <c r="F483" s="158"/>
      <c r="G483" s="158"/>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201</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84" t="s">
        <v>515</v>
      </c>
      <c r="D484" s="182"/>
      <c r="E484" s="183">
        <v>102.63679999999999</v>
      </c>
      <c r="F484" s="158"/>
      <c r="G484" s="158"/>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201</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5">
      <c r="A485" s="154"/>
      <c r="B485" s="155"/>
      <c r="C485" s="243"/>
      <c r="D485" s="244"/>
      <c r="E485" s="244"/>
      <c r="F485" s="244"/>
      <c r="G485" s="244"/>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176</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x14ac:dyDescent="0.25">
      <c r="A486" s="161" t="s">
        <v>166</v>
      </c>
      <c r="B486" s="162" t="s">
        <v>124</v>
      </c>
      <c r="C486" s="177" t="s">
        <v>125</v>
      </c>
      <c r="D486" s="163"/>
      <c r="E486" s="164"/>
      <c r="F486" s="165"/>
      <c r="G486" s="165">
        <f>SUMIF(AG487:AG503,"&lt;&gt;NOR",G487:G503)</f>
        <v>0</v>
      </c>
      <c r="H486" s="165"/>
      <c r="I486" s="165">
        <f>SUM(I487:I503)</f>
        <v>0</v>
      </c>
      <c r="J486" s="165"/>
      <c r="K486" s="165">
        <f>SUM(K487:K503)</f>
        <v>0</v>
      </c>
      <c r="L486" s="165"/>
      <c r="M486" s="165">
        <f>SUM(M487:M503)</f>
        <v>0</v>
      </c>
      <c r="N486" s="164"/>
      <c r="O486" s="164">
        <f>SUM(O487:O503)</f>
        <v>7.73</v>
      </c>
      <c r="P486" s="164"/>
      <c r="Q486" s="164">
        <f>SUM(Q487:Q503)</f>
        <v>0</v>
      </c>
      <c r="R486" s="165"/>
      <c r="S486" s="165"/>
      <c r="T486" s="166"/>
      <c r="U486" s="160"/>
      <c r="V486" s="160">
        <f>SUM(V487:V503)</f>
        <v>705.34</v>
      </c>
      <c r="W486" s="160"/>
      <c r="X486" s="160"/>
      <c r="AG486" t="s">
        <v>167</v>
      </c>
    </row>
    <row r="487" spans="1:60" ht="20.399999999999999" outlineLevel="1" x14ac:dyDescent="0.25">
      <c r="A487" s="167">
        <v>79</v>
      </c>
      <c r="B487" s="168" t="s">
        <v>1064</v>
      </c>
      <c r="C487" s="178" t="s">
        <v>1065</v>
      </c>
      <c r="D487" s="169" t="s">
        <v>218</v>
      </c>
      <c r="E487" s="170">
        <v>820.16099999999994</v>
      </c>
      <c r="F487" s="171"/>
      <c r="G487" s="172">
        <f>ROUND(E487*F487,2)</f>
        <v>0</v>
      </c>
      <c r="H487" s="171"/>
      <c r="I487" s="172">
        <f>ROUND(E487*H487,2)</f>
        <v>0</v>
      </c>
      <c r="J487" s="171"/>
      <c r="K487" s="172">
        <f>ROUND(E487*J487,2)</f>
        <v>0</v>
      </c>
      <c r="L487" s="172">
        <v>21</v>
      </c>
      <c r="M487" s="172">
        <f>G487*(1+L487/100)</f>
        <v>0</v>
      </c>
      <c r="N487" s="170">
        <v>9.4299999999999991E-3</v>
      </c>
      <c r="O487" s="170">
        <f>ROUND(E487*N487,2)</f>
        <v>7.73</v>
      </c>
      <c r="P487" s="170">
        <v>0</v>
      </c>
      <c r="Q487" s="170">
        <f>ROUND(E487*P487,2)</f>
        <v>0</v>
      </c>
      <c r="R487" s="172"/>
      <c r="S487" s="172" t="s">
        <v>192</v>
      </c>
      <c r="T487" s="173" t="s">
        <v>171</v>
      </c>
      <c r="U487" s="158">
        <v>0.86</v>
      </c>
      <c r="V487" s="158">
        <f>ROUND(E487*U487,2)</f>
        <v>705.34</v>
      </c>
      <c r="W487" s="158"/>
      <c r="X487" s="158" t="s">
        <v>198</v>
      </c>
      <c r="Y487" s="147"/>
      <c r="Z487" s="147"/>
      <c r="AA487" s="147"/>
      <c r="AB487" s="147"/>
      <c r="AC487" s="147"/>
      <c r="AD487" s="147"/>
      <c r="AE487" s="147"/>
      <c r="AF487" s="147"/>
      <c r="AG487" s="147" t="s">
        <v>199</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5">
      <c r="A488" s="154"/>
      <c r="B488" s="155"/>
      <c r="C488" s="241" t="s">
        <v>516</v>
      </c>
      <c r="D488" s="242"/>
      <c r="E488" s="242"/>
      <c r="F488" s="242"/>
      <c r="G488" s="242"/>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175</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154"/>
      <c r="B489" s="155"/>
      <c r="C489" s="184" t="s">
        <v>423</v>
      </c>
      <c r="D489" s="182"/>
      <c r="E489" s="183"/>
      <c r="F489" s="158"/>
      <c r="G489" s="158"/>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201</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154"/>
      <c r="B490" s="155"/>
      <c r="C490" s="184" t="s">
        <v>219</v>
      </c>
      <c r="D490" s="182"/>
      <c r="E490" s="183"/>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201</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54"/>
      <c r="B491" s="155"/>
      <c r="C491" s="184" t="s">
        <v>220</v>
      </c>
      <c r="D491" s="182"/>
      <c r="E491" s="183"/>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201</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84" t="s">
        <v>345</v>
      </c>
      <c r="D492" s="182"/>
      <c r="E492" s="183">
        <v>90.375</v>
      </c>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201</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5">
      <c r="A493" s="154"/>
      <c r="B493" s="155"/>
      <c r="C493" s="184" t="s">
        <v>222</v>
      </c>
      <c r="D493" s="182"/>
      <c r="E493" s="183"/>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201</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84" t="s">
        <v>346</v>
      </c>
      <c r="D494" s="182"/>
      <c r="E494" s="183">
        <v>82.95</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201</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5">
      <c r="A495" s="154"/>
      <c r="B495" s="155"/>
      <c r="C495" s="184" t="s">
        <v>347</v>
      </c>
      <c r="D495" s="182"/>
      <c r="E495" s="183"/>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201</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84" t="s">
        <v>348</v>
      </c>
      <c r="D496" s="182"/>
      <c r="E496" s="183">
        <v>221.25</v>
      </c>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201</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54"/>
      <c r="B497" s="155"/>
      <c r="C497" s="184" t="s">
        <v>349</v>
      </c>
      <c r="D497" s="182"/>
      <c r="E497" s="183">
        <v>-23.312000000000001</v>
      </c>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201</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84" t="s">
        <v>350</v>
      </c>
      <c r="D498" s="182"/>
      <c r="E498" s="183"/>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201</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5">
      <c r="A499" s="154"/>
      <c r="B499" s="155"/>
      <c r="C499" s="184" t="s">
        <v>351</v>
      </c>
      <c r="D499" s="182"/>
      <c r="E499" s="183">
        <v>427.65</v>
      </c>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201</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184" t="s">
        <v>349</v>
      </c>
      <c r="D500" s="182"/>
      <c r="E500" s="183">
        <v>-23.312000000000001</v>
      </c>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201</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184" t="s">
        <v>517</v>
      </c>
      <c r="D501" s="182"/>
      <c r="E501" s="183"/>
      <c r="F501" s="158"/>
      <c r="G501" s="158"/>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201</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184" t="s">
        <v>518</v>
      </c>
      <c r="D502" s="182"/>
      <c r="E502" s="183">
        <v>44.56</v>
      </c>
      <c r="F502" s="158"/>
      <c r="G502" s="158"/>
      <c r="H502" s="158"/>
      <c r="I502" s="158"/>
      <c r="J502" s="158"/>
      <c r="K502" s="158"/>
      <c r="L502" s="158"/>
      <c r="M502" s="158"/>
      <c r="N502" s="157"/>
      <c r="O502" s="157"/>
      <c r="P502" s="157"/>
      <c r="Q502" s="157"/>
      <c r="R502" s="158"/>
      <c r="S502" s="158"/>
      <c r="T502" s="158"/>
      <c r="U502" s="158"/>
      <c r="V502" s="158"/>
      <c r="W502" s="158"/>
      <c r="X502" s="158"/>
      <c r="Y502" s="147"/>
      <c r="Z502" s="147"/>
      <c r="AA502" s="147"/>
      <c r="AB502" s="147"/>
      <c r="AC502" s="147"/>
      <c r="AD502" s="147"/>
      <c r="AE502" s="147"/>
      <c r="AF502" s="147"/>
      <c r="AG502" s="147" t="s">
        <v>201</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243"/>
      <c r="D503" s="244"/>
      <c r="E503" s="244"/>
      <c r="F503" s="244"/>
      <c r="G503" s="244"/>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176</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x14ac:dyDescent="0.25">
      <c r="A504" s="161" t="s">
        <v>166</v>
      </c>
      <c r="B504" s="162" t="s">
        <v>133</v>
      </c>
      <c r="C504" s="177" t="s">
        <v>134</v>
      </c>
      <c r="D504" s="163"/>
      <c r="E504" s="164"/>
      <c r="F504" s="165"/>
      <c r="G504" s="165">
        <f>SUMIF(AG505:AG541,"&lt;&gt;NOR",G505:G541)</f>
        <v>0</v>
      </c>
      <c r="H504" s="165"/>
      <c r="I504" s="165">
        <f>SUM(I505:I541)</f>
        <v>0</v>
      </c>
      <c r="J504" s="165"/>
      <c r="K504" s="165">
        <f>SUM(K505:K541)</f>
        <v>0</v>
      </c>
      <c r="L504" s="165"/>
      <c r="M504" s="165">
        <f>SUM(M505:M541)</f>
        <v>0</v>
      </c>
      <c r="N504" s="164"/>
      <c r="O504" s="164">
        <f>SUM(O505:O541)</f>
        <v>0</v>
      </c>
      <c r="P504" s="164"/>
      <c r="Q504" s="164">
        <f>SUM(Q505:Q541)</f>
        <v>0</v>
      </c>
      <c r="R504" s="165"/>
      <c r="S504" s="165"/>
      <c r="T504" s="166"/>
      <c r="U504" s="160"/>
      <c r="V504" s="160">
        <f>SUM(V505:V541)</f>
        <v>1172.6199999999999</v>
      </c>
      <c r="W504" s="160"/>
      <c r="X504" s="160"/>
      <c r="AG504" t="s">
        <v>167</v>
      </c>
    </row>
    <row r="505" spans="1:60" outlineLevel="1" x14ac:dyDescent="0.25">
      <c r="A505" s="167">
        <v>80</v>
      </c>
      <c r="B505" s="168" t="s">
        <v>519</v>
      </c>
      <c r="C505" s="178" t="s">
        <v>520</v>
      </c>
      <c r="D505" s="169" t="s">
        <v>413</v>
      </c>
      <c r="E505" s="170">
        <v>258.62664000000001</v>
      </c>
      <c r="F505" s="171"/>
      <c r="G505" s="172">
        <f>ROUND(E505*F505,2)</f>
        <v>0</v>
      </c>
      <c r="H505" s="171"/>
      <c r="I505" s="172">
        <f>ROUND(E505*H505,2)</f>
        <v>0</v>
      </c>
      <c r="J505" s="171"/>
      <c r="K505" s="172">
        <f>ROUND(E505*J505,2)</f>
        <v>0</v>
      </c>
      <c r="L505" s="172">
        <v>21</v>
      </c>
      <c r="M505" s="172">
        <f>G505*(1+L505/100)</f>
        <v>0</v>
      </c>
      <c r="N505" s="170">
        <v>0</v>
      </c>
      <c r="O505" s="170">
        <f>ROUND(E505*N505,2)</f>
        <v>0</v>
      </c>
      <c r="P505" s="170">
        <v>0</v>
      </c>
      <c r="Q505" s="170">
        <f>ROUND(E505*P505,2)</f>
        <v>0</v>
      </c>
      <c r="R505" s="172" t="s">
        <v>330</v>
      </c>
      <c r="S505" s="172" t="s">
        <v>170</v>
      </c>
      <c r="T505" s="173" t="s">
        <v>170</v>
      </c>
      <c r="U505" s="158">
        <v>0.93300000000000005</v>
      </c>
      <c r="V505" s="158">
        <f>ROUND(E505*U505,2)</f>
        <v>241.3</v>
      </c>
      <c r="W505" s="158"/>
      <c r="X505" s="158" t="s">
        <v>521</v>
      </c>
      <c r="Y505" s="147"/>
      <c r="Z505" s="147"/>
      <c r="AA505" s="147"/>
      <c r="AB505" s="147"/>
      <c r="AC505" s="147"/>
      <c r="AD505" s="147"/>
      <c r="AE505" s="147"/>
      <c r="AF505" s="147"/>
      <c r="AG505" s="147" t="s">
        <v>522</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54"/>
      <c r="B506" s="155"/>
      <c r="C506" s="184" t="s">
        <v>523</v>
      </c>
      <c r="D506" s="182"/>
      <c r="E506" s="183"/>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201</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5">
      <c r="A507" s="154"/>
      <c r="B507" s="155"/>
      <c r="C507" s="184" t="s">
        <v>524</v>
      </c>
      <c r="D507" s="182"/>
      <c r="E507" s="183"/>
      <c r="F507" s="158"/>
      <c r="G507" s="158"/>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201</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5">
      <c r="A508" s="154"/>
      <c r="B508" s="155"/>
      <c r="C508" s="184" t="s">
        <v>525</v>
      </c>
      <c r="D508" s="182"/>
      <c r="E508" s="183">
        <v>258.62664000000001</v>
      </c>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201</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54"/>
      <c r="B509" s="155"/>
      <c r="C509" s="243"/>
      <c r="D509" s="244"/>
      <c r="E509" s="244"/>
      <c r="F509" s="244"/>
      <c r="G509" s="244"/>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176</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5">
      <c r="A510" s="167">
        <v>81</v>
      </c>
      <c r="B510" s="168" t="s">
        <v>526</v>
      </c>
      <c r="C510" s="178" t="s">
        <v>527</v>
      </c>
      <c r="D510" s="169" t="s">
        <v>413</v>
      </c>
      <c r="E510" s="170">
        <v>775.87991</v>
      </c>
      <c r="F510" s="171"/>
      <c r="G510" s="172">
        <f>ROUND(E510*F510,2)</f>
        <v>0</v>
      </c>
      <c r="H510" s="171"/>
      <c r="I510" s="172">
        <f>ROUND(E510*H510,2)</f>
        <v>0</v>
      </c>
      <c r="J510" s="171"/>
      <c r="K510" s="172">
        <f>ROUND(E510*J510,2)</f>
        <v>0</v>
      </c>
      <c r="L510" s="172">
        <v>21</v>
      </c>
      <c r="M510" s="172">
        <f>G510*(1+L510/100)</f>
        <v>0</v>
      </c>
      <c r="N510" s="170">
        <v>0</v>
      </c>
      <c r="O510" s="170">
        <f>ROUND(E510*N510,2)</f>
        <v>0</v>
      </c>
      <c r="P510" s="170">
        <v>0</v>
      </c>
      <c r="Q510" s="170">
        <f>ROUND(E510*P510,2)</f>
        <v>0</v>
      </c>
      <c r="R510" s="172" t="s">
        <v>330</v>
      </c>
      <c r="S510" s="172" t="s">
        <v>170</v>
      </c>
      <c r="T510" s="173" t="s">
        <v>170</v>
      </c>
      <c r="U510" s="158">
        <v>0.65300000000000002</v>
      </c>
      <c r="V510" s="158">
        <f>ROUND(E510*U510,2)</f>
        <v>506.65</v>
      </c>
      <c r="W510" s="158"/>
      <c r="X510" s="158" t="s">
        <v>521</v>
      </c>
      <c r="Y510" s="147"/>
      <c r="Z510" s="147"/>
      <c r="AA510" s="147"/>
      <c r="AB510" s="147"/>
      <c r="AC510" s="147"/>
      <c r="AD510" s="147"/>
      <c r="AE510" s="147"/>
      <c r="AF510" s="147"/>
      <c r="AG510" s="147" t="s">
        <v>522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84" t="s">
        <v>523</v>
      </c>
      <c r="D511" s="182"/>
      <c r="E511" s="183"/>
      <c r="F511" s="158"/>
      <c r="G511" s="158"/>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201</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54"/>
      <c r="B512" s="155"/>
      <c r="C512" s="184" t="s">
        <v>524</v>
      </c>
      <c r="D512" s="182"/>
      <c r="E512" s="183"/>
      <c r="F512" s="158"/>
      <c r="G512" s="158"/>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201</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84" t="s">
        <v>528</v>
      </c>
      <c r="D513" s="182"/>
      <c r="E513" s="183">
        <v>775.87991</v>
      </c>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201</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243"/>
      <c r="D514" s="244"/>
      <c r="E514" s="244"/>
      <c r="F514" s="244"/>
      <c r="G514" s="244"/>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176</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67">
        <v>82</v>
      </c>
      <c r="B515" s="168" t="s">
        <v>529</v>
      </c>
      <c r="C515" s="178" t="s">
        <v>530</v>
      </c>
      <c r="D515" s="169" t="s">
        <v>413</v>
      </c>
      <c r="E515" s="170">
        <v>258.62664000000001</v>
      </c>
      <c r="F515" s="171"/>
      <c r="G515" s="172">
        <f>ROUND(E515*F515,2)</f>
        <v>0</v>
      </c>
      <c r="H515" s="171"/>
      <c r="I515" s="172">
        <f>ROUND(E515*H515,2)</f>
        <v>0</v>
      </c>
      <c r="J515" s="171"/>
      <c r="K515" s="172">
        <f>ROUND(E515*J515,2)</f>
        <v>0</v>
      </c>
      <c r="L515" s="172">
        <v>21</v>
      </c>
      <c r="M515" s="172">
        <f>G515*(1+L515/100)</f>
        <v>0</v>
      </c>
      <c r="N515" s="170">
        <v>0</v>
      </c>
      <c r="O515" s="170">
        <f>ROUND(E515*N515,2)</f>
        <v>0</v>
      </c>
      <c r="P515" s="170">
        <v>0</v>
      </c>
      <c r="Q515" s="170">
        <f>ROUND(E515*P515,2)</f>
        <v>0</v>
      </c>
      <c r="R515" s="172" t="s">
        <v>330</v>
      </c>
      <c r="S515" s="172" t="s">
        <v>170</v>
      </c>
      <c r="T515" s="173" t="s">
        <v>170</v>
      </c>
      <c r="U515" s="158">
        <v>0.49</v>
      </c>
      <c r="V515" s="158">
        <f>ROUND(E515*U515,2)</f>
        <v>126.73</v>
      </c>
      <c r="W515" s="158"/>
      <c r="X515" s="158" t="s">
        <v>521</v>
      </c>
      <c r="Y515" s="147"/>
      <c r="Z515" s="147"/>
      <c r="AA515" s="147"/>
      <c r="AB515" s="147"/>
      <c r="AC515" s="147"/>
      <c r="AD515" s="147"/>
      <c r="AE515" s="147"/>
      <c r="AF515" s="147"/>
      <c r="AG515" s="147" t="s">
        <v>522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241" t="s">
        <v>531</v>
      </c>
      <c r="D516" s="242"/>
      <c r="E516" s="242"/>
      <c r="F516" s="242"/>
      <c r="G516" s="242"/>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175</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5">
      <c r="A517" s="154"/>
      <c r="B517" s="155"/>
      <c r="C517" s="184" t="s">
        <v>523</v>
      </c>
      <c r="D517" s="182"/>
      <c r="E517" s="183"/>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201</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5">
      <c r="A518" s="154"/>
      <c r="B518" s="155"/>
      <c r="C518" s="184" t="s">
        <v>524</v>
      </c>
      <c r="D518" s="182"/>
      <c r="E518" s="183"/>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201</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5">
      <c r="A519" s="154"/>
      <c r="B519" s="155"/>
      <c r="C519" s="184" t="s">
        <v>525</v>
      </c>
      <c r="D519" s="182"/>
      <c r="E519" s="183">
        <v>258.62664000000001</v>
      </c>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201</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5">
      <c r="A520" s="154"/>
      <c r="B520" s="155"/>
      <c r="C520" s="243"/>
      <c r="D520" s="244"/>
      <c r="E520" s="244"/>
      <c r="F520" s="244"/>
      <c r="G520" s="244"/>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176</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5">
      <c r="A521" s="167">
        <v>83</v>
      </c>
      <c r="B521" s="168" t="s">
        <v>532</v>
      </c>
      <c r="C521" s="178" t="s">
        <v>533</v>
      </c>
      <c r="D521" s="169" t="s">
        <v>413</v>
      </c>
      <c r="E521" s="170">
        <v>4913.9060900000004</v>
      </c>
      <c r="F521" s="171"/>
      <c r="G521" s="172">
        <f>ROUND(E521*F521,2)</f>
        <v>0</v>
      </c>
      <c r="H521" s="171"/>
      <c r="I521" s="172">
        <f>ROUND(E521*H521,2)</f>
        <v>0</v>
      </c>
      <c r="J521" s="171"/>
      <c r="K521" s="172">
        <f>ROUND(E521*J521,2)</f>
        <v>0</v>
      </c>
      <c r="L521" s="172">
        <v>21</v>
      </c>
      <c r="M521" s="172">
        <f>G521*(1+L521/100)</f>
        <v>0</v>
      </c>
      <c r="N521" s="170">
        <v>0</v>
      </c>
      <c r="O521" s="170">
        <f>ROUND(E521*N521,2)</f>
        <v>0</v>
      </c>
      <c r="P521" s="170">
        <v>0</v>
      </c>
      <c r="Q521" s="170">
        <f>ROUND(E521*P521,2)</f>
        <v>0</v>
      </c>
      <c r="R521" s="172" t="s">
        <v>330</v>
      </c>
      <c r="S521" s="172" t="s">
        <v>170</v>
      </c>
      <c r="T521" s="173" t="s">
        <v>170</v>
      </c>
      <c r="U521" s="158">
        <v>0</v>
      </c>
      <c r="V521" s="158">
        <f>ROUND(E521*U521,2)</f>
        <v>0</v>
      </c>
      <c r="W521" s="158"/>
      <c r="X521" s="158" t="s">
        <v>521</v>
      </c>
      <c r="Y521" s="147"/>
      <c r="Z521" s="147"/>
      <c r="AA521" s="147"/>
      <c r="AB521" s="147"/>
      <c r="AC521" s="147"/>
      <c r="AD521" s="147"/>
      <c r="AE521" s="147"/>
      <c r="AF521" s="147"/>
      <c r="AG521" s="147" t="s">
        <v>522</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5">
      <c r="A522" s="154"/>
      <c r="B522" s="155"/>
      <c r="C522" s="184" t="s">
        <v>523</v>
      </c>
      <c r="D522" s="182"/>
      <c r="E522" s="183"/>
      <c r="F522" s="158"/>
      <c r="G522" s="158"/>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201</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5">
      <c r="A523" s="154"/>
      <c r="B523" s="155"/>
      <c r="C523" s="184" t="s">
        <v>524</v>
      </c>
      <c r="D523" s="182"/>
      <c r="E523" s="183"/>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201</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84" t="s">
        <v>534</v>
      </c>
      <c r="D524" s="182"/>
      <c r="E524" s="183">
        <v>4913.9060900000004</v>
      </c>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201</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5">
      <c r="A525" s="154"/>
      <c r="B525" s="155"/>
      <c r="C525" s="243"/>
      <c r="D525" s="244"/>
      <c r="E525" s="244"/>
      <c r="F525" s="244"/>
      <c r="G525" s="244"/>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176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5">
      <c r="A526" s="167">
        <v>84</v>
      </c>
      <c r="B526" s="168" t="s">
        <v>535</v>
      </c>
      <c r="C526" s="178" t="s">
        <v>536</v>
      </c>
      <c r="D526" s="169" t="s">
        <v>413</v>
      </c>
      <c r="E526" s="170">
        <v>258.62664000000001</v>
      </c>
      <c r="F526" s="171"/>
      <c r="G526" s="172">
        <f>ROUND(E526*F526,2)</f>
        <v>0</v>
      </c>
      <c r="H526" s="171"/>
      <c r="I526" s="172">
        <f>ROUND(E526*H526,2)</f>
        <v>0</v>
      </c>
      <c r="J526" s="171"/>
      <c r="K526" s="172">
        <f>ROUND(E526*J526,2)</f>
        <v>0</v>
      </c>
      <c r="L526" s="172">
        <v>21</v>
      </c>
      <c r="M526" s="172">
        <f>G526*(1+L526/100)</f>
        <v>0</v>
      </c>
      <c r="N526" s="170">
        <v>0</v>
      </c>
      <c r="O526" s="170">
        <f>ROUND(E526*N526,2)</f>
        <v>0</v>
      </c>
      <c r="P526" s="170">
        <v>0</v>
      </c>
      <c r="Q526" s="170">
        <f>ROUND(E526*P526,2)</f>
        <v>0</v>
      </c>
      <c r="R526" s="172" t="s">
        <v>330</v>
      </c>
      <c r="S526" s="172" t="s">
        <v>170</v>
      </c>
      <c r="T526" s="173" t="s">
        <v>170</v>
      </c>
      <c r="U526" s="158">
        <v>0.94199999999999995</v>
      </c>
      <c r="V526" s="158">
        <f>ROUND(E526*U526,2)</f>
        <v>243.63</v>
      </c>
      <c r="W526" s="158"/>
      <c r="X526" s="158" t="s">
        <v>521</v>
      </c>
      <c r="Y526" s="147"/>
      <c r="Z526" s="147"/>
      <c r="AA526" s="147"/>
      <c r="AB526" s="147"/>
      <c r="AC526" s="147"/>
      <c r="AD526" s="147"/>
      <c r="AE526" s="147"/>
      <c r="AF526" s="147"/>
      <c r="AG526" s="147" t="s">
        <v>522</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5">
      <c r="A527" s="154"/>
      <c r="B527" s="155"/>
      <c r="C527" s="241" t="s">
        <v>537</v>
      </c>
      <c r="D527" s="242"/>
      <c r="E527" s="242"/>
      <c r="F527" s="242"/>
      <c r="G527" s="242"/>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175</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184" t="s">
        <v>523</v>
      </c>
      <c r="D528" s="182"/>
      <c r="E528" s="183"/>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201</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84" t="s">
        <v>524</v>
      </c>
      <c r="D529" s="182"/>
      <c r="E529" s="183"/>
      <c r="F529" s="158"/>
      <c r="G529" s="158"/>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201</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5">
      <c r="A530" s="154"/>
      <c r="B530" s="155"/>
      <c r="C530" s="184" t="s">
        <v>525</v>
      </c>
      <c r="D530" s="182"/>
      <c r="E530" s="183">
        <v>258.62664000000001</v>
      </c>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201</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54"/>
      <c r="B531" s="155"/>
      <c r="C531" s="243"/>
      <c r="D531" s="244"/>
      <c r="E531" s="244"/>
      <c r="F531" s="244"/>
      <c r="G531" s="244"/>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176</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67">
        <v>85</v>
      </c>
      <c r="B532" s="168" t="s">
        <v>538</v>
      </c>
      <c r="C532" s="178" t="s">
        <v>539</v>
      </c>
      <c r="D532" s="169" t="s">
        <v>413</v>
      </c>
      <c r="E532" s="170">
        <v>517.25327000000004</v>
      </c>
      <c r="F532" s="171"/>
      <c r="G532" s="172">
        <f>ROUND(E532*F532,2)</f>
        <v>0</v>
      </c>
      <c r="H532" s="171"/>
      <c r="I532" s="172">
        <f>ROUND(E532*H532,2)</f>
        <v>0</v>
      </c>
      <c r="J532" s="171"/>
      <c r="K532" s="172">
        <f>ROUND(E532*J532,2)</f>
        <v>0</v>
      </c>
      <c r="L532" s="172">
        <v>21</v>
      </c>
      <c r="M532" s="172">
        <f>G532*(1+L532/100)</f>
        <v>0</v>
      </c>
      <c r="N532" s="170">
        <v>0</v>
      </c>
      <c r="O532" s="170">
        <f>ROUND(E532*N532,2)</f>
        <v>0</v>
      </c>
      <c r="P532" s="170">
        <v>0</v>
      </c>
      <c r="Q532" s="170">
        <f>ROUND(E532*P532,2)</f>
        <v>0</v>
      </c>
      <c r="R532" s="172" t="s">
        <v>330</v>
      </c>
      <c r="S532" s="172" t="s">
        <v>170</v>
      </c>
      <c r="T532" s="173" t="s">
        <v>170</v>
      </c>
      <c r="U532" s="158">
        <v>0.105</v>
      </c>
      <c r="V532" s="158">
        <f>ROUND(E532*U532,2)</f>
        <v>54.31</v>
      </c>
      <c r="W532" s="158"/>
      <c r="X532" s="158" t="s">
        <v>521</v>
      </c>
      <c r="Y532" s="147"/>
      <c r="Z532" s="147"/>
      <c r="AA532" s="147"/>
      <c r="AB532" s="147"/>
      <c r="AC532" s="147"/>
      <c r="AD532" s="147"/>
      <c r="AE532" s="147"/>
      <c r="AF532" s="147"/>
      <c r="AG532" s="147" t="s">
        <v>522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54"/>
      <c r="B533" s="155"/>
      <c r="C533" s="184" t="s">
        <v>523</v>
      </c>
      <c r="D533" s="182"/>
      <c r="E533" s="183"/>
      <c r="F533" s="158"/>
      <c r="G533" s="158"/>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201</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184" t="s">
        <v>524</v>
      </c>
      <c r="D534" s="182"/>
      <c r="E534" s="183"/>
      <c r="F534" s="158"/>
      <c r="G534" s="158"/>
      <c r="H534" s="158"/>
      <c r="I534" s="158"/>
      <c r="J534" s="158"/>
      <c r="K534" s="158"/>
      <c r="L534" s="158"/>
      <c r="M534" s="158"/>
      <c r="N534" s="157"/>
      <c r="O534" s="157"/>
      <c r="P534" s="157"/>
      <c r="Q534" s="157"/>
      <c r="R534" s="158"/>
      <c r="S534" s="158"/>
      <c r="T534" s="158"/>
      <c r="U534" s="158"/>
      <c r="V534" s="158"/>
      <c r="W534" s="158"/>
      <c r="X534" s="158"/>
      <c r="Y534" s="147"/>
      <c r="Z534" s="147"/>
      <c r="AA534" s="147"/>
      <c r="AB534" s="147"/>
      <c r="AC534" s="147"/>
      <c r="AD534" s="147"/>
      <c r="AE534" s="147"/>
      <c r="AF534" s="147"/>
      <c r="AG534" s="147" t="s">
        <v>201</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184" t="s">
        <v>540</v>
      </c>
      <c r="D535" s="182"/>
      <c r="E535" s="183">
        <v>517.25327000000004</v>
      </c>
      <c r="F535" s="158"/>
      <c r="G535" s="158"/>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201</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54"/>
      <c r="B536" s="155"/>
      <c r="C536" s="243"/>
      <c r="D536" s="244"/>
      <c r="E536" s="244"/>
      <c r="F536" s="244"/>
      <c r="G536" s="244"/>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176</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67">
        <v>86</v>
      </c>
      <c r="B537" s="168" t="s">
        <v>541</v>
      </c>
      <c r="C537" s="178" t="s">
        <v>542</v>
      </c>
      <c r="D537" s="169" t="s">
        <v>413</v>
      </c>
      <c r="E537" s="170">
        <v>258.62664000000001</v>
      </c>
      <c r="F537" s="171"/>
      <c r="G537" s="172">
        <f>ROUND(E537*F537,2)</f>
        <v>0</v>
      </c>
      <c r="H537" s="171"/>
      <c r="I537" s="172">
        <f>ROUND(E537*H537,2)</f>
        <v>0</v>
      </c>
      <c r="J537" s="171"/>
      <c r="K537" s="172">
        <f>ROUND(E537*J537,2)</f>
        <v>0</v>
      </c>
      <c r="L537" s="172">
        <v>21</v>
      </c>
      <c r="M537" s="172">
        <f>G537*(1+L537/100)</f>
        <v>0</v>
      </c>
      <c r="N537" s="170">
        <v>0</v>
      </c>
      <c r="O537" s="170">
        <f>ROUND(E537*N537,2)</f>
        <v>0</v>
      </c>
      <c r="P537" s="170">
        <v>0</v>
      </c>
      <c r="Q537" s="170">
        <f>ROUND(E537*P537,2)</f>
        <v>0</v>
      </c>
      <c r="R537" s="172"/>
      <c r="S537" s="172" t="s">
        <v>192</v>
      </c>
      <c r="T537" s="173" t="s">
        <v>171</v>
      </c>
      <c r="U537" s="158">
        <v>0</v>
      </c>
      <c r="V537" s="158">
        <f>ROUND(E537*U537,2)</f>
        <v>0</v>
      </c>
      <c r="W537" s="158"/>
      <c r="X537" s="158" t="s">
        <v>521</v>
      </c>
      <c r="Y537" s="147"/>
      <c r="Z537" s="147"/>
      <c r="AA537" s="147"/>
      <c r="AB537" s="147"/>
      <c r="AC537" s="147"/>
      <c r="AD537" s="147"/>
      <c r="AE537" s="147"/>
      <c r="AF537" s="147"/>
      <c r="AG537" s="147" t="s">
        <v>522</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54"/>
      <c r="B538" s="155"/>
      <c r="C538" s="184" t="s">
        <v>523</v>
      </c>
      <c r="D538" s="182"/>
      <c r="E538" s="183"/>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201</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54"/>
      <c r="B539" s="155"/>
      <c r="C539" s="184" t="s">
        <v>524</v>
      </c>
      <c r="D539" s="182"/>
      <c r="E539" s="183"/>
      <c r="F539" s="158"/>
      <c r="G539" s="158"/>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201</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54"/>
      <c r="B540" s="155"/>
      <c r="C540" s="184" t="s">
        <v>525</v>
      </c>
      <c r="D540" s="182"/>
      <c r="E540" s="183">
        <v>258.62664000000001</v>
      </c>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201</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54"/>
      <c r="B541" s="155"/>
      <c r="C541" s="243"/>
      <c r="D541" s="244"/>
      <c r="E541" s="244"/>
      <c r="F541" s="244"/>
      <c r="G541" s="244"/>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176</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x14ac:dyDescent="0.25">
      <c r="A542" s="3"/>
      <c r="B542" s="4"/>
      <c r="C542" s="179"/>
      <c r="D542" s="6"/>
      <c r="E542" s="3"/>
      <c r="F542" s="3"/>
      <c r="G542" s="3"/>
      <c r="H542" s="3"/>
      <c r="I542" s="3"/>
      <c r="J542" s="3"/>
      <c r="K542" s="3"/>
      <c r="L542" s="3"/>
      <c r="M542" s="3"/>
      <c r="N542" s="3"/>
      <c r="O542" s="3"/>
      <c r="P542" s="3"/>
      <c r="Q542" s="3"/>
      <c r="R542" s="3"/>
      <c r="S542" s="3"/>
      <c r="T542" s="3"/>
      <c r="U542" s="3"/>
      <c r="V542" s="3"/>
      <c r="W542" s="3"/>
      <c r="X542" s="3"/>
      <c r="AE542">
        <v>15</v>
      </c>
      <c r="AF542">
        <v>21</v>
      </c>
      <c r="AG542" t="s">
        <v>153</v>
      </c>
    </row>
    <row r="543" spans="1:60" x14ac:dyDescent="0.25">
      <c r="A543" s="150"/>
      <c r="B543" s="151" t="s">
        <v>29</v>
      </c>
      <c r="C543" s="180"/>
      <c r="D543" s="152"/>
      <c r="E543" s="153"/>
      <c r="F543" s="153"/>
      <c r="G543" s="176">
        <f>G8+G26+G47+G53+G122+G155+G180+G324+G331+G349+G358+G379+G396+G402+G427+G462+G486+G504</f>
        <v>0</v>
      </c>
      <c r="H543" s="3"/>
      <c r="I543" s="3"/>
      <c r="J543" s="3"/>
      <c r="K543" s="3"/>
      <c r="L543" s="3"/>
      <c r="M543" s="3"/>
      <c r="N543" s="3"/>
      <c r="O543" s="3"/>
      <c r="P543" s="3"/>
      <c r="Q543" s="3"/>
      <c r="R543" s="3"/>
      <c r="S543" s="3"/>
      <c r="T543" s="3"/>
      <c r="U543" s="3"/>
      <c r="V543" s="3"/>
      <c r="W543" s="3"/>
      <c r="X543" s="3"/>
      <c r="AE543">
        <f>SUMIF(L7:L541,AE542,G7:G541)</f>
        <v>0</v>
      </c>
      <c r="AF543">
        <f>SUMIF(L7:L541,AF542,G7:G541)</f>
        <v>0</v>
      </c>
      <c r="AG543" t="s">
        <v>195</v>
      </c>
    </row>
    <row r="544" spans="1:60" x14ac:dyDescent="0.25">
      <c r="C544" s="181"/>
      <c r="D544" s="10"/>
      <c r="AG544" t="s">
        <v>196</v>
      </c>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sheetData>
  <sheetProtection algorithmName="SHA-512" hashValue="4Oxdvs3xrgzGY62Cp1cbgWh5oS9ddV6yBtw/vPxCfYvwZklWZkrMCD/JN+JPx1oChphBMVUOTGv+083P3E8A2w==" saltValue="ZoUgtkDqU9LjlSHfpe01Mg==" spinCount="100000" sheet="1"/>
  <mergeCells count="109">
    <mergeCell ref="C42:G42"/>
    <mergeCell ref="C46:G46"/>
    <mergeCell ref="C52:G52"/>
    <mergeCell ref="C55:G55"/>
    <mergeCell ref="C65:G65"/>
    <mergeCell ref="C67:G67"/>
    <mergeCell ref="A1:G1"/>
    <mergeCell ref="C2:G2"/>
    <mergeCell ref="C3:G3"/>
    <mergeCell ref="C4:G4"/>
    <mergeCell ref="C25:G25"/>
    <mergeCell ref="C38:G38"/>
    <mergeCell ref="C101:G101"/>
    <mergeCell ref="C111:G111"/>
    <mergeCell ref="C121:G121"/>
    <mergeCell ref="C124:G124"/>
    <mergeCell ref="C125:G125"/>
    <mergeCell ref="C128:G128"/>
    <mergeCell ref="C68:G68"/>
    <mergeCell ref="C69:G69"/>
    <mergeCell ref="C79:G79"/>
    <mergeCell ref="C81:G81"/>
    <mergeCell ref="C82:G82"/>
    <mergeCell ref="C91:G91"/>
    <mergeCell ref="C154:G154"/>
    <mergeCell ref="C160:G160"/>
    <mergeCell ref="C165:G165"/>
    <mergeCell ref="C169:G169"/>
    <mergeCell ref="C174:G174"/>
    <mergeCell ref="C177:G177"/>
    <mergeCell ref="C130:G130"/>
    <mergeCell ref="C133:G133"/>
    <mergeCell ref="C137:G137"/>
    <mergeCell ref="C142:G142"/>
    <mergeCell ref="C146:G146"/>
    <mergeCell ref="C150:G150"/>
    <mergeCell ref="C227:G227"/>
    <mergeCell ref="C240:G240"/>
    <mergeCell ref="C253:G253"/>
    <mergeCell ref="C266:G266"/>
    <mergeCell ref="C268:G268"/>
    <mergeCell ref="C274:G274"/>
    <mergeCell ref="C179:G179"/>
    <mergeCell ref="C182:G182"/>
    <mergeCell ref="C187:G187"/>
    <mergeCell ref="C191:G191"/>
    <mergeCell ref="C201:G201"/>
    <mergeCell ref="C214:G214"/>
    <mergeCell ref="C323:G323"/>
    <mergeCell ref="C326:G326"/>
    <mergeCell ref="C330:G330"/>
    <mergeCell ref="C345:G345"/>
    <mergeCell ref="C347:G347"/>
    <mergeCell ref="C348:G348"/>
    <mergeCell ref="C295:G295"/>
    <mergeCell ref="C299:G299"/>
    <mergeCell ref="C303:G303"/>
    <mergeCell ref="C308:G308"/>
    <mergeCell ref="C321:G321"/>
    <mergeCell ref="C385:G385"/>
    <mergeCell ref="C388:G388"/>
    <mergeCell ref="C390:G390"/>
    <mergeCell ref="C392:G392"/>
    <mergeCell ref="C394:G394"/>
    <mergeCell ref="C395:G395"/>
    <mergeCell ref="C353:G353"/>
    <mergeCell ref="C357:G357"/>
    <mergeCell ref="C375:G375"/>
    <mergeCell ref="C377:G377"/>
    <mergeCell ref="C378:G378"/>
    <mergeCell ref="C382:G382"/>
    <mergeCell ref="C412:G412"/>
    <mergeCell ref="C414:G414"/>
    <mergeCell ref="C416:G416"/>
    <mergeCell ref="C418:G418"/>
    <mergeCell ref="C420:G420"/>
    <mergeCell ref="C422:G422"/>
    <mergeCell ref="C398:G398"/>
    <mergeCell ref="C400:G400"/>
    <mergeCell ref="C401:G401"/>
    <mergeCell ref="C404:G404"/>
    <mergeCell ref="C406:G406"/>
    <mergeCell ref="C408:G408"/>
    <mergeCell ref="C410:G410"/>
    <mergeCell ref="C450:G450"/>
    <mergeCell ref="C458:G458"/>
    <mergeCell ref="C460:G460"/>
    <mergeCell ref="C461:G461"/>
    <mergeCell ref="C467:G467"/>
    <mergeCell ref="C479:G479"/>
    <mergeCell ref="C424:G424"/>
    <mergeCell ref="C426:G426"/>
    <mergeCell ref="C432:G432"/>
    <mergeCell ref="C436:G436"/>
    <mergeCell ref="C440:G440"/>
    <mergeCell ref="C445:G445"/>
    <mergeCell ref="C536:G536"/>
    <mergeCell ref="C541:G541"/>
    <mergeCell ref="C514:G514"/>
    <mergeCell ref="C516:G516"/>
    <mergeCell ref="C520:G520"/>
    <mergeCell ref="C525:G525"/>
    <mergeCell ref="C527:G527"/>
    <mergeCell ref="C531:G531"/>
    <mergeCell ref="C481:G481"/>
    <mergeCell ref="C485:G485"/>
    <mergeCell ref="C488:G488"/>
    <mergeCell ref="C503:G503"/>
    <mergeCell ref="C509:G5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45</v>
      </c>
      <c r="C3" s="248" t="s">
        <v>46</v>
      </c>
      <c r="D3" s="249"/>
      <c r="E3" s="249"/>
      <c r="F3" s="249"/>
      <c r="G3" s="250"/>
      <c r="AC3" s="121" t="s">
        <v>142</v>
      </c>
      <c r="AG3" t="s">
        <v>143</v>
      </c>
    </row>
    <row r="4" spans="1:60" ht="24.9" customHeight="1" x14ac:dyDescent="0.25">
      <c r="A4" s="140" t="s">
        <v>9</v>
      </c>
      <c r="B4" s="141" t="s">
        <v>51</v>
      </c>
      <c r="C4" s="251" t="s">
        <v>52</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132</v>
      </c>
      <c r="C8" s="177" t="s">
        <v>52</v>
      </c>
      <c r="D8" s="163"/>
      <c r="E8" s="164"/>
      <c r="F8" s="165"/>
      <c r="G8" s="165">
        <f>SUMIF(AG9:AG46,"&lt;&gt;NOR",G9:G46)</f>
        <v>0</v>
      </c>
      <c r="H8" s="165"/>
      <c r="I8" s="165">
        <f>SUM(I9:I46)</f>
        <v>0</v>
      </c>
      <c r="J8" s="165"/>
      <c r="K8" s="165">
        <f>SUM(K9:K46)</f>
        <v>0</v>
      </c>
      <c r="L8" s="165"/>
      <c r="M8" s="165">
        <f>SUM(M9:M46)</f>
        <v>0</v>
      </c>
      <c r="N8" s="164"/>
      <c r="O8" s="164">
        <f>SUM(O9:O46)</f>
        <v>0</v>
      </c>
      <c r="P8" s="164"/>
      <c r="Q8" s="164">
        <f>SUM(Q9:Q46)</f>
        <v>0</v>
      </c>
      <c r="R8" s="165"/>
      <c r="S8" s="165"/>
      <c r="T8" s="166"/>
      <c r="U8" s="160"/>
      <c r="V8" s="160">
        <f>SUM(V9:V46)</f>
        <v>0</v>
      </c>
      <c r="W8" s="160"/>
      <c r="X8" s="160"/>
      <c r="AG8" t="s">
        <v>167</v>
      </c>
    </row>
    <row r="9" spans="1:60" outlineLevel="1" x14ac:dyDescent="0.25">
      <c r="A9" s="167">
        <v>1</v>
      </c>
      <c r="B9" s="168" t="s">
        <v>543</v>
      </c>
      <c r="C9" s="178" t="s">
        <v>544</v>
      </c>
      <c r="D9" s="169" t="s">
        <v>366</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545</v>
      </c>
      <c r="C11" s="178" t="s">
        <v>546</v>
      </c>
      <c r="D11" s="169" t="s">
        <v>366</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7">
        <v>3</v>
      </c>
      <c r="B13" s="168" t="s">
        <v>547</v>
      </c>
      <c r="C13" s="178" t="s">
        <v>548</v>
      </c>
      <c r="D13" s="169" t="s">
        <v>366</v>
      </c>
      <c r="E13" s="170">
        <v>3</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4</v>
      </c>
      <c r="B15" s="168" t="s">
        <v>549</v>
      </c>
      <c r="C15" s="178" t="s">
        <v>550</v>
      </c>
      <c r="D15" s="169" t="s">
        <v>366</v>
      </c>
      <c r="E15" s="170">
        <v>3</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67">
        <v>5</v>
      </c>
      <c r="B17" s="168" t="s">
        <v>551</v>
      </c>
      <c r="C17" s="178" t="s">
        <v>552</v>
      </c>
      <c r="D17" s="169" t="s">
        <v>366</v>
      </c>
      <c r="E17" s="170">
        <v>4</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7">
        <v>6</v>
      </c>
      <c r="B19" s="168" t="s">
        <v>553</v>
      </c>
      <c r="C19" s="178" t="s">
        <v>31</v>
      </c>
      <c r="D19" s="169" t="s">
        <v>366</v>
      </c>
      <c r="E19" s="170">
        <v>4</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7">
        <v>7</v>
      </c>
      <c r="B21" s="168" t="s">
        <v>554</v>
      </c>
      <c r="C21" s="178" t="s">
        <v>555</v>
      </c>
      <c r="D21" s="169" t="s">
        <v>366</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7">
        <v>8</v>
      </c>
      <c r="B23" s="168" t="s">
        <v>556</v>
      </c>
      <c r="C23" s="178" t="s">
        <v>557</v>
      </c>
      <c r="D23" s="169" t="s">
        <v>366</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67">
        <v>9</v>
      </c>
      <c r="B25" s="168" t="s">
        <v>558</v>
      </c>
      <c r="C25" s="178" t="s">
        <v>559</v>
      </c>
      <c r="D25" s="169" t="s">
        <v>366</v>
      </c>
      <c r="E25" s="170">
        <v>100</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10</v>
      </c>
      <c r="B27" s="168" t="s">
        <v>560</v>
      </c>
      <c r="C27" s="178" t="s">
        <v>561</v>
      </c>
      <c r="D27" s="169" t="s">
        <v>366</v>
      </c>
      <c r="E27" s="170">
        <v>100</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67">
        <v>11</v>
      </c>
      <c r="B29" s="168" t="s">
        <v>562</v>
      </c>
      <c r="C29" s="178" t="s">
        <v>563</v>
      </c>
      <c r="D29" s="169" t="s">
        <v>366</v>
      </c>
      <c r="E29" s="170">
        <v>15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67">
        <v>12</v>
      </c>
      <c r="B31" s="168" t="s">
        <v>564</v>
      </c>
      <c r="C31" s="178" t="s">
        <v>561</v>
      </c>
      <c r="D31" s="169" t="s">
        <v>366</v>
      </c>
      <c r="E31" s="170">
        <v>15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67">
        <v>13</v>
      </c>
      <c r="B33" s="168" t="s">
        <v>565</v>
      </c>
      <c r="C33" s="178" t="s">
        <v>566</v>
      </c>
      <c r="D33" s="169" t="s">
        <v>366</v>
      </c>
      <c r="E33" s="170">
        <v>6</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67">
        <v>14</v>
      </c>
      <c r="B35" s="168" t="s">
        <v>567</v>
      </c>
      <c r="C35" s="178" t="s">
        <v>568</v>
      </c>
      <c r="D35" s="169" t="s">
        <v>366</v>
      </c>
      <c r="E35" s="170">
        <v>6</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7">
        <v>15</v>
      </c>
      <c r="B37" s="168" t="s">
        <v>569</v>
      </c>
      <c r="C37" s="178" t="s">
        <v>570</v>
      </c>
      <c r="D37" s="169" t="s">
        <v>366</v>
      </c>
      <c r="E37" s="170">
        <v>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192</v>
      </c>
      <c r="T37" s="173" t="s">
        <v>171</v>
      </c>
      <c r="U37" s="158">
        <v>0</v>
      </c>
      <c r="V37" s="158">
        <f>ROUND(E37*U37,2)</f>
        <v>0</v>
      </c>
      <c r="W37" s="158"/>
      <c r="X37" s="158" t="s">
        <v>198</v>
      </c>
      <c r="Y37" s="147"/>
      <c r="Z37" s="147"/>
      <c r="AA37" s="147"/>
      <c r="AB37" s="147"/>
      <c r="AC37" s="147"/>
      <c r="AD37" s="147"/>
      <c r="AE37" s="147"/>
      <c r="AF37" s="147"/>
      <c r="AG37" s="147" t="s">
        <v>238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5"/>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67">
        <v>16</v>
      </c>
      <c r="B39" s="168" t="s">
        <v>571</v>
      </c>
      <c r="C39" s="178" t="s">
        <v>561</v>
      </c>
      <c r="D39" s="169" t="s">
        <v>366</v>
      </c>
      <c r="E39" s="170">
        <v>4</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238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7">
        <v>17</v>
      </c>
      <c r="B41" s="168" t="s">
        <v>572</v>
      </c>
      <c r="C41" s="178" t="s">
        <v>573</v>
      </c>
      <c r="D41" s="169" t="s">
        <v>366</v>
      </c>
      <c r="E41" s="170">
        <v>20</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238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7">
        <v>18</v>
      </c>
      <c r="B43" s="168" t="s">
        <v>574</v>
      </c>
      <c r="C43" s="178" t="s">
        <v>575</v>
      </c>
      <c r="D43" s="169" t="s">
        <v>366</v>
      </c>
      <c r="E43" s="170">
        <v>20</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238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67">
        <v>19</v>
      </c>
      <c r="B45" s="168" t="s">
        <v>576</v>
      </c>
      <c r="C45" s="178" t="s">
        <v>577</v>
      </c>
      <c r="D45" s="169" t="s">
        <v>366</v>
      </c>
      <c r="E45" s="170">
        <v>1</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238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5">
      <c r="A47" s="3"/>
      <c r="B47" s="4"/>
      <c r="C47" s="179"/>
      <c r="D47" s="6"/>
      <c r="E47" s="3"/>
      <c r="F47" s="3"/>
      <c r="G47" s="3"/>
      <c r="H47" s="3"/>
      <c r="I47" s="3"/>
      <c r="J47" s="3"/>
      <c r="K47" s="3"/>
      <c r="L47" s="3"/>
      <c r="M47" s="3"/>
      <c r="N47" s="3"/>
      <c r="O47" s="3"/>
      <c r="P47" s="3"/>
      <c r="Q47" s="3"/>
      <c r="R47" s="3"/>
      <c r="S47" s="3"/>
      <c r="T47" s="3"/>
      <c r="U47" s="3"/>
      <c r="V47" s="3"/>
      <c r="W47" s="3"/>
      <c r="X47" s="3"/>
      <c r="AE47">
        <v>15</v>
      </c>
      <c r="AF47">
        <v>21</v>
      </c>
      <c r="AG47" t="s">
        <v>153</v>
      </c>
    </row>
    <row r="48" spans="1:60" x14ac:dyDescent="0.25">
      <c r="A48" s="150"/>
      <c r="B48" s="151" t="s">
        <v>29</v>
      </c>
      <c r="C48" s="180"/>
      <c r="D48" s="152"/>
      <c r="E48" s="153"/>
      <c r="F48" s="153"/>
      <c r="G48" s="176">
        <f>G8</f>
        <v>0</v>
      </c>
      <c r="H48" s="3"/>
      <c r="I48" s="3"/>
      <c r="J48" s="3"/>
      <c r="K48" s="3"/>
      <c r="L48" s="3"/>
      <c r="M48" s="3"/>
      <c r="N48" s="3"/>
      <c r="O48" s="3"/>
      <c r="P48" s="3"/>
      <c r="Q48" s="3"/>
      <c r="R48" s="3"/>
      <c r="S48" s="3"/>
      <c r="T48" s="3"/>
      <c r="U48" s="3"/>
      <c r="V48" s="3"/>
      <c r="W48" s="3"/>
      <c r="X48" s="3"/>
      <c r="AE48">
        <f>SUMIF(L7:L46,AE47,G7:G46)</f>
        <v>0</v>
      </c>
      <c r="AF48">
        <f>SUMIF(L7:L46,AF47,G7:G46)</f>
        <v>0</v>
      </c>
      <c r="AG48" t="s">
        <v>195</v>
      </c>
    </row>
    <row r="49" spans="3:33" x14ac:dyDescent="0.25">
      <c r="C49" s="181"/>
      <c r="D49" s="10"/>
      <c r="AG49" t="s">
        <v>196</v>
      </c>
    </row>
    <row r="50" spans="3:33" x14ac:dyDescent="0.25">
      <c r="D50" s="10"/>
    </row>
    <row r="51" spans="3:33" x14ac:dyDescent="0.25">
      <c r="D51" s="10"/>
    </row>
    <row r="52" spans="3:33" x14ac:dyDescent="0.25">
      <c r="D52" s="10"/>
    </row>
    <row r="53" spans="3:33" x14ac:dyDescent="0.25">
      <c r="D53" s="10"/>
    </row>
    <row r="54" spans="3:33" x14ac:dyDescent="0.25">
      <c r="D54" s="10"/>
    </row>
    <row r="55" spans="3:33" x14ac:dyDescent="0.25">
      <c r="D55" s="10"/>
    </row>
    <row r="56" spans="3:33" x14ac:dyDescent="0.25">
      <c r="D56" s="10"/>
    </row>
    <row r="57" spans="3:33" x14ac:dyDescent="0.25">
      <c r="D57" s="10"/>
    </row>
    <row r="58" spans="3:33" x14ac:dyDescent="0.25">
      <c r="D58" s="10"/>
    </row>
    <row r="59" spans="3:33" x14ac:dyDescent="0.25">
      <c r="D59" s="10"/>
    </row>
    <row r="60" spans="3:33" x14ac:dyDescent="0.25">
      <c r="D60" s="10"/>
    </row>
    <row r="61" spans="3:33" x14ac:dyDescent="0.25">
      <c r="D61" s="10"/>
    </row>
    <row r="62" spans="3:33" x14ac:dyDescent="0.25">
      <c r="D62" s="10"/>
    </row>
    <row r="63" spans="3:33" x14ac:dyDescent="0.25">
      <c r="D63" s="10"/>
    </row>
    <row r="64" spans="3: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23">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38:G38"/>
    <mergeCell ref="C40:G40"/>
    <mergeCell ref="C42:G42"/>
    <mergeCell ref="C44:G44"/>
    <mergeCell ref="C46:G4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4"/>
  <sheetViews>
    <sheetView zoomScale="160" zoomScaleNormal="160" workbookViewId="0">
      <pane ySplit="7" topLeftCell="A8" activePane="bottomLeft" state="frozen"/>
      <selection pane="bottomLeft" activeCell="G37" sqref="G37"/>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47</v>
      </c>
      <c r="C4" s="251" t="s">
        <v>48</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5">
      <c r="A9" s="167">
        <v>3</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1" x14ac:dyDescent="0.25">
      <c r="A10" s="154"/>
      <c r="B10" s="155"/>
      <c r="C10" s="241" t="s">
        <v>174</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5">
      <c r="A11" s="154"/>
      <c r="B11" s="155"/>
      <c r="C11" s="243"/>
      <c r="D11" s="244"/>
      <c r="E11" s="244"/>
      <c r="F11" s="244"/>
      <c r="G11" s="244"/>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7">
        <v>4</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1.2" outlineLevel="1" x14ac:dyDescent="0.25">
      <c r="A13" s="154"/>
      <c r="B13" s="155"/>
      <c r="C13" s="241" t="s">
        <v>179</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5">
      <c r="A14" s="154"/>
      <c r="B14" s="155"/>
      <c r="C14" s="243"/>
      <c r="D14" s="244"/>
      <c r="E14" s="244"/>
      <c r="F14" s="244"/>
      <c r="G14" s="244"/>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5</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1" outlineLevel="1" x14ac:dyDescent="0.25">
      <c r="A16" s="154"/>
      <c r="B16" s="155"/>
      <c r="C16" s="241" t="s">
        <v>182</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5">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5">
      <c r="A19" s="167">
        <v>6</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1.2" outlineLevel="1" x14ac:dyDescent="0.25">
      <c r="A20" s="154"/>
      <c r="B20" s="155"/>
      <c r="C20" s="241" t="s">
        <v>186</v>
      </c>
      <c r="D20" s="242"/>
      <c r="E20" s="242"/>
      <c r="F20" s="242"/>
      <c r="G20" s="242"/>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5">
      <c r="A21" s="154"/>
      <c r="B21" s="155"/>
      <c r="C21" s="243"/>
      <c r="D21" s="244"/>
      <c r="E21" s="244"/>
      <c r="F21" s="244"/>
      <c r="G21" s="244"/>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7">
        <v>7</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1" t="s">
        <v>189</v>
      </c>
      <c r="D23" s="242"/>
      <c r="E23" s="242"/>
      <c r="F23" s="242"/>
      <c r="G23" s="242"/>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5">
      <c r="A24" s="154"/>
      <c r="B24" s="155"/>
      <c r="C24" s="243"/>
      <c r="D24" s="244"/>
      <c r="E24" s="244"/>
      <c r="F24" s="244"/>
      <c r="G24" s="244"/>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67">
        <v>8</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9</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5">
      <c r="A29" s="161" t="s">
        <v>166</v>
      </c>
      <c r="B29" s="162" t="s">
        <v>138</v>
      </c>
      <c r="C29" s="177" t="s">
        <v>139</v>
      </c>
      <c r="D29" s="163"/>
      <c r="E29" s="164"/>
      <c r="F29" s="165"/>
      <c r="G29" s="165">
        <f>SUMIF(AG30:AG34,"&lt;&gt;NOR",G30:G34)</f>
        <v>0</v>
      </c>
      <c r="H29" s="165"/>
      <c r="I29" s="165">
        <f>SUM(I30:I34)</f>
        <v>0</v>
      </c>
      <c r="J29" s="165"/>
      <c r="K29" s="165">
        <f>SUM(K30:K34)</f>
        <v>0</v>
      </c>
      <c r="L29" s="165"/>
      <c r="M29" s="165">
        <f>SUM(M30:M34)</f>
        <v>0</v>
      </c>
      <c r="N29" s="164"/>
      <c r="O29" s="164">
        <f>SUM(O30:O34)</f>
        <v>0</v>
      </c>
      <c r="P29" s="164"/>
      <c r="Q29" s="164">
        <f>SUM(Q30:Q34)</f>
        <v>0</v>
      </c>
      <c r="R29" s="165"/>
      <c r="S29" s="165"/>
      <c r="T29" s="166"/>
      <c r="U29" s="160"/>
      <c r="V29" s="160">
        <f>SUM(V30:V34)</f>
        <v>0</v>
      </c>
      <c r="W29" s="160"/>
      <c r="X29" s="160"/>
      <c r="AG29" t="s">
        <v>167</v>
      </c>
    </row>
    <row r="30" spans="1:60" ht="20.399999999999999" outlineLevel="1" x14ac:dyDescent="0.25">
      <c r="A30" s="167">
        <v>10</v>
      </c>
      <c r="B30" s="168" t="s">
        <v>581</v>
      </c>
      <c r="C30" s="178" t="s">
        <v>578</v>
      </c>
      <c r="D30" s="169" t="s">
        <v>366</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582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67">
        <v>11</v>
      </c>
      <c r="B32" s="168" t="s">
        <v>583</v>
      </c>
      <c r="C32" s="178" t="s">
        <v>579</v>
      </c>
      <c r="D32" s="169" t="s">
        <v>366</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582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1" t="s">
        <v>580</v>
      </c>
      <c r="D33" s="242"/>
      <c r="E33" s="242"/>
      <c r="F33" s="242"/>
      <c r="G33" s="242"/>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3"/>
      <c r="D34" s="244"/>
      <c r="E34" s="244"/>
      <c r="F34" s="244"/>
      <c r="G34" s="244"/>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3"/>
      <c r="B35" s="4"/>
      <c r="C35" s="179"/>
      <c r="D35" s="6"/>
      <c r="E35" s="3"/>
      <c r="F35" s="3"/>
      <c r="G35" s="3"/>
      <c r="H35" s="3"/>
      <c r="I35" s="3"/>
      <c r="J35" s="3"/>
      <c r="K35" s="3"/>
      <c r="L35" s="3"/>
      <c r="M35" s="3"/>
      <c r="N35" s="3"/>
      <c r="O35" s="3"/>
      <c r="P35" s="3"/>
      <c r="Q35" s="3"/>
      <c r="R35" s="3"/>
      <c r="S35" s="3"/>
      <c r="T35" s="3"/>
      <c r="U35" s="3"/>
      <c r="V35" s="3"/>
      <c r="W35" s="3"/>
      <c r="X35" s="3"/>
      <c r="AE35">
        <v>15</v>
      </c>
      <c r="AF35">
        <v>21</v>
      </c>
      <c r="AG35" t="s">
        <v>153</v>
      </c>
    </row>
    <row r="36" spans="1:60" x14ac:dyDescent="0.25">
      <c r="A36" s="150"/>
      <c r="B36" s="151" t="s">
        <v>29</v>
      </c>
      <c r="C36" s="180"/>
      <c r="D36" s="152"/>
      <c r="E36" s="153"/>
      <c r="F36" s="153"/>
      <c r="G36" s="176">
        <f>G8+G18+G29</f>
        <v>0</v>
      </c>
      <c r="H36" s="3"/>
      <c r="I36" s="3"/>
      <c r="J36" s="3"/>
      <c r="K36" s="3"/>
      <c r="L36" s="3"/>
      <c r="M36" s="3"/>
      <c r="N36" s="3"/>
      <c r="O36" s="3"/>
      <c r="P36" s="3"/>
      <c r="Q36" s="3"/>
      <c r="R36" s="3"/>
      <c r="S36" s="3"/>
      <c r="T36" s="3"/>
      <c r="U36" s="3"/>
      <c r="V36" s="3"/>
      <c r="W36" s="3"/>
      <c r="X36" s="3"/>
      <c r="AE36">
        <f>SUMIF(L7:L34,AE35,G7:G34)</f>
        <v>0</v>
      </c>
      <c r="AF36">
        <f>SUMIF(L7:L34,AF35,G7:G34)</f>
        <v>0</v>
      </c>
      <c r="AG36" t="s">
        <v>195</v>
      </c>
    </row>
    <row r="37" spans="1:60" x14ac:dyDescent="0.25">
      <c r="C37" s="181"/>
      <c r="D37" s="10"/>
      <c r="AG37" t="s">
        <v>196</v>
      </c>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sheetData>
  <sheetProtection algorithmName="SHA-512" hashValue="6vcancZ8fuaowjJHVK3Q6uNoWKo/Z584WvEV0MuV9OlEkhb2D8w0k2NBhWoVlUAvHwS0FA8DV+OPSaqHt9WAzw==" saltValue="dftN+eOZMhRUCxqLnRpEtw==" spinCount="100000" sheet="1"/>
  <mergeCells count="19">
    <mergeCell ref="C16:G16"/>
    <mergeCell ref="A1:G1"/>
    <mergeCell ref="C2:G2"/>
    <mergeCell ref="C3:G3"/>
    <mergeCell ref="C4:G4"/>
    <mergeCell ref="C10:G10"/>
    <mergeCell ref="C11:G11"/>
    <mergeCell ref="C13:G13"/>
    <mergeCell ref="C14:G14"/>
    <mergeCell ref="C28:G28"/>
    <mergeCell ref="C31:G31"/>
    <mergeCell ref="C33:G33"/>
    <mergeCell ref="C34:G34"/>
    <mergeCell ref="C17:G17"/>
    <mergeCell ref="C20:G20"/>
    <mergeCell ref="C21:G21"/>
    <mergeCell ref="C23:G23"/>
    <mergeCell ref="C24:G24"/>
    <mergeCell ref="C26:G2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49</v>
      </c>
      <c r="C4" s="251" t="s">
        <v>50</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5">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0.799999999999997" outlineLevel="1" x14ac:dyDescent="0.25">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0.6" outlineLevel="1" x14ac:dyDescent="0.25">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0.6" outlineLevel="1" x14ac:dyDescent="0.25">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0.6" outlineLevel="1" x14ac:dyDescent="0.25">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5">
      <c r="A26" s="161" t="s">
        <v>166</v>
      </c>
      <c r="B26" s="162" t="s">
        <v>81</v>
      </c>
      <c r="C26" s="177" t="s">
        <v>82</v>
      </c>
      <c r="D26" s="163"/>
      <c r="E26" s="164"/>
      <c r="F26" s="165"/>
      <c r="G26" s="165">
        <f>SUMIF(AG27:AG42,"&lt;&gt;NOR",G27:G42)</f>
        <v>0</v>
      </c>
      <c r="H26" s="165"/>
      <c r="I26" s="165">
        <f>SUM(I27:I42)</f>
        <v>0</v>
      </c>
      <c r="J26" s="165"/>
      <c r="K26" s="165">
        <f>SUM(K27:K42)</f>
        <v>0</v>
      </c>
      <c r="L26" s="165"/>
      <c r="M26" s="165">
        <f>SUM(M27:M42)</f>
        <v>0</v>
      </c>
      <c r="N26" s="164"/>
      <c r="O26" s="164">
        <f>SUM(O27:O42)</f>
        <v>1.83</v>
      </c>
      <c r="P26" s="164"/>
      <c r="Q26" s="164">
        <f>SUM(Q27:Q42)</f>
        <v>0</v>
      </c>
      <c r="R26" s="165"/>
      <c r="S26" s="165"/>
      <c r="T26" s="166"/>
      <c r="U26" s="160"/>
      <c r="V26" s="160">
        <f>SUM(V27:V42)</f>
        <v>5.07</v>
      </c>
      <c r="W26" s="160"/>
      <c r="X26" s="160"/>
      <c r="AG26" t="s">
        <v>167</v>
      </c>
    </row>
    <row r="27" spans="1:60" ht="20.399999999999999" outlineLevel="1" x14ac:dyDescent="0.25">
      <c r="A27" s="167">
        <v>2</v>
      </c>
      <c r="B27" s="168" t="s">
        <v>584</v>
      </c>
      <c r="C27" s="178" t="s">
        <v>585</v>
      </c>
      <c r="D27" s="169" t="s">
        <v>586</v>
      </c>
      <c r="E27" s="170">
        <v>0.74548000000000003</v>
      </c>
      <c r="F27" s="171"/>
      <c r="G27" s="172">
        <f>ROUND(E27*F27,2)</f>
        <v>0</v>
      </c>
      <c r="H27" s="171"/>
      <c r="I27" s="172">
        <f>ROUND(E27*H27,2)</f>
        <v>0</v>
      </c>
      <c r="J27" s="171"/>
      <c r="K27" s="172">
        <f>ROUND(E27*J27,2)</f>
        <v>0</v>
      </c>
      <c r="L27" s="172">
        <v>21</v>
      </c>
      <c r="M27" s="172">
        <f>G27*(1+L27/100)</f>
        <v>0</v>
      </c>
      <c r="N27" s="170">
        <v>1.6563600000000001</v>
      </c>
      <c r="O27" s="170">
        <f>ROUND(E27*N27,2)</f>
        <v>1.23</v>
      </c>
      <c r="P27" s="170">
        <v>0</v>
      </c>
      <c r="Q27" s="170">
        <f>ROUND(E27*P27,2)</f>
        <v>0</v>
      </c>
      <c r="R27" s="172" t="s">
        <v>272</v>
      </c>
      <c r="S27" s="172" t="s">
        <v>170</v>
      </c>
      <c r="T27" s="173" t="s">
        <v>170</v>
      </c>
      <c r="U27" s="158">
        <v>4.8899999999999997</v>
      </c>
      <c r="V27" s="158">
        <f>ROUND(E27*U27,2)</f>
        <v>3.65</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54" t="s">
        <v>587</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246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84" t="s">
        <v>588</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184" t="s">
        <v>378</v>
      </c>
      <c r="D30" s="182"/>
      <c r="E30" s="183"/>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184" t="s">
        <v>589</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201</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184" t="s">
        <v>590</v>
      </c>
      <c r="D32" s="182"/>
      <c r="E32" s="183">
        <v>0.29498000000000002</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201</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84" t="s">
        <v>591</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201</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184" t="s">
        <v>592</v>
      </c>
      <c r="D34" s="182"/>
      <c r="E34" s="183">
        <v>0.45050000000000001</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3"/>
      <c r="D35" s="244"/>
      <c r="E35" s="244"/>
      <c r="F35" s="244"/>
      <c r="G35" s="244"/>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399999999999999" outlineLevel="1" x14ac:dyDescent="0.25">
      <c r="A36" s="167">
        <v>3</v>
      </c>
      <c r="B36" s="168" t="s">
        <v>593</v>
      </c>
      <c r="C36" s="178" t="s">
        <v>594</v>
      </c>
      <c r="D36" s="169" t="s">
        <v>586</v>
      </c>
      <c r="E36" s="170">
        <v>0.36052000000000001</v>
      </c>
      <c r="F36" s="171"/>
      <c r="G36" s="172">
        <f>ROUND(E36*F36,2)</f>
        <v>0</v>
      </c>
      <c r="H36" s="171"/>
      <c r="I36" s="172">
        <f>ROUND(E36*H36,2)</f>
        <v>0</v>
      </c>
      <c r="J36" s="171"/>
      <c r="K36" s="172">
        <f>ROUND(E36*J36,2)</f>
        <v>0</v>
      </c>
      <c r="L36" s="172">
        <v>21</v>
      </c>
      <c r="M36" s="172">
        <f>G36*(1+L36/100)</f>
        <v>0</v>
      </c>
      <c r="N36" s="170">
        <v>1.6563600000000001</v>
      </c>
      <c r="O36" s="170">
        <f>ROUND(E36*N36,2)</f>
        <v>0.6</v>
      </c>
      <c r="P36" s="170">
        <v>0</v>
      </c>
      <c r="Q36" s="170">
        <f>ROUND(E36*P36,2)</f>
        <v>0</v>
      </c>
      <c r="R36" s="172" t="s">
        <v>272</v>
      </c>
      <c r="S36" s="172" t="s">
        <v>170</v>
      </c>
      <c r="T36" s="173" t="s">
        <v>170</v>
      </c>
      <c r="U36" s="158">
        <v>3.94</v>
      </c>
      <c r="V36" s="158">
        <f>ROUND(E36*U36,2)</f>
        <v>1.42</v>
      </c>
      <c r="W36" s="158"/>
      <c r="X36" s="158" t="s">
        <v>198</v>
      </c>
      <c r="Y36" s="147"/>
      <c r="Z36" s="147"/>
      <c r="AA36" s="147"/>
      <c r="AB36" s="147"/>
      <c r="AC36" s="147"/>
      <c r="AD36" s="147"/>
      <c r="AE36" s="147"/>
      <c r="AF36" s="147"/>
      <c r="AG36" s="147" t="s">
        <v>199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54" t="s">
        <v>587</v>
      </c>
      <c r="D37" s="255"/>
      <c r="E37" s="255"/>
      <c r="F37" s="255"/>
      <c r="G37" s="255"/>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246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184" t="s">
        <v>588</v>
      </c>
      <c r="D38" s="182"/>
      <c r="E38" s="183"/>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184" t="s">
        <v>378</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184" t="s">
        <v>595</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184" t="s">
        <v>596</v>
      </c>
      <c r="D41" s="182"/>
      <c r="E41" s="183">
        <v>0.36053000000000002</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201</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3"/>
      <c r="D42" s="244"/>
      <c r="E42" s="244"/>
      <c r="F42" s="244"/>
      <c r="G42" s="244"/>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161" t="s">
        <v>166</v>
      </c>
      <c r="B43" s="162" t="s">
        <v>85</v>
      </c>
      <c r="C43" s="177" t="s">
        <v>86</v>
      </c>
      <c r="D43" s="163"/>
      <c r="E43" s="164"/>
      <c r="F43" s="165"/>
      <c r="G43" s="165">
        <f>SUMIF(AG44:AG54,"&lt;&gt;NOR",G44:G54)</f>
        <v>0</v>
      </c>
      <c r="H43" s="165"/>
      <c r="I43" s="165">
        <f>SUM(I44:I54)</f>
        <v>0</v>
      </c>
      <c r="J43" s="165"/>
      <c r="K43" s="165">
        <f>SUM(K44:K54)</f>
        <v>0</v>
      </c>
      <c r="L43" s="165"/>
      <c r="M43" s="165">
        <f>SUM(M44:M54)</f>
        <v>0</v>
      </c>
      <c r="N43" s="164"/>
      <c r="O43" s="164">
        <f>SUM(O44:O54)</f>
        <v>1.41</v>
      </c>
      <c r="P43" s="164"/>
      <c r="Q43" s="164">
        <f>SUM(Q44:Q54)</f>
        <v>0</v>
      </c>
      <c r="R43" s="165"/>
      <c r="S43" s="165"/>
      <c r="T43" s="166"/>
      <c r="U43" s="160"/>
      <c r="V43" s="160">
        <f>SUM(V44:V54)</f>
        <v>11.25</v>
      </c>
      <c r="W43" s="160"/>
      <c r="X43" s="160"/>
      <c r="AG43" t="s">
        <v>167</v>
      </c>
    </row>
    <row r="44" spans="1:60" outlineLevel="1" x14ac:dyDescent="0.25">
      <c r="A44" s="167">
        <v>4</v>
      </c>
      <c r="B44" s="168" t="s">
        <v>597</v>
      </c>
      <c r="C44" s="178" t="s">
        <v>598</v>
      </c>
      <c r="D44" s="169" t="s">
        <v>586</v>
      </c>
      <c r="E44" s="170">
        <v>0.52088000000000001</v>
      </c>
      <c r="F44" s="171"/>
      <c r="G44" s="172">
        <f>ROUND(E44*F44,2)</f>
        <v>0</v>
      </c>
      <c r="H44" s="171"/>
      <c r="I44" s="172">
        <f>ROUND(E44*H44,2)</f>
        <v>0</v>
      </c>
      <c r="J44" s="171"/>
      <c r="K44" s="172">
        <f>ROUND(E44*J44,2)</f>
        <v>0</v>
      </c>
      <c r="L44" s="172">
        <v>21</v>
      </c>
      <c r="M44" s="172">
        <f>G44*(1+L44/100)</f>
        <v>0</v>
      </c>
      <c r="N44" s="170">
        <v>2.6975199999999999</v>
      </c>
      <c r="O44" s="170">
        <f>ROUND(E44*N44,2)</f>
        <v>1.41</v>
      </c>
      <c r="P44" s="170">
        <v>0</v>
      </c>
      <c r="Q44" s="170">
        <f>ROUND(E44*P44,2)</f>
        <v>0</v>
      </c>
      <c r="R44" s="172" t="s">
        <v>272</v>
      </c>
      <c r="S44" s="172" t="s">
        <v>170</v>
      </c>
      <c r="T44" s="173" t="s">
        <v>170</v>
      </c>
      <c r="U44" s="158">
        <v>21.59</v>
      </c>
      <c r="V44" s="158">
        <f>ROUND(E44*U44,2)</f>
        <v>11.25</v>
      </c>
      <c r="W44" s="158"/>
      <c r="X44" s="158" t="s">
        <v>198</v>
      </c>
      <c r="Y44" s="147"/>
      <c r="Z44" s="147"/>
      <c r="AA44" s="147"/>
      <c r="AB44" s="147"/>
      <c r="AC44" s="147"/>
      <c r="AD44" s="147"/>
      <c r="AE44" s="147"/>
      <c r="AF44" s="147"/>
      <c r="AG44" s="147" t="s">
        <v>199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54" t="s">
        <v>599</v>
      </c>
      <c r="D45" s="255"/>
      <c r="E45" s="255"/>
      <c r="F45" s="255"/>
      <c r="G45" s="255"/>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246</v>
      </c>
      <c r="AH45" s="147"/>
      <c r="AI45" s="147"/>
      <c r="AJ45" s="147"/>
      <c r="AK45" s="147"/>
      <c r="AL45" s="147"/>
      <c r="AM45" s="147"/>
      <c r="AN45" s="147"/>
      <c r="AO45" s="147"/>
      <c r="AP45" s="147"/>
      <c r="AQ45" s="147"/>
      <c r="AR45" s="147"/>
      <c r="AS45" s="147"/>
      <c r="AT45" s="147"/>
      <c r="AU45" s="147"/>
      <c r="AV45" s="147"/>
      <c r="AW45" s="147"/>
      <c r="AX45" s="147"/>
      <c r="AY45" s="147"/>
      <c r="AZ45" s="147"/>
      <c r="BA45" s="174" t="str">
        <f>C45</f>
        <v>včetně bednění, odbednění a výztuže (s dodáním hmot), z pomocného pracovního lešení o výšce podlahy do 1900 mm a pro zatížení do 1,5 kPa,</v>
      </c>
      <c r="BB45" s="147"/>
      <c r="BC45" s="147"/>
      <c r="BD45" s="147"/>
      <c r="BE45" s="147"/>
      <c r="BF45" s="147"/>
      <c r="BG45" s="147"/>
      <c r="BH45" s="147"/>
    </row>
    <row r="46" spans="1:60" outlineLevel="1" x14ac:dyDescent="0.25">
      <c r="A46" s="154"/>
      <c r="B46" s="155"/>
      <c r="C46" s="184" t="s">
        <v>600</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201</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184" t="s">
        <v>378</v>
      </c>
      <c r="D47" s="182"/>
      <c r="E47" s="183"/>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201</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184" t="s">
        <v>601</v>
      </c>
      <c r="D48" s="182"/>
      <c r="E48" s="183"/>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201</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184" t="s">
        <v>602</v>
      </c>
      <c r="D49" s="182"/>
      <c r="E49" s="183">
        <v>0.11644</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184" t="s">
        <v>601</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184" t="s">
        <v>602</v>
      </c>
      <c r="D51" s="182"/>
      <c r="E51" s="183">
        <v>0.11644</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184" t="s">
        <v>603</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4" t="s">
        <v>604</v>
      </c>
      <c r="D53" s="182"/>
      <c r="E53" s="183">
        <v>0.28799999999999998</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201</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3"/>
      <c r="D54" s="244"/>
      <c r="E54" s="244"/>
      <c r="F54" s="244"/>
      <c r="G54" s="244"/>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5">
      <c r="A55" s="161" t="s">
        <v>166</v>
      </c>
      <c r="B55" s="162" t="s">
        <v>87</v>
      </c>
      <c r="C55" s="177" t="s">
        <v>88</v>
      </c>
      <c r="D55" s="163"/>
      <c r="E55" s="164"/>
      <c r="F55" s="165"/>
      <c r="G55" s="165">
        <f>SUMIF(AG56:AG62,"&lt;&gt;NOR",G56:G62)</f>
        <v>0</v>
      </c>
      <c r="H55" s="165"/>
      <c r="I55" s="165">
        <f>SUM(I56:I62)</f>
        <v>0</v>
      </c>
      <c r="J55" s="165"/>
      <c r="K55" s="165">
        <f>SUM(K56:K62)</f>
        <v>0</v>
      </c>
      <c r="L55" s="165"/>
      <c r="M55" s="165">
        <f>SUM(M56:M62)</f>
        <v>0</v>
      </c>
      <c r="N55" s="164"/>
      <c r="O55" s="164">
        <f>SUM(O56:O62)</f>
        <v>0.79</v>
      </c>
      <c r="P55" s="164"/>
      <c r="Q55" s="164">
        <f>SUM(Q56:Q62)</f>
        <v>0</v>
      </c>
      <c r="R55" s="165"/>
      <c r="S55" s="165"/>
      <c r="T55" s="166"/>
      <c r="U55" s="160"/>
      <c r="V55" s="160">
        <f>SUM(V56:V62)</f>
        <v>24.03</v>
      </c>
      <c r="W55" s="160"/>
      <c r="X55" s="160"/>
      <c r="AG55" t="s">
        <v>167</v>
      </c>
    </row>
    <row r="56" spans="1:60" ht="20.399999999999999" outlineLevel="1" x14ac:dyDescent="0.25">
      <c r="A56" s="167">
        <v>5</v>
      </c>
      <c r="B56" s="168" t="s">
        <v>235</v>
      </c>
      <c r="C56" s="178" t="s">
        <v>236</v>
      </c>
      <c r="D56" s="169" t="s">
        <v>237</v>
      </c>
      <c r="E56" s="170">
        <v>66.748069999999998</v>
      </c>
      <c r="F56" s="171"/>
      <c r="G56" s="172">
        <f>ROUND(E56*F56,2)</f>
        <v>0</v>
      </c>
      <c r="H56" s="171"/>
      <c r="I56" s="172">
        <f>ROUND(E56*H56,2)</f>
        <v>0</v>
      </c>
      <c r="J56" s="171"/>
      <c r="K56" s="172">
        <f>ROUND(E56*J56,2)</f>
        <v>0</v>
      </c>
      <c r="L56" s="172">
        <v>21</v>
      </c>
      <c r="M56" s="172">
        <f>G56*(1+L56/100)</f>
        <v>0</v>
      </c>
      <c r="N56" s="170">
        <v>1.187E-2</v>
      </c>
      <c r="O56" s="170">
        <f>ROUND(E56*N56,2)</f>
        <v>0.79</v>
      </c>
      <c r="P56" s="170">
        <v>0</v>
      </c>
      <c r="Q56" s="170">
        <f>ROUND(E56*P56,2)</f>
        <v>0</v>
      </c>
      <c r="R56" s="172"/>
      <c r="S56" s="172" t="s">
        <v>192</v>
      </c>
      <c r="T56" s="173" t="s">
        <v>171</v>
      </c>
      <c r="U56" s="158">
        <v>0.36</v>
      </c>
      <c r="V56" s="158">
        <f>ROUND(E56*U56,2)</f>
        <v>24.03</v>
      </c>
      <c r="W56" s="158"/>
      <c r="X56" s="158" t="s">
        <v>198</v>
      </c>
      <c r="Y56" s="147"/>
      <c r="Z56" s="147"/>
      <c r="AA56" s="147"/>
      <c r="AB56" s="147"/>
      <c r="AC56" s="147"/>
      <c r="AD56" s="147"/>
      <c r="AE56" s="147"/>
      <c r="AF56" s="147"/>
      <c r="AG56" s="147" t="s">
        <v>238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84" t="s">
        <v>239</v>
      </c>
      <c r="D57" s="182"/>
      <c r="E57" s="183"/>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84" t="s">
        <v>240</v>
      </c>
      <c r="D58" s="182"/>
      <c r="E58" s="183"/>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84" t="s">
        <v>605</v>
      </c>
      <c r="D59" s="182"/>
      <c r="E59" s="183">
        <v>65.246399999999994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201</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4" t="s">
        <v>591</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4" t="s">
        <v>606</v>
      </c>
      <c r="D61" s="182"/>
      <c r="E61" s="183">
        <v>1.5016700000000001</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3"/>
      <c r="D62" s="244"/>
      <c r="E62" s="244"/>
      <c r="F62" s="244"/>
      <c r="G62" s="244"/>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x14ac:dyDescent="0.25">
      <c r="A63" s="161" t="s">
        <v>166</v>
      </c>
      <c r="B63" s="162" t="s">
        <v>89</v>
      </c>
      <c r="C63" s="177" t="s">
        <v>90</v>
      </c>
      <c r="D63" s="163"/>
      <c r="E63" s="164"/>
      <c r="F63" s="165"/>
      <c r="G63" s="165">
        <f>SUMIF(AG64:AG118,"&lt;&gt;NOR",G64:G118)</f>
        <v>0</v>
      </c>
      <c r="H63" s="165"/>
      <c r="I63" s="165">
        <f>SUM(I64:I118)</f>
        <v>0</v>
      </c>
      <c r="J63" s="165"/>
      <c r="K63" s="165">
        <f>SUM(K64:K118)</f>
        <v>0</v>
      </c>
      <c r="L63" s="165"/>
      <c r="M63" s="165">
        <f>SUM(M64:M118)</f>
        <v>0</v>
      </c>
      <c r="N63" s="164"/>
      <c r="O63" s="164">
        <f>SUM(O64:O118)</f>
        <v>18.46</v>
      </c>
      <c r="P63" s="164"/>
      <c r="Q63" s="164">
        <f>SUM(Q64:Q118)</f>
        <v>0</v>
      </c>
      <c r="R63" s="165"/>
      <c r="S63" s="165"/>
      <c r="T63" s="166"/>
      <c r="U63" s="160"/>
      <c r="V63" s="160">
        <f>SUM(V64:V118)</f>
        <v>1017.6800000000001</v>
      </c>
      <c r="W63" s="160"/>
      <c r="X63" s="160"/>
      <c r="AG63" t="s">
        <v>167</v>
      </c>
    </row>
    <row r="64" spans="1:60" ht="20.399999999999999" outlineLevel="1" x14ac:dyDescent="0.25">
      <c r="A64" s="167">
        <v>6</v>
      </c>
      <c r="B64" s="168" t="s">
        <v>607</v>
      </c>
      <c r="C64" s="178" t="s">
        <v>608</v>
      </c>
      <c r="D64" s="169" t="s">
        <v>218</v>
      </c>
      <c r="E64" s="170">
        <v>106.608</v>
      </c>
      <c r="F64" s="171"/>
      <c r="G64" s="172">
        <f>ROUND(E64*F64,2)</f>
        <v>0</v>
      </c>
      <c r="H64" s="171"/>
      <c r="I64" s="172">
        <f>ROUND(E64*H64,2)</f>
        <v>0</v>
      </c>
      <c r="J64" s="171"/>
      <c r="K64" s="172">
        <f>ROUND(E64*J64,2)</f>
        <v>0</v>
      </c>
      <c r="L64" s="172">
        <v>21</v>
      </c>
      <c r="M64" s="172">
        <f>G64*(1+L64/100)</f>
        <v>0</v>
      </c>
      <c r="N64" s="170">
        <v>3.5999999999999999E-3</v>
      </c>
      <c r="O64" s="170">
        <f>ROUND(E64*N64,2)</f>
        <v>0.38</v>
      </c>
      <c r="P64" s="170">
        <v>0</v>
      </c>
      <c r="Q64" s="170">
        <f>ROUND(E64*P64,2)</f>
        <v>0</v>
      </c>
      <c r="R64" s="172" t="s">
        <v>244</v>
      </c>
      <c r="S64" s="172" t="s">
        <v>170</v>
      </c>
      <c r="T64" s="173" t="s">
        <v>170</v>
      </c>
      <c r="U64" s="158">
        <v>0.31</v>
      </c>
      <c r="V64" s="158">
        <f>ROUND(E64*U64,2)</f>
        <v>33.049999999999997</v>
      </c>
      <c r="W64" s="158"/>
      <c r="X64" s="158" t="s">
        <v>198</v>
      </c>
      <c r="Y64" s="147"/>
      <c r="Z64" s="147"/>
      <c r="AA64" s="147"/>
      <c r="AB64" s="147"/>
      <c r="AC64" s="147"/>
      <c r="AD64" s="147"/>
      <c r="AE64" s="147"/>
      <c r="AF64" s="147"/>
      <c r="AG64" s="147" t="s">
        <v>199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54" t="s">
        <v>609</v>
      </c>
      <c r="D65" s="255"/>
      <c r="E65" s="255"/>
      <c r="F65" s="255"/>
      <c r="G65" s="255"/>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246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58" t="s">
        <v>610</v>
      </c>
      <c r="D66" s="259"/>
      <c r="E66" s="259"/>
      <c r="F66" s="259"/>
      <c r="G66" s="259"/>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4" t="s">
        <v>611</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201</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184" t="s">
        <v>612</v>
      </c>
      <c r="D68" s="182"/>
      <c r="E68" s="183">
        <v>106.608</v>
      </c>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201</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43"/>
      <c r="D69" s="244"/>
      <c r="E69" s="244"/>
      <c r="F69" s="244"/>
      <c r="G69" s="244"/>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67">
        <v>7</v>
      </c>
      <c r="B70" s="168" t="s">
        <v>613</v>
      </c>
      <c r="C70" s="178" t="s">
        <v>614</v>
      </c>
      <c r="D70" s="169" t="s">
        <v>218</v>
      </c>
      <c r="E70" s="170">
        <v>53.304000000000002</v>
      </c>
      <c r="F70" s="171"/>
      <c r="G70" s="172">
        <f>ROUND(E70*F70,2)</f>
        <v>0</v>
      </c>
      <c r="H70" s="171"/>
      <c r="I70" s="172">
        <f>ROUND(E70*H70,2)</f>
        <v>0</v>
      </c>
      <c r="J70" s="171"/>
      <c r="K70" s="172">
        <f>ROUND(E70*J70,2)</f>
        <v>0</v>
      </c>
      <c r="L70" s="172">
        <v>21</v>
      </c>
      <c r="M70" s="172">
        <f>G70*(1+L70/100)</f>
        <v>0</v>
      </c>
      <c r="N70" s="170">
        <v>3.3E-4</v>
      </c>
      <c r="O70" s="170">
        <f>ROUND(E70*N70,2)</f>
        <v>0.02</v>
      </c>
      <c r="P70" s="170">
        <v>0</v>
      </c>
      <c r="Q70" s="170">
        <f>ROUND(E70*P70,2)</f>
        <v>0</v>
      </c>
      <c r="R70" s="172" t="s">
        <v>244</v>
      </c>
      <c r="S70" s="172" t="s">
        <v>170</v>
      </c>
      <c r="T70" s="173" t="s">
        <v>170</v>
      </c>
      <c r="U70" s="158">
        <v>0.09</v>
      </c>
      <c r="V70" s="158">
        <f>ROUND(E70*U70,2)</f>
        <v>4.8</v>
      </c>
      <c r="W70" s="158"/>
      <c r="X70" s="158" t="s">
        <v>198</v>
      </c>
      <c r="Y70" s="147"/>
      <c r="Z70" s="147"/>
      <c r="AA70" s="147"/>
      <c r="AB70" s="147"/>
      <c r="AC70" s="147"/>
      <c r="AD70" s="147"/>
      <c r="AE70" s="147"/>
      <c r="AF70" s="147"/>
      <c r="AG70" s="147" t="s">
        <v>199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54" t="s">
        <v>609</v>
      </c>
      <c r="D71" s="255"/>
      <c r="E71" s="255"/>
      <c r="F71" s="255"/>
      <c r="G71" s="255"/>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246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84" t="s">
        <v>611</v>
      </c>
      <c r="D72" s="182"/>
      <c r="E72" s="183"/>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84" t="s">
        <v>615</v>
      </c>
      <c r="D73" s="182"/>
      <c r="E73" s="183">
        <v>53.304000000000002</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43"/>
      <c r="D74" s="244"/>
      <c r="E74" s="244"/>
      <c r="F74" s="244"/>
      <c r="G74" s="244"/>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176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67">
        <v>8</v>
      </c>
      <c r="B75" s="168" t="s">
        <v>242</v>
      </c>
      <c r="C75" s="178" t="s">
        <v>243</v>
      </c>
      <c r="D75" s="169" t="s">
        <v>218</v>
      </c>
      <c r="E75" s="170">
        <v>121.6125</v>
      </c>
      <c r="F75" s="171"/>
      <c r="G75" s="172">
        <f>ROUND(E75*F75,2)</f>
        <v>0</v>
      </c>
      <c r="H75" s="171"/>
      <c r="I75" s="172">
        <f>ROUND(E75*H75,2)</f>
        <v>0</v>
      </c>
      <c r="J75" s="171"/>
      <c r="K75" s="172">
        <f>ROUND(E75*J75,2)</f>
        <v>0</v>
      </c>
      <c r="L75" s="172">
        <v>21</v>
      </c>
      <c r="M75" s="172">
        <f>G75*(1+L75/100)</f>
        <v>0</v>
      </c>
      <c r="N75" s="170">
        <v>4.0000000000000003E-5</v>
      </c>
      <c r="O75" s="170">
        <f>ROUND(E75*N75,2)</f>
        <v>0</v>
      </c>
      <c r="P75" s="170">
        <v>0</v>
      </c>
      <c r="Q75" s="170">
        <f>ROUND(E75*P75,2)</f>
        <v>0</v>
      </c>
      <c r="R75" s="172" t="s">
        <v>244</v>
      </c>
      <c r="S75" s="172" t="s">
        <v>170</v>
      </c>
      <c r="T75" s="173" t="s">
        <v>170</v>
      </c>
      <c r="U75" s="158">
        <v>0.08</v>
      </c>
      <c r="V75" s="158">
        <f>ROUND(E75*U75,2)</f>
        <v>9.73</v>
      </c>
      <c r="W75" s="158"/>
      <c r="X75" s="158" t="s">
        <v>198</v>
      </c>
      <c r="Y75" s="147"/>
      <c r="Z75" s="147"/>
      <c r="AA75" s="147"/>
      <c r="AB75" s="147"/>
      <c r="AC75" s="147"/>
      <c r="AD75" s="147"/>
      <c r="AE75" s="147"/>
      <c r="AF75" s="147"/>
      <c r="AG75" s="147" t="s">
        <v>199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1" outlineLevel="1" x14ac:dyDescent="0.25">
      <c r="A76" s="154"/>
      <c r="B76" s="155"/>
      <c r="C76" s="254" t="s">
        <v>245</v>
      </c>
      <c r="D76" s="255"/>
      <c r="E76" s="255"/>
      <c r="F76" s="255"/>
      <c r="G76" s="255"/>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246</v>
      </c>
      <c r="AH76" s="147"/>
      <c r="AI76" s="147"/>
      <c r="AJ76" s="147"/>
      <c r="AK76" s="147"/>
      <c r="AL76" s="147"/>
      <c r="AM76" s="147"/>
      <c r="AN76" s="147"/>
      <c r="AO76" s="147"/>
      <c r="AP76" s="147"/>
      <c r="AQ76" s="147"/>
      <c r="AR76" s="147"/>
      <c r="AS76" s="147"/>
      <c r="AT76" s="147"/>
      <c r="AU76" s="147"/>
      <c r="AV76" s="147"/>
      <c r="AW76" s="147"/>
      <c r="AX76" s="147"/>
      <c r="AY76" s="147"/>
      <c r="AZ76" s="147"/>
      <c r="BA76" s="174" t="str">
        <f>C76</f>
        <v>s rámy a zárubněmi, zábradlí, předmětů oplechování apod., které se zřizují ještě před úpravami povrchu, před jejich znečištěním při úpravách povrchu nástřikem plastických (lepivých) maltovin</v>
      </c>
      <c r="BB76" s="147"/>
      <c r="BC76" s="147"/>
      <c r="BD76" s="147"/>
      <c r="BE76" s="147"/>
      <c r="BF76" s="147"/>
      <c r="BG76" s="147"/>
      <c r="BH76" s="147"/>
    </row>
    <row r="77" spans="1:60" outlineLevel="1" x14ac:dyDescent="0.25">
      <c r="A77" s="154"/>
      <c r="B77" s="155"/>
      <c r="C77" s="184" t="s">
        <v>616</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4" t="s">
        <v>617</v>
      </c>
      <c r="D78" s="182"/>
      <c r="E78" s="183">
        <v>47.092500000000001</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184" t="s">
        <v>618</v>
      </c>
      <c r="D79" s="182"/>
      <c r="E79" s="183">
        <v>74.52</v>
      </c>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201</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43"/>
      <c r="D80" s="244"/>
      <c r="E80" s="244"/>
      <c r="F80" s="244"/>
      <c r="G80" s="244"/>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176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0.399999999999999" outlineLevel="1" x14ac:dyDescent="0.25">
      <c r="A81" s="167">
        <v>9</v>
      </c>
      <c r="B81" s="168" t="s">
        <v>619</v>
      </c>
      <c r="C81" s="178" t="s">
        <v>620</v>
      </c>
      <c r="D81" s="169" t="s">
        <v>218</v>
      </c>
      <c r="E81" s="170">
        <v>53.304000000000002</v>
      </c>
      <c r="F81" s="171"/>
      <c r="G81" s="172">
        <f>ROUND(E81*F81,2)</f>
        <v>0</v>
      </c>
      <c r="H81" s="171"/>
      <c r="I81" s="172">
        <f>ROUND(E81*H81,2)</f>
        <v>0</v>
      </c>
      <c r="J81" s="171"/>
      <c r="K81" s="172">
        <f>ROUND(E81*J81,2)</f>
        <v>0</v>
      </c>
      <c r="L81" s="172">
        <v>21</v>
      </c>
      <c r="M81" s="172">
        <f>G81*(1+L81/100)</f>
        <v>0</v>
      </c>
      <c r="N81" s="170">
        <v>3.6700000000000001E-3</v>
      </c>
      <c r="O81" s="170">
        <f>ROUND(E81*N81,2)</f>
        <v>0.2</v>
      </c>
      <c r="P81" s="170">
        <v>0</v>
      </c>
      <c r="Q81" s="170">
        <f>ROUND(E81*P81,2)</f>
        <v>0</v>
      </c>
      <c r="R81" s="172" t="s">
        <v>244</v>
      </c>
      <c r="S81" s="172" t="s">
        <v>170</v>
      </c>
      <c r="T81" s="173" t="s">
        <v>170</v>
      </c>
      <c r="U81" s="158">
        <v>0.44</v>
      </c>
      <c r="V81" s="158">
        <f>ROUND(E81*U81,2)</f>
        <v>23.45</v>
      </c>
      <c r="W81" s="158"/>
      <c r="X81" s="158" t="s">
        <v>198</v>
      </c>
      <c r="Y81" s="147"/>
      <c r="Z81" s="147"/>
      <c r="AA81" s="147"/>
      <c r="AB81" s="147"/>
      <c r="AC81" s="147"/>
      <c r="AD81" s="147"/>
      <c r="AE81" s="147"/>
      <c r="AF81" s="147"/>
      <c r="AG81" s="147" t="s">
        <v>199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84" t="s">
        <v>611</v>
      </c>
      <c r="D82" s="182"/>
      <c r="E82" s="183"/>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184" t="s">
        <v>615</v>
      </c>
      <c r="D83" s="182"/>
      <c r="E83" s="183">
        <v>53.304000000000002</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43"/>
      <c r="D84" s="244"/>
      <c r="E84" s="244"/>
      <c r="F84" s="244"/>
      <c r="G84" s="244"/>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0.399999999999999" outlineLevel="1" x14ac:dyDescent="0.25">
      <c r="A85" s="167">
        <v>10</v>
      </c>
      <c r="B85" s="168" t="s">
        <v>621</v>
      </c>
      <c r="C85" s="178" t="s">
        <v>622</v>
      </c>
      <c r="D85" s="169" t="s">
        <v>218</v>
      </c>
      <c r="E85" s="170">
        <v>278.33999999999997</v>
      </c>
      <c r="F85" s="171"/>
      <c r="G85" s="172">
        <f>ROUND(E85*F85,2)</f>
        <v>0</v>
      </c>
      <c r="H85" s="171"/>
      <c r="I85" s="172">
        <f>ROUND(E85*H85,2)</f>
        <v>0</v>
      </c>
      <c r="J85" s="171"/>
      <c r="K85" s="172">
        <f>ROUND(E85*J85,2)</f>
        <v>0</v>
      </c>
      <c r="L85" s="172">
        <v>21</v>
      </c>
      <c r="M85" s="172">
        <f>G85*(1+L85/100)</f>
        <v>0</v>
      </c>
      <c r="N85" s="170">
        <v>1.3860000000000001E-2</v>
      </c>
      <c r="O85" s="170">
        <f>ROUND(E85*N85,2)</f>
        <v>3.86</v>
      </c>
      <c r="P85" s="170">
        <v>0</v>
      </c>
      <c r="Q85" s="170">
        <f>ROUND(E85*P85,2)</f>
        <v>0</v>
      </c>
      <c r="R85" s="172" t="s">
        <v>244</v>
      </c>
      <c r="S85" s="172" t="s">
        <v>170</v>
      </c>
      <c r="T85" s="173" t="s">
        <v>170</v>
      </c>
      <c r="U85" s="158">
        <v>1.26</v>
      </c>
      <c r="V85" s="158">
        <f>ROUND(E85*U85,2)</f>
        <v>350.71</v>
      </c>
      <c r="W85" s="158"/>
      <c r="X85" s="158" t="s">
        <v>198</v>
      </c>
      <c r="Y85" s="147"/>
      <c r="Z85" s="147"/>
      <c r="AA85" s="147"/>
      <c r="AB85" s="147"/>
      <c r="AC85" s="147"/>
      <c r="AD85" s="147"/>
      <c r="AE85" s="147"/>
      <c r="AF85" s="147"/>
      <c r="AG85" s="147" t="s">
        <v>199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1" outlineLevel="1" x14ac:dyDescent="0.25">
      <c r="A86" s="154"/>
      <c r="B86" s="155"/>
      <c r="C86" s="254" t="s">
        <v>258</v>
      </c>
      <c r="D86" s="255"/>
      <c r="E86" s="255"/>
      <c r="F86" s="255"/>
      <c r="G86" s="255"/>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246</v>
      </c>
      <c r="AH86" s="147"/>
      <c r="AI86" s="147"/>
      <c r="AJ86" s="147"/>
      <c r="AK86" s="147"/>
      <c r="AL86" s="147"/>
      <c r="AM86" s="147"/>
      <c r="AN86" s="147"/>
      <c r="AO86" s="147"/>
      <c r="AP86" s="147"/>
      <c r="AQ86" s="147"/>
      <c r="AR86" s="147"/>
      <c r="AS86" s="147"/>
      <c r="AT86" s="147"/>
      <c r="AU86" s="147"/>
      <c r="AV86" s="147"/>
      <c r="AW86" s="147"/>
      <c r="AX86" s="147"/>
      <c r="AY86" s="147"/>
      <c r="AZ86" s="147"/>
      <c r="BA86" s="174" t="str">
        <f>C86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 s="147"/>
      <c r="BC86" s="147"/>
      <c r="BD86" s="147"/>
      <c r="BE86" s="147"/>
      <c r="BF86" s="147"/>
      <c r="BG86" s="147"/>
      <c r="BH86" s="147"/>
    </row>
    <row r="87" spans="1:60" outlineLevel="1" x14ac:dyDescent="0.25">
      <c r="A87" s="154"/>
      <c r="B87" s="155"/>
      <c r="C87" s="256" t="s">
        <v>259</v>
      </c>
      <c r="D87" s="257"/>
      <c r="E87" s="257"/>
      <c r="F87" s="257"/>
      <c r="G87" s="257"/>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246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258" t="s">
        <v>623</v>
      </c>
      <c r="D88" s="259"/>
      <c r="E88" s="259"/>
      <c r="F88" s="259"/>
      <c r="G88" s="259"/>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175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4" t="s">
        <v>624</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4" t="s">
        <v>625</v>
      </c>
      <c r="D90" s="182"/>
      <c r="E90" s="183"/>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184" t="s">
        <v>626</v>
      </c>
      <c r="D91" s="182"/>
      <c r="E91" s="183">
        <v>278.33999999999997</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201</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84" t="s">
        <v>269</v>
      </c>
      <c r="D92" s="182"/>
      <c r="E92" s="183"/>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201</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43"/>
      <c r="D93" s="244"/>
      <c r="E93" s="244"/>
      <c r="F93" s="244"/>
      <c r="G93" s="244"/>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176</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30.6" outlineLevel="1" x14ac:dyDescent="0.25">
      <c r="A94" s="167">
        <v>11</v>
      </c>
      <c r="B94" s="168" t="s">
        <v>270</v>
      </c>
      <c r="C94" s="178" t="s">
        <v>271</v>
      </c>
      <c r="D94" s="169" t="s">
        <v>218</v>
      </c>
      <c r="E94" s="170">
        <v>278.33999999999997</v>
      </c>
      <c r="F94" s="171"/>
      <c r="G94" s="172">
        <f>ROUND(E94*F94,2)</f>
        <v>0</v>
      </c>
      <c r="H94" s="171"/>
      <c r="I94" s="172">
        <f>ROUND(E94*H94,2)</f>
        <v>0</v>
      </c>
      <c r="J94" s="171"/>
      <c r="K94" s="172">
        <f>ROUND(E94*J94,2)</f>
        <v>0</v>
      </c>
      <c r="L94" s="172">
        <v>21</v>
      </c>
      <c r="M94" s="172">
        <f>G94*(1+L94/100)</f>
        <v>0</v>
      </c>
      <c r="N94" s="170">
        <v>1.205E-2</v>
      </c>
      <c r="O94" s="170">
        <f>ROUND(E94*N94,2)</f>
        <v>3.35</v>
      </c>
      <c r="P94" s="170">
        <v>0</v>
      </c>
      <c r="Q94" s="170">
        <f>ROUND(E94*P94,2)</f>
        <v>0</v>
      </c>
      <c r="R94" s="172" t="s">
        <v>272</v>
      </c>
      <c r="S94" s="172" t="s">
        <v>170</v>
      </c>
      <c r="T94" s="173" t="s">
        <v>170</v>
      </c>
      <c r="U94" s="158">
        <v>0.16</v>
      </c>
      <c r="V94" s="158">
        <f>ROUND(E94*U94,2)</f>
        <v>44.53</v>
      </c>
      <c r="W94" s="158"/>
      <c r="X94" s="158" t="s">
        <v>198</v>
      </c>
      <c r="Y94" s="147"/>
      <c r="Z94" s="147"/>
      <c r="AA94" s="147"/>
      <c r="AB94" s="147"/>
      <c r="AC94" s="147"/>
      <c r="AD94" s="147"/>
      <c r="AE94" s="147"/>
      <c r="AF94" s="147"/>
      <c r="AG94" s="147" t="s">
        <v>199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54" t="s">
        <v>273</v>
      </c>
      <c r="D95" s="255"/>
      <c r="E95" s="255"/>
      <c r="F95" s="255"/>
      <c r="G95" s="255"/>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246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258" t="s">
        <v>274</v>
      </c>
      <c r="D96" s="259"/>
      <c r="E96" s="259"/>
      <c r="F96" s="259"/>
      <c r="G96" s="259"/>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175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184" t="s">
        <v>624</v>
      </c>
      <c r="D97" s="182"/>
      <c r="E97" s="18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201</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4" t="s">
        <v>625</v>
      </c>
      <c r="D98" s="182"/>
      <c r="E98" s="183"/>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84" t="s">
        <v>626</v>
      </c>
      <c r="D99" s="182"/>
      <c r="E99" s="183">
        <v>278.33999999999997</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201</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184" t="s">
        <v>269</v>
      </c>
      <c r="D100" s="182"/>
      <c r="E100" s="183"/>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201</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43"/>
      <c r="D101" s="244"/>
      <c r="E101" s="244"/>
      <c r="F101" s="244"/>
      <c r="G101" s="244"/>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67">
        <v>12</v>
      </c>
      <c r="B102" s="168" t="s">
        <v>275</v>
      </c>
      <c r="C102" s="178" t="s">
        <v>276</v>
      </c>
      <c r="D102" s="169" t="s">
        <v>218</v>
      </c>
      <c r="E102" s="170">
        <v>331.64400000000001</v>
      </c>
      <c r="F102" s="171"/>
      <c r="G102" s="172">
        <f>ROUND(E102*F102,2)</f>
        <v>0</v>
      </c>
      <c r="H102" s="171"/>
      <c r="I102" s="172">
        <f>ROUND(E102*H102,2)</f>
        <v>0</v>
      </c>
      <c r="J102" s="171"/>
      <c r="K102" s="172">
        <f>ROUND(E102*J102,2)</f>
        <v>0</v>
      </c>
      <c r="L102" s="172">
        <v>21</v>
      </c>
      <c r="M102" s="172">
        <f>G102*(1+L102/100)</f>
        <v>0</v>
      </c>
      <c r="N102" s="170">
        <v>2.0000000000000002E-5</v>
      </c>
      <c r="O102" s="170">
        <f>ROUND(E102*N102,2)</f>
        <v>0.01</v>
      </c>
      <c r="P102" s="170">
        <v>0</v>
      </c>
      <c r="Q102" s="170">
        <f>ROUND(E102*P102,2)</f>
        <v>0</v>
      </c>
      <c r="R102" s="172" t="s">
        <v>244</v>
      </c>
      <c r="S102" s="172" t="s">
        <v>170</v>
      </c>
      <c r="T102" s="173" t="s">
        <v>170</v>
      </c>
      <c r="U102" s="158">
        <v>0.11</v>
      </c>
      <c r="V102" s="158">
        <f>ROUND(E102*U102,2)</f>
        <v>36.479999999999997</v>
      </c>
      <c r="W102" s="158"/>
      <c r="X102" s="158" t="s">
        <v>198</v>
      </c>
      <c r="Y102" s="147"/>
      <c r="Z102" s="147"/>
      <c r="AA102" s="147"/>
      <c r="AB102" s="147"/>
      <c r="AC102" s="147"/>
      <c r="AD102" s="147"/>
      <c r="AE102" s="147"/>
      <c r="AF102" s="147"/>
      <c r="AG102" s="147" t="s">
        <v>199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84" t="s">
        <v>624</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201</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4" t="s">
        <v>625</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4" t="s">
        <v>626</v>
      </c>
      <c r="D105" s="182"/>
      <c r="E105" s="183">
        <v>278.33999999999997</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4" t="s">
        <v>611</v>
      </c>
      <c r="D106" s="182"/>
      <c r="E106" s="183"/>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201</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184" t="s">
        <v>615</v>
      </c>
      <c r="D107" s="182"/>
      <c r="E107" s="183">
        <v>53.304000000000002</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43"/>
      <c r="D108" s="244"/>
      <c r="E108" s="244"/>
      <c r="F108" s="244"/>
      <c r="G108" s="244"/>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67">
        <v>13</v>
      </c>
      <c r="B109" s="168" t="s">
        <v>277</v>
      </c>
      <c r="C109" s="178" t="s">
        <v>278</v>
      </c>
      <c r="D109" s="169" t="s">
        <v>218</v>
      </c>
      <c r="E109" s="170">
        <v>278.33999999999997</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t="s">
        <v>244</v>
      </c>
      <c r="S109" s="172" t="s">
        <v>170</v>
      </c>
      <c r="T109" s="173" t="s">
        <v>170</v>
      </c>
      <c r="U109" s="158">
        <v>0.43</v>
      </c>
      <c r="V109" s="158">
        <f>ROUND(E109*U109,2)</f>
        <v>119.69</v>
      </c>
      <c r="W109" s="158"/>
      <c r="X109" s="158" t="s">
        <v>198</v>
      </c>
      <c r="Y109" s="147"/>
      <c r="Z109" s="147"/>
      <c r="AA109" s="147"/>
      <c r="AB109" s="147"/>
      <c r="AC109" s="147"/>
      <c r="AD109" s="147"/>
      <c r="AE109" s="147"/>
      <c r="AF109" s="147"/>
      <c r="AG109" s="147" t="s">
        <v>199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184" t="s">
        <v>624</v>
      </c>
      <c r="D110" s="182"/>
      <c r="E110" s="183"/>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201</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184" t="s">
        <v>625</v>
      </c>
      <c r="D111" s="182"/>
      <c r="E111" s="183"/>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201</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4" t="s">
        <v>626</v>
      </c>
      <c r="D112" s="182"/>
      <c r="E112" s="183">
        <v>278.33999999999997</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201</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243"/>
      <c r="D113" s="244"/>
      <c r="E113" s="244"/>
      <c r="F113" s="244"/>
      <c r="G113" s="244"/>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67">
        <v>14</v>
      </c>
      <c r="B114" s="168" t="s">
        <v>279</v>
      </c>
      <c r="C114" s="178" t="s">
        <v>280</v>
      </c>
      <c r="D114" s="169" t="s">
        <v>237</v>
      </c>
      <c r="E114" s="170">
        <v>278.33999999999997</v>
      </c>
      <c r="F114" s="171"/>
      <c r="G114" s="172">
        <f>ROUND(E114*F114,2)</f>
        <v>0</v>
      </c>
      <c r="H114" s="171"/>
      <c r="I114" s="172">
        <f>ROUND(E114*H114,2)</f>
        <v>0</v>
      </c>
      <c r="J114" s="171"/>
      <c r="K114" s="172">
        <f>ROUND(E114*J114,2)</f>
        <v>0</v>
      </c>
      <c r="L114" s="172">
        <v>21</v>
      </c>
      <c r="M114" s="172">
        <f>G114*(1+L114/100)</f>
        <v>0</v>
      </c>
      <c r="N114" s="170">
        <v>3.8210000000000001E-2</v>
      </c>
      <c r="O114" s="170">
        <f>ROUND(E114*N114,2)</f>
        <v>10.64</v>
      </c>
      <c r="P114" s="170">
        <v>0</v>
      </c>
      <c r="Q114" s="170">
        <f>ROUND(E114*P114,2)</f>
        <v>0</v>
      </c>
      <c r="R114" s="172"/>
      <c r="S114" s="172" t="s">
        <v>192</v>
      </c>
      <c r="T114" s="173" t="s">
        <v>171</v>
      </c>
      <c r="U114" s="158">
        <v>1.42</v>
      </c>
      <c r="V114" s="158">
        <f>ROUND(E114*U114,2)</f>
        <v>395.24</v>
      </c>
      <c r="W114" s="158"/>
      <c r="X114" s="158" t="s">
        <v>198</v>
      </c>
      <c r="Y114" s="147"/>
      <c r="Z114" s="147"/>
      <c r="AA114" s="147"/>
      <c r="AB114" s="147"/>
      <c r="AC114" s="147"/>
      <c r="AD114" s="147"/>
      <c r="AE114" s="147"/>
      <c r="AF114" s="147"/>
      <c r="AG114" s="147" t="s">
        <v>199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184" t="s">
        <v>624</v>
      </c>
      <c r="D115" s="182"/>
      <c r="E115" s="183"/>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184" t="s">
        <v>625</v>
      </c>
      <c r="D116" s="182"/>
      <c r="E116" s="183"/>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201</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84" t="s">
        <v>626</v>
      </c>
      <c r="D117" s="182"/>
      <c r="E117" s="183">
        <v>278.33999999999997</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201</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243"/>
      <c r="D118" s="244"/>
      <c r="E118" s="244"/>
      <c r="F118" s="244"/>
      <c r="G118" s="244"/>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176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x14ac:dyDescent="0.25">
      <c r="A119" s="161" t="s">
        <v>166</v>
      </c>
      <c r="B119" s="162" t="s">
        <v>91</v>
      </c>
      <c r="C119" s="177" t="s">
        <v>92</v>
      </c>
      <c r="D119" s="163"/>
      <c r="E119" s="164"/>
      <c r="F119" s="165"/>
      <c r="G119" s="165">
        <f>SUMIF(AG120:AG148,"&lt;&gt;NOR",G120:G148)</f>
        <v>0</v>
      </c>
      <c r="H119" s="165"/>
      <c r="I119" s="165">
        <f>SUM(I120:I148)</f>
        <v>0</v>
      </c>
      <c r="J119" s="165"/>
      <c r="K119" s="165">
        <f>SUM(K120:K148)</f>
        <v>0</v>
      </c>
      <c r="L119" s="165"/>
      <c r="M119" s="165">
        <f>SUM(M120:M148)</f>
        <v>0</v>
      </c>
      <c r="N119" s="164"/>
      <c r="O119" s="164">
        <f>SUM(O120:O148)</f>
        <v>9.2899999999999991</v>
      </c>
      <c r="P119" s="164"/>
      <c r="Q119" s="164">
        <f>SUM(Q120:Q148)</f>
        <v>0</v>
      </c>
      <c r="R119" s="165"/>
      <c r="S119" s="165"/>
      <c r="T119" s="166"/>
      <c r="U119" s="160"/>
      <c r="V119" s="160">
        <f>SUM(V120:V148)</f>
        <v>141.81</v>
      </c>
      <c r="W119" s="160"/>
      <c r="X119" s="160"/>
      <c r="AG119" t="s">
        <v>167</v>
      </c>
    </row>
    <row r="120" spans="1:60" ht="20.399999999999999" outlineLevel="1" x14ac:dyDescent="0.25">
      <c r="A120" s="167">
        <v>15</v>
      </c>
      <c r="B120" s="168" t="s">
        <v>627</v>
      </c>
      <c r="C120" s="178" t="s">
        <v>628</v>
      </c>
      <c r="D120" s="169" t="s">
        <v>218</v>
      </c>
      <c r="E120" s="170">
        <v>347.92500000000001</v>
      </c>
      <c r="F120" s="171"/>
      <c r="G120" s="172">
        <f>ROUND(E120*F120,2)</f>
        <v>0</v>
      </c>
      <c r="H120" s="171"/>
      <c r="I120" s="172">
        <f>ROUND(E120*H120,2)</f>
        <v>0</v>
      </c>
      <c r="J120" s="171"/>
      <c r="K120" s="172">
        <f>ROUND(E120*J120,2)</f>
        <v>0</v>
      </c>
      <c r="L120" s="172">
        <v>21</v>
      </c>
      <c r="M120" s="172">
        <f>G120*(1+L120/100)</f>
        <v>0</v>
      </c>
      <c r="N120" s="170">
        <v>2.426E-2</v>
      </c>
      <c r="O120" s="170">
        <f>ROUND(E120*N120,2)</f>
        <v>8.44</v>
      </c>
      <c r="P120" s="170">
        <v>0</v>
      </c>
      <c r="Q120" s="170">
        <f>ROUND(E120*P120,2)</f>
        <v>0</v>
      </c>
      <c r="R120" s="172" t="s">
        <v>283</v>
      </c>
      <c r="S120" s="172" t="s">
        <v>170</v>
      </c>
      <c r="T120" s="173" t="s">
        <v>170</v>
      </c>
      <c r="U120" s="158">
        <v>0.16</v>
      </c>
      <c r="V120" s="158">
        <f>ROUND(E120*U120,2)</f>
        <v>55.67</v>
      </c>
      <c r="W120" s="158"/>
      <c r="X120" s="158" t="s">
        <v>198</v>
      </c>
      <c r="Y120" s="147"/>
      <c r="Z120" s="147"/>
      <c r="AA120" s="147"/>
      <c r="AB120" s="147"/>
      <c r="AC120" s="147"/>
      <c r="AD120" s="147"/>
      <c r="AE120" s="147"/>
      <c r="AF120" s="147"/>
      <c r="AG120" s="147" t="s">
        <v>199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1" t="s">
        <v>285</v>
      </c>
      <c r="D121" s="242"/>
      <c r="E121" s="242"/>
      <c r="F121" s="242"/>
      <c r="G121" s="242"/>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84" t="s">
        <v>624</v>
      </c>
      <c r="D122" s="182"/>
      <c r="E122" s="183"/>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201</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184" t="s">
        <v>629</v>
      </c>
      <c r="D123" s="182"/>
      <c r="E123" s="183">
        <v>347.92500000000001</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201</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243"/>
      <c r="D124" s="244"/>
      <c r="E124" s="244"/>
      <c r="F124" s="244"/>
      <c r="G124" s="244"/>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176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30.6" outlineLevel="1" x14ac:dyDescent="0.25">
      <c r="A125" s="167">
        <v>16</v>
      </c>
      <c r="B125" s="168" t="s">
        <v>630</v>
      </c>
      <c r="C125" s="178" t="s">
        <v>631</v>
      </c>
      <c r="D125" s="169" t="s">
        <v>218</v>
      </c>
      <c r="E125" s="170">
        <v>695.85</v>
      </c>
      <c r="F125" s="171"/>
      <c r="G125" s="172">
        <f>ROUND(E125*F125,2)</f>
        <v>0</v>
      </c>
      <c r="H125" s="171"/>
      <c r="I125" s="172">
        <f>ROUND(E125*H125,2)</f>
        <v>0</v>
      </c>
      <c r="J125" s="171"/>
      <c r="K125" s="172">
        <f>ROUND(E125*J125,2)</f>
        <v>0</v>
      </c>
      <c r="L125" s="172">
        <v>21</v>
      </c>
      <c r="M125" s="172">
        <f>G125*(1+L125/100)</f>
        <v>0</v>
      </c>
      <c r="N125" s="170">
        <v>1.09E-3</v>
      </c>
      <c r="O125" s="170">
        <f>ROUND(E125*N125,2)</f>
        <v>0.76</v>
      </c>
      <c r="P125" s="170">
        <v>0</v>
      </c>
      <c r="Q125" s="170">
        <f>ROUND(E125*P125,2)</f>
        <v>0</v>
      </c>
      <c r="R125" s="172" t="s">
        <v>283</v>
      </c>
      <c r="S125" s="172" t="s">
        <v>170</v>
      </c>
      <c r="T125" s="173" t="s">
        <v>170</v>
      </c>
      <c r="U125" s="158">
        <v>0.01</v>
      </c>
      <c r="V125" s="158">
        <f>ROUND(E125*U125,2)</f>
        <v>6.96</v>
      </c>
      <c r="W125" s="158"/>
      <c r="X125" s="158" t="s">
        <v>198</v>
      </c>
      <c r="Y125" s="147"/>
      <c r="Z125" s="147"/>
      <c r="AA125" s="147"/>
      <c r="AB125" s="147"/>
      <c r="AC125" s="147"/>
      <c r="AD125" s="147"/>
      <c r="AE125" s="147"/>
      <c r="AF125" s="147"/>
      <c r="AG125" s="147" t="s">
        <v>199</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4" t="s">
        <v>624</v>
      </c>
      <c r="D126" s="182"/>
      <c r="E126" s="183"/>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201</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4" t="s">
        <v>632</v>
      </c>
      <c r="D127" s="182"/>
      <c r="E127" s="183">
        <v>695.85</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43"/>
      <c r="D128" s="244"/>
      <c r="E128" s="244"/>
      <c r="F128" s="244"/>
      <c r="G128" s="244"/>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176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67">
        <v>17</v>
      </c>
      <c r="B129" s="168" t="s">
        <v>633</v>
      </c>
      <c r="C129" s="178" t="s">
        <v>634</v>
      </c>
      <c r="D129" s="169" t="s">
        <v>218</v>
      </c>
      <c r="E129" s="170">
        <v>347.92500000000001</v>
      </c>
      <c r="F129" s="171"/>
      <c r="G129" s="172">
        <f>ROUND(E129*F129,2)</f>
        <v>0</v>
      </c>
      <c r="H129" s="171"/>
      <c r="I129" s="172">
        <f>ROUND(E129*H129,2)</f>
        <v>0</v>
      </c>
      <c r="J129" s="171"/>
      <c r="K129" s="172">
        <f>ROUND(E129*J129,2)</f>
        <v>0</v>
      </c>
      <c r="L129" s="172">
        <v>21</v>
      </c>
      <c r="M129" s="172">
        <f>G129*(1+L129/100)</f>
        <v>0</v>
      </c>
      <c r="N129" s="170">
        <v>0</v>
      </c>
      <c r="O129" s="170">
        <f>ROUND(E129*N129,2)</f>
        <v>0</v>
      </c>
      <c r="P129" s="170">
        <v>0</v>
      </c>
      <c r="Q129" s="170">
        <f>ROUND(E129*P129,2)</f>
        <v>0</v>
      </c>
      <c r="R129" s="172" t="s">
        <v>283</v>
      </c>
      <c r="S129" s="172" t="s">
        <v>170</v>
      </c>
      <c r="T129" s="173" t="s">
        <v>170</v>
      </c>
      <c r="U129" s="158">
        <v>0.14000000000000001</v>
      </c>
      <c r="V129" s="158">
        <f>ROUND(E129*U129,2)</f>
        <v>48.71</v>
      </c>
      <c r="W129" s="158"/>
      <c r="X129" s="158" t="s">
        <v>198</v>
      </c>
      <c r="Y129" s="147"/>
      <c r="Z129" s="147"/>
      <c r="AA129" s="147"/>
      <c r="AB129" s="147"/>
      <c r="AC129" s="147"/>
      <c r="AD129" s="147"/>
      <c r="AE129" s="147"/>
      <c r="AF129" s="147"/>
      <c r="AG129" s="147" t="s">
        <v>199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184" t="s">
        <v>624</v>
      </c>
      <c r="D130" s="182"/>
      <c r="E130" s="183"/>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201</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184" t="s">
        <v>629</v>
      </c>
      <c r="D131" s="182"/>
      <c r="E131" s="183">
        <v>347.92500000000001</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201</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243"/>
      <c r="D132" s="244"/>
      <c r="E132" s="244"/>
      <c r="F132" s="244"/>
      <c r="G132" s="244"/>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176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67">
        <v>18</v>
      </c>
      <c r="B133" s="168" t="s">
        <v>635</v>
      </c>
      <c r="C133" s="178" t="s">
        <v>636</v>
      </c>
      <c r="D133" s="169" t="s">
        <v>218</v>
      </c>
      <c r="E133" s="170">
        <v>53.304000000000002</v>
      </c>
      <c r="F133" s="171"/>
      <c r="G133" s="172">
        <f>ROUND(E133*F133,2)</f>
        <v>0</v>
      </c>
      <c r="H133" s="171"/>
      <c r="I133" s="172">
        <f>ROUND(E133*H133,2)</f>
        <v>0</v>
      </c>
      <c r="J133" s="171"/>
      <c r="K133" s="172">
        <f>ROUND(E133*J133,2)</f>
        <v>0</v>
      </c>
      <c r="L133" s="172">
        <v>21</v>
      </c>
      <c r="M133" s="172">
        <f>G133*(1+L133/100)</f>
        <v>0</v>
      </c>
      <c r="N133" s="170">
        <v>1.2099999999999999E-3</v>
      </c>
      <c r="O133" s="170">
        <f>ROUND(E133*N133,2)</f>
        <v>0.06</v>
      </c>
      <c r="P133" s="170">
        <v>0</v>
      </c>
      <c r="Q133" s="170">
        <f>ROUND(E133*P133,2)</f>
        <v>0</v>
      </c>
      <c r="R133" s="172" t="s">
        <v>283</v>
      </c>
      <c r="S133" s="172" t="s">
        <v>170</v>
      </c>
      <c r="T133" s="173" t="s">
        <v>170</v>
      </c>
      <c r="U133" s="158">
        <v>0.18</v>
      </c>
      <c r="V133" s="158">
        <f>ROUND(E133*U133,2)</f>
        <v>9.59</v>
      </c>
      <c r="W133" s="158"/>
      <c r="X133" s="158" t="s">
        <v>198</v>
      </c>
      <c r="Y133" s="147"/>
      <c r="Z133" s="147"/>
      <c r="AA133" s="147"/>
      <c r="AB133" s="147"/>
      <c r="AC133" s="147"/>
      <c r="AD133" s="147"/>
      <c r="AE133" s="147"/>
      <c r="AF133" s="147"/>
      <c r="AG133" s="147" t="s">
        <v>199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184" t="s">
        <v>611</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201</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4" t="s">
        <v>615</v>
      </c>
      <c r="D135" s="182"/>
      <c r="E135" s="183">
        <v>53.304000000000002</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43"/>
      <c r="D136" s="244"/>
      <c r="E136" s="244"/>
      <c r="F136" s="244"/>
      <c r="G136" s="244"/>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176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67">
        <v>19</v>
      </c>
      <c r="B137" s="168" t="s">
        <v>296</v>
      </c>
      <c r="C137" s="178" t="s">
        <v>637</v>
      </c>
      <c r="D137" s="169" t="s">
        <v>218</v>
      </c>
      <c r="E137" s="170">
        <v>347.92500000000001</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283</v>
      </c>
      <c r="S137" s="172" t="s">
        <v>170</v>
      </c>
      <c r="T137" s="173" t="s">
        <v>170</v>
      </c>
      <c r="U137" s="158">
        <v>0.04</v>
      </c>
      <c r="V137" s="158">
        <f>ROUND(E137*U137,2)</f>
        <v>13.92</v>
      </c>
      <c r="W137" s="158"/>
      <c r="X137" s="158" t="s">
        <v>198</v>
      </c>
      <c r="Y137" s="147"/>
      <c r="Z137" s="147"/>
      <c r="AA137" s="147"/>
      <c r="AB137" s="147"/>
      <c r="AC137" s="147"/>
      <c r="AD137" s="147"/>
      <c r="AE137" s="147"/>
      <c r="AF137" s="147"/>
      <c r="AG137" s="147" t="s">
        <v>199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4" t="s">
        <v>624</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4" t="s">
        <v>629</v>
      </c>
      <c r="D139" s="182"/>
      <c r="E139" s="183">
        <v>347.92500000000001</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243"/>
      <c r="D140" s="244"/>
      <c r="E140" s="244"/>
      <c r="F140" s="244"/>
      <c r="G140" s="244"/>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176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67">
        <v>20</v>
      </c>
      <c r="B141" s="168" t="s">
        <v>298</v>
      </c>
      <c r="C141" s="178" t="s">
        <v>299</v>
      </c>
      <c r="D141" s="169" t="s">
        <v>218</v>
      </c>
      <c r="E141" s="170">
        <v>347.92500000000001</v>
      </c>
      <c r="F141" s="171"/>
      <c r="G141" s="172">
        <f>ROUND(E141*F141,2)</f>
        <v>0</v>
      </c>
      <c r="H141" s="171"/>
      <c r="I141" s="172">
        <f>ROUND(E141*H141,2)</f>
        <v>0</v>
      </c>
      <c r="J141" s="171"/>
      <c r="K141" s="172">
        <f>ROUND(E141*J141,2)</f>
        <v>0</v>
      </c>
      <c r="L141" s="172">
        <v>21</v>
      </c>
      <c r="M141" s="172">
        <f>G141*(1+L141/100)</f>
        <v>0</v>
      </c>
      <c r="N141" s="170">
        <v>0</v>
      </c>
      <c r="O141" s="170">
        <f>ROUND(E141*N141,2)</f>
        <v>0</v>
      </c>
      <c r="P141" s="170">
        <v>0</v>
      </c>
      <c r="Q141" s="170">
        <f>ROUND(E141*P141,2)</f>
        <v>0</v>
      </c>
      <c r="R141" s="172" t="s">
        <v>283</v>
      </c>
      <c r="S141" s="172" t="s">
        <v>170</v>
      </c>
      <c r="T141" s="173" t="s">
        <v>170</v>
      </c>
      <c r="U141" s="158">
        <v>0.02</v>
      </c>
      <c r="V141" s="158">
        <f>ROUND(E141*U141,2)</f>
        <v>6.96</v>
      </c>
      <c r="W141" s="158"/>
      <c r="X141" s="158" t="s">
        <v>198</v>
      </c>
      <c r="Y141" s="147"/>
      <c r="Z141" s="147"/>
      <c r="AA141" s="147"/>
      <c r="AB141" s="147"/>
      <c r="AC141" s="147"/>
      <c r="AD141" s="147"/>
      <c r="AE141" s="147"/>
      <c r="AF141" s="147"/>
      <c r="AG141" s="147" t="s">
        <v>199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184" t="s">
        <v>624</v>
      </c>
      <c r="D142" s="182"/>
      <c r="E142" s="183"/>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201</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184" t="s">
        <v>629</v>
      </c>
      <c r="D143" s="182"/>
      <c r="E143" s="183">
        <v>347.92500000000001</v>
      </c>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201</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243"/>
      <c r="D144" s="244"/>
      <c r="E144" s="244"/>
      <c r="F144" s="244"/>
      <c r="G144" s="244"/>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176</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0.399999999999999" outlineLevel="1" x14ac:dyDescent="0.25">
      <c r="A145" s="167">
        <v>21</v>
      </c>
      <c r="B145" s="168" t="s">
        <v>300</v>
      </c>
      <c r="C145" s="178" t="s">
        <v>638</v>
      </c>
      <c r="D145" s="169" t="s">
        <v>218</v>
      </c>
      <c r="E145" s="170">
        <v>400.11374999999998</v>
      </c>
      <c r="F145" s="171"/>
      <c r="G145" s="172">
        <f>ROUND(E145*F145,2)</f>
        <v>0</v>
      </c>
      <c r="H145" s="171"/>
      <c r="I145" s="172">
        <f>ROUND(E145*H145,2)</f>
        <v>0</v>
      </c>
      <c r="J145" s="171"/>
      <c r="K145" s="172">
        <f>ROUND(E145*J145,2)</f>
        <v>0</v>
      </c>
      <c r="L145" s="172">
        <v>21</v>
      </c>
      <c r="M145" s="172">
        <f>G145*(1+L145/100)</f>
        <v>0</v>
      </c>
      <c r="N145" s="170">
        <v>6.9999999999999994E-5</v>
      </c>
      <c r="O145" s="170">
        <f>ROUND(E145*N145,2)</f>
        <v>0.03</v>
      </c>
      <c r="P145" s="170">
        <v>0</v>
      </c>
      <c r="Q145" s="170">
        <f>ROUND(E145*P145,2)</f>
        <v>0</v>
      </c>
      <c r="R145" s="172" t="s">
        <v>302</v>
      </c>
      <c r="S145" s="172" t="s">
        <v>170</v>
      </c>
      <c r="T145" s="173" t="s">
        <v>170</v>
      </c>
      <c r="U145" s="158">
        <v>0</v>
      </c>
      <c r="V145" s="158">
        <f>ROUND(E145*U145,2)</f>
        <v>0</v>
      </c>
      <c r="W145" s="158"/>
      <c r="X145" s="158" t="s">
        <v>303</v>
      </c>
      <c r="Y145" s="147"/>
      <c r="Z145" s="147"/>
      <c r="AA145" s="147"/>
      <c r="AB145" s="147"/>
      <c r="AC145" s="147"/>
      <c r="AD145" s="147"/>
      <c r="AE145" s="147"/>
      <c r="AF145" s="147"/>
      <c r="AG145" s="147" t="s">
        <v>304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4" t="s">
        <v>624</v>
      </c>
      <c r="D146" s="182"/>
      <c r="E146" s="183"/>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201</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184" t="s">
        <v>639</v>
      </c>
      <c r="D147" s="182"/>
      <c r="E147" s="183">
        <v>400.11374999999998</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201</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43"/>
      <c r="D148" s="244"/>
      <c r="E148" s="244"/>
      <c r="F148" s="244"/>
      <c r="G148" s="244"/>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176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x14ac:dyDescent="0.25">
      <c r="A149" s="161" t="s">
        <v>166</v>
      </c>
      <c r="B149" s="162" t="s">
        <v>93</v>
      </c>
      <c r="C149" s="177" t="s">
        <v>94</v>
      </c>
      <c r="D149" s="163"/>
      <c r="E149" s="164"/>
      <c r="F149" s="165"/>
      <c r="G149" s="165">
        <f>SUMIF(AG150:AG173,"&lt;&gt;NOR",G150:G173)</f>
        <v>0</v>
      </c>
      <c r="H149" s="165"/>
      <c r="I149" s="165">
        <f>SUM(I150:I173)</f>
        <v>0</v>
      </c>
      <c r="J149" s="165"/>
      <c r="K149" s="165">
        <f>SUM(K150:K173)</f>
        <v>0</v>
      </c>
      <c r="L149" s="165"/>
      <c r="M149" s="165">
        <f>SUM(M150:M173)</f>
        <v>0</v>
      </c>
      <c r="N149" s="164"/>
      <c r="O149" s="164">
        <f>SUM(O150:O173)</f>
        <v>0</v>
      </c>
      <c r="P149" s="164"/>
      <c r="Q149" s="164">
        <f>SUM(Q150:Q173)</f>
        <v>0</v>
      </c>
      <c r="R149" s="165"/>
      <c r="S149" s="165"/>
      <c r="T149" s="166"/>
      <c r="U149" s="160"/>
      <c r="V149" s="160">
        <f>SUM(V150:V173)</f>
        <v>13.52</v>
      </c>
      <c r="W149" s="160"/>
      <c r="X149" s="160"/>
      <c r="AG149" t="s">
        <v>167</v>
      </c>
    </row>
    <row r="150" spans="1:60" ht="40.799999999999997" outlineLevel="1" x14ac:dyDescent="0.25">
      <c r="A150" s="167">
        <v>22</v>
      </c>
      <c r="B150" s="168" t="s">
        <v>306</v>
      </c>
      <c r="C150" s="178" t="s">
        <v>307</v>
      </c>
      <c r="D150" s="169" t="s">
        <v>218</v>
      </c>
      <c r="E150" s="170">
        <v>43.497599999999998</v>
      </c>
      <c r="F150" s="171"/>
      <c r="G150" s="172">
        <f>ROUND(E150*F150,2)</f>
        <v>0</v>
      </c>
      <c r="H150" s="171"/>
      <c r="I150" s="172">
        <f>ROUND(E150*H150,2)</f>
        <v>0</v>
      </c>
      <c r="J150" s="171"/>
      <c r="K150" s="172">
        <f>ROUND(E150*J150,2)</f>
        <v>0</v>
      </c>
      <c r="L150" s="172">
        <v>21</v>
      </c>
      <c r="M150" s="172">
        <f>G150*(1+L150/100)</f>
        <v>0</v>
      </c>
      <c r="N150" s="170">
        <v>4.0000000000000003E-5</v>
      </c>
      <c r="O150" s="170">
        <f>ROUND(E150*N150,2)</f>
        <v>0</v>
      </c>
      <c r="P150" s="170">
        <v>0</v>
      </c>
      <c r="Q150" s="170">
        <f>ROUND(E150*P150,2)</f>
        <v>0</v>
      </c>
      <c r="R150" s="172" t="s">
        <v>244</v>
      </c>
      <c r="S150" s="172" t="s">
        <v>170</v>
      </c>
      <c r="T150" s="173" t="s">
        <v>170</v>
      </c>
      <c r="U150" s="158">
        <v>0.31</v>
      </c>
      <c r="V150" s="158">
        <f>ROUND(E150*U150,2)</f>
        <v>13.48</v>
      </c>
      <c r="W150" s="158"/>
      <c r="X150" s="158" t="s">
        <v>198</v>
      </c>
      <c r="Y150" s="147"/>
      <c r="Z150" s="147"/>
      <c r="AA150" s="147"/>
      <c r="AB150" s="147"/>
      <c r="AC150" s="147"/>
      <c r="AD150" s="147"/>
      <c r="AE150" s="147"/>
      <c r="AF150" s="147"/>
      <c r="AG150" s="147" t="s">
        <v>199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4" t="s">
        <v>239</v>
      </c>
      <c r="D151" s="182"/>
      <c r="E151" s="183"/>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4" t="s">
        <v>294</v>
      </c>
      <c r="D152" s="182"/>
      <c r="E152" s="18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201</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4" t="s">
        <v>640</v>
      </c>
      <c r="D153" s="182"/>
      <c r="E153" s="183">
        <v>43.497599999999998</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201</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243"/>
      <c r="D154" s="244"/>
      <c r="E154" s="244"/>
      <c r="F154" s="244"/>
      <c r="G154" s="244"/>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7">
        <v>23</v>
      </c>
      <c r="B155" s="168" t="s">
        <v>308</v>
      </c>
      <c r="C155" s="178" t="s">
        <v>309</v>
      </c>
      <c r="D155" s="169" t="s">
        <v>218</v>
      </c>
      <c r="E155" s="170">
        <v>50</v>
      </c>
      <c r="F155" s="171"/>
      <c r="G155" s="172">
        <f>ROUND(E155*F155,2)</f>
        <v>0</v>
      </c>
      <c r="H155" s="171"/>
      <c r="I155" s="172">
        <f>ROUND(E155*H155,2)</f>
        <v>0</v>
      </c>
      <c r="J155" s="171"/>
      <c r="K155" s="172">
        <f>ROUND(E155*J155,2)</f>
        <v>0</v>
      </c>
      <c r="L155" s="172">
        <v>21</v>
      </c>
      <c r="M155" s="172">
        <f>G155*(1+L155/100)</f>
        <v>0</v>
      </c>
      <c r="N155" s="170">
        <v>0</v>
      </c>
      <c r="O155" s="170">
        <f>ROUND(E155*N155,2)</f>
        <v>0</v>
      </c>
      <c r="P155" s="170">
        <v>0</v>
      </c>
      <c r="Q155" s="170">
        <f>ROUND(E155*P155,2)</f>
        <v>0</v>
      </c>
      <c r="R155" s="172"/>
      <c r="S155" s="172" t="s">
        <v>192</v>
      </c>
      <c r="T155" s="173" t="s">
        <v>171</v>
      </c>
      <c r="U155" s="158">
        <v>0</v>
      </c>
      <c r="V155" s="158">
        <f>ROUND(E155*U155,2)</f>
        <v>0</v>
      </c>
      <c r="W155" s="158"/>
      <c r="X155" s="158" t="s">
        <v>198</v>
      </c>
      <c r="Y155" s="147"/>
      <c r="Z155" s="147"/>
      <c r="AA155" s="147"/>
      <c r="AB155" s="147"/>
      <c r="AC155" s="147"/>
      <c r="AD155" s="147"/>
      <c r="AE155" s="147"/>
      <c r="AF155" s="147"/>
      <c r="AG155" s="147" t="s">
        <v>199</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0.6" outlineLevel="1" x14ac:dyDescent="0.25">
      <c r="A156" s="154"/>
      <c r="B156" s="155"/>
      <c r="C156" s="184" t="s">
        <v>310</v>
      </c>
      <c r="D156" s="182"/>
      <c r="E156" s="183"/>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84" t="s">
        <v>311</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84" t="s">
        <v>641</v>
      </c>
      <c r="D158" s="182"/>
      <c r="E158" s="183">
        <v>50</v>
      </c>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201</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243"/>
      <c r="D159" s="244"/>
      <c r="E159" s="244"/>
      <c r="F159" s="244"/>
      <c r="G159" s="244"/>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176</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67">
        <v>24</v>
      </c>
      <c r="B160" s="168" t="s">
        <v>313</v>
      </c>
      <c r="C160" s="178" t="s">
        <v>314</v>
      </c>
      <c r="D160" s="169" t="s">
        <v>185</v>
      </c>
      <c r="E160" s="170">
        <v>2</v>
      </c>
      <c r="F160" s="171"/>
      <c r="G160" s="172">
        <f>ROUND(E160*F160,2)</f>
        <v>0</v>
      </c>
      <c r="H160" s="171"/>
      <c r="I160" s="172">
        <f>ROUND(E160*H160,2)</f>
        <v>0</v>
      </c>
      <c r="J160" s="171"/>
      <c r="K160" s="172">
        <f>ROUND(E160*J160,2)</f>
        <v>0</v>
      </c>
      <c r="L160" s="172">
        <v>21</v>
      </c>
      <c r="M160" s="172">
        <f>G160*(1+L160/100)</f>
        <v>0</v>
      </c>
      <c r="N160" s="170">
        <v>0</v>
      </c>
      <c r="O160" s="170">
        <f>ROUND(E160*N160,2)</f>
        <v>0</v>
      </c>
      <c r="P160" s="170">
        <v>0</v>
      </c>
      <c r="Q160" s="170">
        <f>ROUND(E160*P160,2)</f>
        <v>0</v>
      </c>
      <c r="R160" s="172"/>
      <c r="S160" s="172" t="s">
        <v>192</v>
      </c>
      <c r="T160" s="173" t="s">
        <v>171</v>
      </c>
      <c r="U160" s="158">
        <v>0.02</v>
      </c>
      <c r="V160" s="158">
        <f>ROUND(E160*U160,2)</f>
        <v>0.04</v>
      </c>
      <c r="W160" s="158"/>
      <c r="X160" s="158" t="s">
        <v>198</v>
      </c>
      <c r="Y160" s="147"/>
      <c r="Z160" s="147"/>
      <c r="AA160" s="147"/>
      <c r="AB160" s="147"/>
      <c r="AC160" s="147"/>
      <c r="AD160" s="147"/>
      <c r="AE160" s="147"/>
      <c r="AF160" s="147"/>
      <c r="AG160" s="147" t="s">
        <v>199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184" t="s">
        <v>311</v>
      </c>
      <c r="D161" s="182"/>
      <c r="E161" s="183"/>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201</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4" t="s">
        <v>642</v>
      </c>
      <c r="D162" s="182"/>
      <c r="E162" s="183">
        <v>2</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201</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243"/>
      <c r="D163" s="244"/>
      <c r="E163" s="244"/>
      <c r="F163" s="244"/>
      <c r="G163" s="244"/>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176</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67">
        <v>25</v>
      </c>
      <c r="B164" s="168" t="s">
        <v>316</v>
      </c>
      <c r="C164" s="178" t="s">
        <v>317</v>
      </c>
      <c r="D164" s="169" t="s">
        <v>218</v>
      </c>
      <c r="E164" s="170">
        <v>86.995199999999997</v>
      </c>
      <c r="F164" s="171"/>
      <c r="G164" s="172">
        <f>ROUND(E164*F164,2)</f>
        <v>0</v>
      </c>
      <c r="H164" s="171"/>
      <c r="I164" s="172">
        <f>ROUND(E164*H164,2)</f>
        <v>0</v>
      </c>
      <c r="J164" s="171"/>
      <c r="K164" s="172">
        <f>ROUND(E164*J164,2)</f>
        <v>0</v>
      </c>
      <c r="L164" s="172">
        <v>21</v>
      </c>
      <c r="M164" s="172">
        <f>G164*(1+L164/100)</f>
        <v>0</v>
      </c>
      <c r="N164" s="170">
        <v>0</v>
      </c>
      <c r="O164" s="170">
        <f>ROUND(E164*N164,2)</f>
        <v>0</v>
      </c>
      <c r="P164" s="170">
        <v>0</v>
      </c>
      <c r="Q164" s="170">
        <f>ROUND(E164*P164,2)</f>
        <v>0</v>
      </c>
      <c r="R164" s="172"/>
      <c r="S164" s="172" t="s">
        <v>192</v>
      </c>
      <c r="T164" s="173" t="s">
        <v>171</v>
      </c>
      <c r="U164" s="158">
        <v>0</v>
      </c>
      <c r="V164" s="158">
        <f>ROUND(E164*U164,2)</f>
        <v>0</v>
      </c>
      <c r="W164" s="158"/>
      <c r="X164" s="158" t="s">
        <v>198</v>
      </c>
      <c r="Y164" s="147"/>
      <c r="Z164" s="147"/>
      <c r="AA164" s="147"/>
      <c r="AB164" s="147"/>
      <c r="AC164" s="147"/>
      <c r="AD164" s="147"/>
      <c r="AE164" s="147"/>
      <c r="AF164" s="147"/>
      <c r="AG164" s="147" t="s">
        <v>199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84" t="s">
        <v>239</v>
      </c>
      <c r="D165" s="182"/>
      <c r="E165" s="183"/>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201</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184" t="s">
        <v>294</v>
      </c>
      <c r="D166" s="182"/>
      <c r="E166" s="183"/>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201</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184" t="s">
        <v>643</v>
      </c>
      <c r="D167" s="182"/>
      <c r="E167" s="183">
        <v>86.995199999999997</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243"/>
      <c r="D168" s="244"/>
      <c r="E168" s="244"/>
      <c r="F168" s="244"/>
      <c r="G168" s="244"/>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176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67">
        <v>26</v>
      </c>
      <c r="B169" s="168" t="s">
        <v>319</v>
      </c>
      <c r="C169" s="178" t="s">
        <v>320</v>
      </c>
      <c r="D169" s="169" t="s">
        <v>321</v>
      </c>
      <c r="E169" s="170">
        <v>100</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192</v>
      </c>
      <c r="T169" s="173" t="s">
        <v>171</v>
      </c>
      <c r="U169" s="158">
        <v>0</v>
      </c>
      <c r="V169" s="158">
        <f>ROUND(E169*U169,2)</f>
        <v>0</v>
      </c>
      <c r="W169" s="158"/>
      <c r="X169" s="158" t="s">
        <v>322</v>
      </c>
      <c r="Y169" s="147"/>
      <c r="Z169" s="147"/>
      <c r="AA169" s="147"/>
      <c r="AB169" s="147"/>
      <c r="AC169" s="147"/>
      <c r="AD169" s="147"/>
      <c r="AE169" s="147"/>
      <c r="AF169" s="147"/>
      <c r="AG169" s="147" t="s">
        <v>323</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184" t="s">
        <v>324</v>
      </c>
      <c r="D170" s="182"/>
      <c r="E170" s="183">
        <v>100</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201</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243"/>
      <c r="D171" s="244"/>
      <c r="E171" s="244"/>
      <c r="F171" s="244"/>
      <c r="G171" s="244"/>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176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67">
        <v>27</v>
      </c>
      <c r="B172" s="168" t="s">
        <v>325</v>
      </c>
      <c r="C172" s="178" t="s">
        <v>326</v>
      </c>
      <c r="D172" s="169" t="s">
        <v>327</v>
      </c>
      <c r="E172" s="170">
        <v>1</v>
      </c>
      <c r="F172" s="171"/>
      <c r="G172" s="172">
        <f>ROUND(E172*F172,2)</f>
        <v>0</v>
      </c>
      <c r="H172" s="171"/>
      <c r="I172" s="172">
        <f>ROUND(E172*H172,2)</f>
        <v>0</v>
      </c>
      <c r="J172" s="171"/>
      <c r="K172" s="172">
        <f>ROUND(E172*J172,2)</f>
        <v>0</v>
      </c>
      <c r="L172" s="172">
        <v>21</v>
      </c>
      <c r="M172" s="172">
        <f>G172*(1+L172/100)</f>
        <v>0</v>
      </c>
      <c r="N172" s="170">
        <v>0</v>
      </c>
      <c r="O172" s="170">
        <f>ROUND(E172*N172,2)</f>
        <v>0</v>
      </c>
      <c r="P172" s="170">
        <v>0</v>
      </c>
      <c r="Q172" s="170">
        <f>ROUND(E172*P172,2)</f>
        <v>0</v>
      </c>
      <c r="R172" s="172"/>
      <c r="S172" s="172" t="s">
        <v>192</v>
      </c>
      <c r="T172" s="173" t="s">
        <v>171</v>
      </c>
      <c r="U172" s="158">
        <v>0</v>
      </c>
      <c r="V172" s="158">
        <f>ROUND(E172*U172,2)</f>
        <v>0</v>
      </c>
      <c r="W172" s="158"/>
      <c r="X172" s="158" t="s">
        <v>322</v>
      </c>
      <c r="Y172" s="147"/>
      <c r="Z172" s="147"/>
      <c r="AA172" s="147"/>
      <c r="AB172" s="147"/>
      <c r="AC172" s="147"/>
      <c r="AD172" s="147"/>
      <c r="AE172" s="147"/>
      <c r="AF172" s="147"/>
      <c r="AG172" s="147" t="s">
        <v>323</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245"/>
      <c r="D173" s="246"/>
      <c r="E173" s="246"/>
      <c r="F173" s="246"/>
      <c r="G173" s="246"/>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176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5">
      <c r="A174" s="161" t="s">
        <v>166</v>
      </c>
      <c r="B174" s="162" t="s">
        <v>95</v>
      </c>
      <c r="C174" s="177" t="s">
        <v>96</v>
      </c>
      <c r="D174" s="163"/>
      <c r="E174" s="164"/>
      <c r="F174" s="165"/>
      <c r="G174" s="165">
        <f>SUMIF(AG175:AG259,"&lt;&gt;NOR",G175:G259)</f>
        <v>0</v>
      </c>
      <c r="H174" s="165"/>
      <c r="I174" s="165">
        <f>SUM(I175:I259)</f>
        <v>0</v>
      </c>
      <c r="J174" s="165"/>
      <c r="K174" s="165">
        <f>SUM(K175:K259)</f>
        <v>0</v>
      </c>
      <c r="L174" s="165"/>
      <c r="M174" s="165">
        <f>SUM(M175:M259)</f>
        <v>0</v>
      </c>
      <c r="N174" s="164"/>
      <c r="O174" s="164">
        <f>SUM(O175:O259)</f>
        <v>0.04</v>
      </c>
      <c r="P174" s="164"/>
      <c r="Q174" s="164">
        <f>SUM(Q175:Q259)</f>
        <v>122.06</v>
      </c>
      <c r="R174" s="165"/>
      <c r="S174" s="165"/>
      <c r="T174" s="166"/>
      <c r="U174" s="160"/>
      <c r="V174" s="160">
        <f>SUM(V175:V259)</f>
        <v>352.73</v>
      </c>
      <c r="W174" s="160"/>
      <c r="X174" s="160"/>
      <c r="AG174" t="s">
        <v>167</v>
      </c>
    </row>
    <row r="175" spans="1:60" outlineLevel="1" x14ac:dyDescent="0.25">
      <c r="A175" s="167">
        <v>28</v>
      </c>
      <c r="B175" s="168" t="s">
        <v>644</v>
      </c>
      <c r="C175" s="178" t="s">
        <v>645</v>
      </c>
      <c r="D175" s="169" t="s">
        <v>586</v>
      </c>
      <c r="E175" s="170">
        <v>0.50700000000000001</v>
      </c>
      <c r="F175" s="171"/>
      <c r="G175" s="172">
        <f>ROUND(E175*F175,2)</f>
        <v>0</v>
      </c>
      <c r="H175" s="171"/>
      <c r="I175" s="172">
        <f>ROUND(E175*H175,2)</f>
        <v>0</v>
      </c>
      <c r="J175" s="171"/>
      <c r="K175" s="172">
        <f>ROUND(E175*J175,2)</f>
        <v>0</v>
      </c>
      <c r="L175" s="172">
        <v>21</v>
      </c>
      <c r="M175" s="172">
        <f>G175*(1+L175/100)</f>
        <v>0</v>
      </c>
      <c r="N175" s="170">
        <v>1.47E-3</v>
      </c>
      <c r="O175" s="170">
        <f>ROUND(E175*N175,2)</f>
        <v>0</v>
      </c>
      <c r="P175" s="170">
        <v>2.4</v>
      </c>
      <c r="Q175" s="170">
        <f>ROUND(E175*P175,2)</f>
        <v>1.22</v>
      </c>
      <c r="R175" s="172" t="s">
        <v>330</v>
      </c>
      <c r="S175" s="172" t="s">
        <v>170</v>
      </c>
      <c r="T175" s="173" t="s">
        <v>170</v>
      </c>
      <c r="U175" s="158">
        <v>8.5</v>
      </c>
      <c r="V175" s="158">
        <f>ROUND(E175*U175,2)</f>
        <v>4.3099999999999996</v>
      </c>
      <c r="W175" s="158"/>
      <c r="X175" s="158" t="s">
        <v>198</v>
      </c>
      <c r="Y175" s="147"/>
      <c r="Z175" s="147"/>
      <c r="AA175" s="147"/>
      <c r="AB175" s="147"/>
      <c r="AC175" s="147"/>
      <c r="AD175" s="147"/>
      <c r="AE175" s="147"/>
      <c r="AF175" s="147"/>
      <c r="AG175" s="147" t="s">
        <v>199</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1" outlineLevel="1" x14ac:dyDescent="0.25">
      <c r="A176" s="154"/>
      <c r="B176" s="155"/>
      <c r="C176" s="254" t="s">
        <v>646</v>
      </c>
      <c r="D176" s="255"/>
      <c r="E176" s="255"/>
      <c r="F176" s="255"/>
      <c r="G176" s="255"/>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246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74" t="str">
        <f>C176</f>
        <v>nebo vybourání otvorů průřezové plochy přes 4 m2 ve zdivu železobetonovém, včetně pomocného lešení o výšce podlahy do 1900 mm a pro zatížení do 1,5 kPa  (150 kg/m2),</v>
      </c>
      <c r="BB176" s="147"/>
      <c r="BC176" s="147"/>
      <c r="BD176" s="147"/>
      <c r="BE176" s="147"/>
      <c r="BF176" s="147"/>
      <c r="BG176" s="147"/>
      <c r="BH176" s="147"/>
    </row>
    <row r="177" spans="1:60" outlineLevel="1" x14ac:dyDescent="0.25">
      <c r="A177" s="154"/>
      <c r="B177" s="155"/>
      <c r="C177" s="184" t="s">
        <v>383</v>
      </c>
      <c r="D177" s="182"/>
      <c r="E177" s="183"/>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201</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184" t="s">
        <v>647</v>
      </c>
      <c r="D178" s="182"/>
      <c r="E178" s="183"/>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201</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184" t="s">
        <v>648</v>
      </c>
      <c r="D179" s="182"/>
      <c r="E179" s="183">
        <v>0.50700000000000001</v>
      </c>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201</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43"/>
      <c r="D180" s="244"/>
      <c r="E180" s="244"/>
      <c r="F180" s="244"/>
      <c r="G180" s="244"/>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176</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0.399999999999999" outlineLevel="1" x14ac:dyDescent="0.25">
      <c r="A181" s="167">
        <v>29</v>
      </c>
      <c r="B181" s="168" t="s">
        <v>649</v>
      </c>
      <c r="C181" s="178" t="s">
        <v>650</v>
      </c>
      <c r="D181" s="169" t="s">
        <v>586</v>
      </c>
      <c r="E181" s="170">
        <v>63.841000000000001</v>
      </c>
      <c r="F181" s="171"/>
      <c r="G181" s="172">
        <f>ROUND(E181*F181,2)</f>
        <v>0</v>
      </c>
      <c r="H181" s="171"/>
      <c r="I181" s="172">
        <f>ROUND(E181*H181,2)</f>
        <v>0</v>
      </c>
      <c r="J181" s="171"/>
      <c r="K181" s="172">
        <f>ROUND(E181*J181,2)</f>
        <v>0</v>
      </c>
      <c r="L181" s="172">
        <v>21</v>
      </c>
      <c r="M181" s="172">
        <f>G181*(1+L181/100)</f>
        <v>0</v>
      </c>
      <c r="N181" s="170">
        <v>0</v>
      </c>
      <c r="O181" s="170">
        <f>ROUND(E181*N181,2)</f>
        <v>0</v>
      </c>
      <c r="P181" s="170">
        <v>1.4</v>
      </c>
      <c r="Q181" s="170">
        <f>ROUND(E181*P181,2)</f>
        <v>89.38</v>
      </c>
      <c r="R181" s="172" t="s">
        <v>330</v>
      </c>
      <c r="S181" s="172" t="s">
        <v>170</v>
      </c>
      <c r="T181" s="173" t="s">
        <v>170</v>
      </c>
      <c r="U181" s="158">
        <v>1.26</v>
      </c>
      <c r="V181" s="158">
        <f>ROUND(E181*U181,2)</f>
        <v>80.44</v>
      </c>
      <c r="W181" s="158"/>
      <c r="X181" s="158" t="s">
        <v>198</v>
      </c>
      <c r="Y181" s="147"/>
      <c r="Z181" s="147"/>
      <c r="AA181" s="147"/>
      <c r="AB181" s="147"/>
      <c r="AC181" s="147"/>
      <c r="AD181" s="147"/>
      <c r="AE181" s="147"/>
      <c r="AF181" s="147"/>
      <c r="AG181" s="147" t="s">
        <v>199</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184" t="s">
        <v>378</v>
      </c>
      <c r="D182" s="182"/>
      <c r="E182" s="183"/>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201</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184" t="s">
        <v>651</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201</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84" t="s">
        <v>652</v>
      </c>
      <c r="D184" s="182"/>
      <c r="E184" s="183">
        <v>63.841000000000001</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201</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243"/>
      <c r="D185" s="244"/>
      <c r="E185" s="244"/>
      <c r="F185" s="244"/>
      <c r="G185" s="244"/>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176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67">
        <v>30</v>
      </c>
      <c r="B186" s="168" t="s">
        <v>653</v>
      </c>
      <c r="C186" s="178" t="s">
        <v>654</v>
      </c>
      <c r="D186" s="169" t="s">
        <v>337</v>
      </c>
      <c r="E186" s="170">
        <v>6.21</v>
      </c>
      <c r="F186" s="171"/>
      <c r="G186" s="172">
        <f>ROUND(E186*F186,2)</f>
        <v>0</v>
      </c>
      <c r="H186" s="171"/>
      <c r="I186" s="172">
        <f>ROUND(E186*H186,2)</f>
        <v>0</v>
      </c>
      <c r="J186" s="171"/>
      <c r="K186" s="172">
        <f>ROUND(E186*J186,2)</f>
        <v>0</v>
      </c>
      <c r="L186" s="172">
        <v>21</v>
      </c>
      <c r="M186" s="172">
        <f>G186*(1+L186/100)</f>
        <v>0</v>
      </c>
      <c r="N186" s="170">
        <v>0</v>
      </c>
      <c r="O186" s="170">
        <f>ROUND(E186*N186,2)</f>
        <v>0</v>
      </c>
      <c r="P186" s="170">
        <v>4.6000000000000001E-4</v>
      </c>
      <c r="Q186" s="170">
        <f>ROUND(E186*P186,2)</f>
        <v>0</v>
      </c>
      <c r="R186" s="172" t="s">
        <v>330</v>
      </c>
      <c r="S186" s="172" t="s">
        <v>170</v>
      </c>
      <c r="T186" s="173" t="s">
        <v>170</v>
      </c>
      <c r="U186" s="158">
        <v>2.5</v>
      </c>
      <c r="V186" s="158">
        <f>ROUND(E186*U186,2)</f>
        <v>15.53</v>
      </c>
      <c r="W186" s="158"/>
      <c r="X186" s="158" t="s">
        <v>198</v>
      </c>
      <c r="Y186" s="147"/>
      <c r="Z186" s="147"/>
      <c r="AA186" s="147"/>
      <c r="AB186" s="147"/>
      <c r="AC186" s="147"/>
      <c r="AD186" s="147"/>
      <c r="AE186" s="147"/>
      <c r="AF186" s="147"/>
      <c r="AG186" s="147" t="s">
        <v>199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84" t="s">
        <v>378</v>
      </c>
      <c r="D187" s="182"/>
      <c r="E187" s="183"/>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201</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84" t="s">
        <v>601</v>
      </c>
      <c r="D188" s="182"/>
      <c r="E188" s="183"/>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201</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184" t="s">
        <v>655</v>
      </c>
      <c r="D189" s="182"/>
      <c r="E189" s="183">
        <v>3.105</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201</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184" t="s">
        <v>601</v>
      </c>
      <c r="D190" s="182"/>
      <c r="E190" s="183"/>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201</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54"/>
      <c r="B191" s="155"/>
      <c r="C191" s="184" t="s">
        <v>655</v>
      </c>
      <c r="D191" s="182"/>
      <c r="E191" s="183">
        <v>3.105</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201</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43"/>
      <c r="D192" s="244"/>
      <c r="E192" s="244"/>
      <c r="F192" s="244"/>
      <c r="G192" s="244"/>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176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0.399999999999999" outlineLevel="1" x14ac:dyDescent="0.25">
      <c r="A193" s="167">
        <v>31</v>
      </c>
      <c r="B193" s="168" t="s">
        <v>656</v>
      </c>
      <c r="C193" s="178" t="s">
        <v>657</v>
      </c>
      <c r="D193" s="169" t="s">
        <v>586</v>
      </c>
      <c r="E193" s="170">
        <v>0.29497000000000001</v>
      </c>
      <c r="F193" s="171"/>
      <c r="G193" s="172">
        <f>ROUND(E193*F193,2)</f>
        <v>0</v>
      </c>
      <c r="H193" s="171"/>
      <c r="I193" s="172">
        <f>ROUND(E193*H193,2)</f>
        <v>0</v>
      </c>
      <c r="J193" s="171"/>
      <c r="K193" s="172">
        <f>ROUND(E193*J193,2)</f>
        <v>0</v>
      </c>
      <c r="L193" s="172">
        <v>21</v>
      </c>
      <c r="M193" s="172">
        <f>G193*(1+L193/100)</f>
        <v>0</v>
      </c>
      <c r="N193" s="170">
        <v>1.82E-3</v>
      </c>
      <c r="O193" s="170">
        <f>ROUND(E193*N193,2)</f>
        <v>0</v>
      </c>
      <c r="P193" s="170">
        <v>1.8</v>
      </c>
      <c r="Q193" s="170">
        <f>ROUND(E193*P193,2)</f>
        <v>0.53</v>
      </c>
      <c r="R193" s="172" t="s">
        <v>330</v>
      </c>
      <c r="S193" s="172" t="s">
        <v>170</v>
      </c>
      <c r="T193" s="173" t="s">
        <v>170</v>
      </c>
      <c r="U193" s="158">
        <v>5.0199999999999996</v>
      </c>
      <c r="V193" s="158">
        <f>ROUND(E193*U193,2)</f>
        <v>1.48</v>
      </c>
      <c r="W193" s="158"/>
      <c r="X193" s="158" t="s">
        <v>198</v>
      </c>
      <c r="Y193" s="147"/>
      <c r="Z193" s="147"/>
      <c r="AA193" s="147"/>
      <c r="AB193" s="147"/>
      <c r="AC193" s="147"/>
      <c r="AD193" s="147"/>
      <c r="AE193" s="147"/>
      <c r="AF193" s="147"/>
      <c r="AG193" s="147" t="s">
        <v>199</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54"/>
      <c r="B194" s="155"/>
      <c r="C194" s="254" t="s">
        <v>658</v>
      </c>
      <c r="D194" s="255"/>
      <c r="E194" s="255"/>
      <c r="F194" s="255"/>
      <c r="G194" s="255"/>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246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258" t="s">
        <v>659</v>
      </c>
      <c r="D195" s="259"/>
      <c r="E195" s="259"/>
      <c r="F195" s="259"/>
      <c r="G195" s="259"/>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175</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184" t="s">
        <v>378</v>
      </c>
      <c r="D196" s="182"/>
      <c r="E196" s="183"/>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201</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184" t="s">
        <v>589</v>
      </c>
      <c r="D197" s="182"/>
      <c r="E197" s="183"/>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201</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54"/>
      <c r="B198" s="155"/>
      <c r="C198" s="184" t="s">
        <v>590</v>
      </c>
      <c r="D198" s="182"/>
      <c r="E198" s="183">
        <v>0.29498000000000002</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201</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243"/>
      <c r="D199" s="244"/>
      <c r="E199" s="244"/>
      <c r="F199" s="244"/>
      <c r="G199" s="244"/>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176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0.399999999999999" outlineLevel="1" x14ac:dyDescent="0.25">
      <c r="A200" s="167">
        <v>32</v>
      </c>
      <c r="B200" s="168" t="s">
        <v>660</v>
      </c>
      <c r="C200" s="178" t="s">
        <v>661</v>
      </c>
      <c r="D200" s="169" t="s">
        <v>586</v>
      </c>
      <c r="E200" s="170">
        <v>0.36052000000000001</v>
      </c>
      <c r="F200" s="171"/>
      <c r="G200" s="172">
        <f>ROUND(E200*F200,2)</f>
        <v>0</v>
      </c>
      <c r="H200" s="171"/>
      <c r="I200" s="172">
        <f>ROUND(E200*H200,2)</f>
        <v>0</v>
      </c>
      <c r="J200" s="171"/>
      <c r="K200" s="172">
        <f>ROUND(E200*J200,2)</f>
        <v>0</v>
      </c>
      <c r="L200" s="172">
        <v>21</v>
      </c>
      <c r="M200" s="172">
        <f>G200*(1+L200/100)</f>
        <v>0</v>
      </c>
      <c r="N200" s="170">
        <v>1.82E-3</v>
      </c>
      <c r="O200" s="170">
        <f>ROUND(E200*N200,2)</f>
        <v>0</v>
      </c>
      <c r="P200" s="170">
        <v>1.8</v>
      </c>
      <c r="Q200" s="170">
        <f>ROUND(E200*P200,2)</f>
        <v>0.65</v>
      </c>
      <c r="R200" s="172" t="s">
        <v>330</v>
      </c>
      <c r="S200" s="172" t="s">
        <v>170</v>
      </c>
      <c r="T200" s="173" t="s">
        <v>170</v>
      </c>
      <c r="U200" s="158">
        <v>3.2</v>
      </c>
      <c r="V200" s="158">
        <f>ROUND(E200*U200,2)</f>
        <v>1.1499999999999999</v>
      </c>
      <c r="W200" s="158"/>
      <c r="X200" s="158" t="s">
        <v>198</v>
      </c>
      <c r="Y200" s="147"/>
      <c r="Z200" s="147"/>
      <c r="AA200" s="147"/>
      <c r="AB200" s="147"/>
      <c r="AC200" s="147"/>
      <c r="AD200" s="147"/>
      <c r="AE200" s="147"/>
      <c r="AF200" s="147"/>
      <c r="AG200" s="147" t="s">
        <v>199</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254" t="s">
        <v>658</v>
      </c>
      <c r="D201" s="255"/>
      <c r="E201" s="255"/>
      <c r="F201" s="255"/>
      <c r="G201" s="255"/>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246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54"/>
      <c r="B202" s="155"/>
      <c r="C202" s="258" t="s">
        <v>659</v>
      </c>
      <c r="D202" s="259"/>
      <c r="E202" s="259"/>
      <c r="F202" s="259"/>
      <c r="G202" s="259"/>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175</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84" t="s">
        <v>378</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201</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184" t="s">
        <v>595</v>
      </c>
      <c r="D204" s="182"/>
      <c r="E204" s="18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201</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184" t="s">
        <v>596</v>
      </c>
      <c r="D205" s="182"/>
      <c r="E205" s="183">
        <v>0.36053000000000002</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201</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243"/>
      <c r="D206" s="244"/>
      <c r="E206" s="244"/>
      <c r="F206" s="244"/>
      <c r="G206" s="244"/>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176</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0.399999999999999" outlineLevel="1" x14ac:dyDescent="0.25">
      <c r="A207" s="167">
        <v>33</v>
      </c>
      <c r="B207" s="168" t="s">
        <v>662</v>
      </c>
      <c r="C207" s="178" t="s">
        <v>663</v>
      </c>
      <c r="D207" s="169" t="s">
        <v>586</v>
      </c>
      <c r="E207" s="170">
        <v>0.23288</v>
      </c>
      <c r="F207" s="171"/>
      <c r="G207" s="172">
        <f>ROUND(E207*F207,2)</f>
        <v>0</v>
      </c>
      <c r="H207" s="171"/>
      <c r="I207" s="172">
        <f>ROUND(E207*H207,2)</f>
        <v>0</v>
      </c>
      <c r="J207" s="171"/>
      <c r="K207" s="172">
        <f>ROUND(E207*J207,2)</f>
        <v>0</v>
      </c>
      <c r="L207" s="172">
        <v>21</v>
      </c>
      <c r="M207" s="172">
        <f>G207*(1+L207/100)</f>
        <v>0</v>
      </c>
      <c r="N207" s="170">
        <v>0</v>
      </c>
      <c r="O207" s="170">
        <f>ROUND(E207*N207,2)</f>
        <v>0</v>
      </c>
      <c r="P207" s="170">
        <v>2.4</v>
      </c>
      <c r="Q207" s="170">
        <f>ROUND(E207*P207,2)</f>
        <v>0.56000000000000005</v>
      </c>
      <c r="R207" s="172" t="s">
        <v>330</v>
      </c>
      <c r="S207" s="172" t="s">
        <v>170</v>
      </c>
      <c r="T207" s="173" t="s">
        <v>170</v>
      </c>
      <c r="U207" s="158">
        <v>23.27</v>
      </c>
      <c r="V207" s="158">
        <f>ROUND(E207*U207,2)</f>
        <v>5.42</v>
      </c>
      <c r="W207" s="158"/>
      <c r="X207" s="158" t="s">
        <v>198</v>
      </c>
      <c r="Y207" s="147"/>
      <c r="Z207" s="147"/>
      <c r="AA207" s="147"/>
      <c r="AB207" s="147"/>
      <c r="AC207" s="147"/>
      <c r="AD207" s="147"/>
      <c r="AE207" s="147"/>
      <c r="AF207" s="147"/>
      <c r="AG207" s="147" t="s">
        <v>199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54" t="s">
        <v>664</v>
      </c>
      <c r="D208" s="255"/>
      <c r="E208" s="255"/>
      <c r="F208" s="255"/>
      <c r="G208" s="255"/>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246</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54"/>
      <c r="B209" s="155"/>
      <c r="C209" s="184" t="s">
        <v>378</v>
      </c>
      <c r="D209" s="182"/>
      <c r="E209" s="183"/>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201</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184" t="s">
        <v>601</v>
      </c>
      <c r="D210" s="182"/>
      <c r="E210" s="183"/>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201</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84" t="s">
        <v>602</v>
      </c>
      <c r="D211" s="182"/>
      <c r="E211" s="183">
        <v>0.11644</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201</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84" t="s">
        <v>665</v>
      </c>
      <c r="D212" s="182"/>
      <c r="E212" s="183"/>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201</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84" t="s">
        <v>602</v>
      </c>
      <c r="D213" s="182"/>
      <c r="E213" s="183">
        <v>0.11644</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201</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243"/>
      <c r="D214" s="244"/>
      <c r="E214" s="244"/>
      <c r="F214" s="244"/>
      <c r="G214" s="244"/>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176</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0.399999999999999" outlineLevel="1" x14ac:dyDescent="0.25">
      <c r="A215" s="167">
        <v>34</v>
      </c>
      <c r="B215" s="168" t="s">
        <v>335</v>
      </c>
      <c r="C215" s="178" t="s">
        <v>336</v>
      </c>
      <c r="D215" s="169" t="s">
        <v>337</v>
      </c>
      <c r="E215" s="170">
        <v>2.41</v>
      </c>
      <c r="F215" s="171"/>
      <c r="G215" s="172">
        <f>ROUND(E215*F215,2)</f>
        <v>0</v>
      </c>
      <c r="H215" s="171"/>
      <c r="I215" s="172">
        <f>ROUND(E215*H215,2)</f>
        <v>0</v>
      </c>
      <c r="J215" s="171"/>
      <c r="K215" s="172">
        <f>ROUND(E215*J215,2)</f>
        <v>0</v>
      </c>
      <c r="L215" s="172">
        <v>21</v>
      </c>
      <c r="M215" s="172">
        <f>G215*(1+L215/100)</f>
        <v>0</v>
      </c>
      <c r="N215" s="170">
        <v>0</v>
      </c>
      <c r="O215" s="170">
        <f>ROUND(E215*N215,2)</f>
        <v>0</v>
      </c>
      <c r="P215" s="170">
        <v>3.6999999999999998E-2</v>
      </c>
      <c r="Q215" s="170">
        <f>ROUND(E215*P215,2)</f>
        <v>0.09</v>
      </c>
      <c r="R215" s="172" t="s">
        <v>330</v>
      </c>
      <c r="S215" s="172" t="s">
        <v>170</v>
      </c>
      <c r="T215" s="173" t="s">
        <v>170</v>
      </c>
      <c r="U215" s="158">
        <v>0.55000000000000004</v>
      </c>
      <c r="V215" s="158">
        <f>ROUND(E215*U215,2)</f>
        <v>1.33</v>
      </c>
      <c r="W215" s="158"/>
      <c r="X215" s="158" t="s">
        <v>198</v>
      </c>
      <c r="Y215" s="147"/>
      <c r="Z215" s="147"/>
      <c r="AA215" s="147"/>
      <c r="AB215" s="147"/>
      <c r="AC215" s="147"/>
      <c r="AD215" s="147"/>
      <c r="AE215" s="147"/>
      <c r="AF215" s="147"/>
      <c r="AG215" s="147" t="s">
        <v>199</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84" t="s">
        <v>383</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201</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84" t="s">
        <v>666</v>
      </c>
      <c r="D217" s="182"/>
      <c r="E217" s="183">
        <v>2.41</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201</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243"/>
      <c r="D218" s="244"/>
      <c r="E218" s="244"/>
      <c r="F218" s="244"/>
      <c r="G218" s="244"/>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176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0.6" outlineLevel="1" x14ac:dyDescent="0.25">
      <c r="A219" s="167">
        <v>35</v>
      </c>
      <c r="B219" s="168" t="s">
        <v>340</v>
      </c>
      <c r="C219" s="178" t="s">
        <v>341</v>
      </c>
      <c r="D219" s="169" t="s">
        <v>218</v>
      </c>
      <c r="E219" s="170">
        <v>278.33999999999997</v>
      </c>
      <c r="F219" s="171"/>
      <c r="G219" s="172">
        <f>ROUND(E219*F219,2)</f>
        <v>0</v>
      </c>
      <c r="H219" s="171"/>
      <c r="I219" s="172">
        <f>ROUND(E219*H219,2)</f>
        <v>0</v>
      </c>
      <c r="J219" s="171"/>
      <c r="K219" s="172">
        <f>ROUND(E219*J219,2)</f>
        <v>0</v>
      </c>
      <c r="L219" s="172">
        <v>21</v>
      </c>
      <c r="M219" s="172">
        <f>G219*(1+L219/100)</f>
        <v>0</v>
      </c>
      <c r="N219" s="170">
        <v>0</v>
      </c>
      <c r="O219" s="170">
        <f>ROUND(E219*N219,2)</f>
        <v>0</v>
      </c>
      <c r="P219" s="170">
        <v>5.0000000000000001E-3</v>
      </c>
      <c r="Q219" s="170">
        <f>ROUND(E219*P219,2)</f>
        <v>1.39</v>
      </c>
      <c r="R219" s="172" t="s">
        <v>330</v>
      </c>
      <c r="S219" s="172" t="s">
        <v>170</v>
      </c>
      <c r="T219" s="173" t="s">
        <v>170</v>
      </c>
      <c r="U219" s="158">
        <v>0.02</v>
      </c>
      <c r="V219" s="158">
        <f>ROUND(E219*U219,2)</f>
        <v>5.57</v>
      </c>
      <c r="W219" s="158"/>
      <c r="X219" s="158" t="s">
        <v>198</v>
      </c>
      <c r="Y219" s="147"/>
      <c r="Z219" s="147"/>
      <c r="AA219" s="147"/>
      <c r="AB219" s="147"/>
      <c r="AC219" s="147"/>
      <c r="AD219" s="147"/>
      <c r="AE219" s="147"/>
      <c r="AF219" s="147"/>
      <c r="AG219" s="147" t="s">
        <v>199</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84" t="s">
        <v>624</v>
      </c>
      <c r="D220" s="182"/>
      <c r="E220" s="183"/>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201</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84" t="s">
        <v>667</v>
      </c>
      <c r="D221" s="182"/>
      <c r="E221" s="183"/>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201</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4" t="s">
        <v>626</v>
      </c>
      <c r="D222" s="182"/>
      <c r="E222" s="183">
        <v>278.33999999999997</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201</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243"/>
      <c r="D223" s="244"/>
      <c r="E223" s="244"/>
      <c r="F223" s="244"/>
      <c r="G223" s="244"/>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176</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30.6" outlineLevel="1" x14ac:dyDescent="0.25">
      <c r="A224" s="167">
        <v>36</v>
      </c>
      <c r="B224" s="168" t="s">
        <v>668</v>
      </c>
      <c r="C224" s="178" t="s">
        <v>669</v>
      </c>
      <c r="D224" s="169" t="s">
        <v>586</v>
      </c>
      <c r="E224" s="170">
        <v>56.803919999999998</v>
      </c>
      <c r="F224" s="171"/>
      <c r="G224" s="172">
        <f>ROUND(E224*F224,2)</f>
        <v>0</v>
      </c>
      <c r="H224" s="171"/>
      <c r="I224" s="172">
        <f>ROUND(E224*H224,2)</f>
        <v>0</v>
      </c>
      <c r="J224" s="171"/>
      <c r="K224" s="172">
        <f>ROUND(E224*J224,2)</f>
        <v>0</v>
      </c>
      <c r="L224" s="172">
        <v>21</v>
      </c>
      <c r="M224" s="172">
        <f>G224*(1+L224/100)</f>
        <v>0</v>
      </c>
      <c r="N224" s="170">
        <v>7.5000000000000002E-4</v>
      </c>
      <c r="O224" s="170">
        <f>ROUND(E224*N224,2)</f>
        <v>0.04</v>
      </c>
      <c r="P224" s="170">
        <v>0.25</v>
      </c>
      <c r="Q224" s="170">
        <f>ROUND(E224*P224,2)</f>
        <v>14.2</v>
      </c>
      <c r="R224" s="172" t="s">
        <v>670</v>
      </c>
      <c r="S224" s="172" t="s">
        <v>170</v>
      </c>
      <c r="T224" s="173" t="s">
        <v>170</v>
      </c>
      <c r="U224" s="158">
        <v>0.439</v>
      </c>
      <c r="V224" s="158">
        <f>ROUND(E224*U224,2)</f>
        <v>24.94</v>
      </c>
      <c r="W224" s="158"/>
      <c r="X224" s="158" t="s">
        <v>198</v>
      </c>
      <c r="Y224" s="147"/>
      <c r="Z224" s="147"/>
      <c r="AA224" s="147"/>
      <c r="AB224" s="147"/>
      <c r="AC224" s="147"/>
      <c r="AD224" s="147"/>
      <c r="AE224" s="147"/>
      <c r="AF224" s="147"/>
      <c r="AG224" s="147" t="s">
        <v>199</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241" t="s">
        <v>671</v>
      </c>
      <c r="D225" s="242"/>
      <c r="E225" s="242"/>
      <c r="F225" s="242"/>
      <c r="G225" s="242"/>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175</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84" t="s">
        <v>378</v>
      </c>
      <c r="D226" s="182"/>
      <c r="E226" s="183"/>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201</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84" t="s">
        <v>672</v>
      </c>
      <c r="D227" s="182"/>
      <c r="E227" s="183">
        <v>56.803919999999998</v>
      </c>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201</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243"/>
      <c r="D228" s="244"/>
      <c r="E228" s="244"/>
      <c r="F228" s="244"/>
      <c r="G228" s="244"/>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176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0.399999999999999" outlineLevel="1" x14ac:dyDescent="0.25">
      <c r="A229" s="167">
        <v>37</v>
      </c>
      <c r="B229" s="168" t="s">
        <v>673</v>
      </c>
      <c r="C229" s="178" t="s">
        <v>674</v>
      </c>
      <c r="D229" s="169" t="s">
        <v>218</v>
      </c>
      <c r="E229" s="170">
        <v>638.41</v>
      </c>
      <c r="F229" s="171"/>
      <c r="G229" s="172">
        <f>ROUND(E229*F229,2)</f>
        <v>0</v>
      </c>
      <c r="H229" s="171"/>
      <c r="I229" s="172">
        <f>ROUND(E229*H229,2)</f>
        <v>0</v>
      </c>
      <c r="J229" s="171"/>
      <c r="K229" s="172">
        <f>ROUND(E229*J229,2)</f>
        <v>0</v>
      </c>
      <c r="L229" s="172">
        <v>21</v>
      </c>
      <c r="M229" s="172">
        <f>G229*(1+L229/100)</f>
        <v>0</v>
      </c>
      <c r="N229" s="170">
        <v>0</v>
      </c>
      <c r="O229" s="170">
        <f>ROUND(E229*N229,2)</f>
        <v>0</v>
      </c>
      <c r="P229" s="170">
        <v>0.01</v>
      </c>
      <c r="Q229" s="170">
        <f>ROUND(E229*P229,2)</f>
        <v>6.38</v>
      </c>
      <c r="R229" s="172" t="s">
        <v>344</v>
      </c>
      <c r="S229" s="172" t="s">
        <v>170</v>
      </c>
      <c r="T229" s="173" t="s">
        <v>170</v>
      </c>
      <c r="U229" s="158">
        <v>0.06</v>
      </c>
      <c r="V229" s="158">
        <f>ROUND(E229*U229,2)</f>
        <v>38.299999999999997</v>
      </c>
      <c r="W229" s="158"/>
      <c r="X229" s="158" t="s">
        <v>198</v>
      </c>
      <c r="Y229" s="147"/>
      <c r="Z229" s="147"/>
      <c r="AA229" s="147"/>
      <c r="AB229" s="147"/>
      <c r="AC229" s="147"/>
      <c r="AD229" s="147"/>
      <c r="AE229" s="147"/>
      <c r="AF229" s="147"/>
      <c r="AG229" s="147" t="s">
        <v>199</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184" t="s">
        <v>378</v>
      </c>
      <c r="D230" s="182"/>
      <c r="E230" s="183"/>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201</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4" t="s">
        <v>651</v>
      </c>
      <c r="D231" s="182"/>
      <c r="E231" s="183"/>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201</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184" t="s">
        <v>675</v>
      </c>
      <c r="D232" s="182"/>
      <c r="E232" s="183">
        <v>638.41</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201</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5">
      <c r="A233" s="154"/>
      <c r="B233" s="155"/>
      <c r="C233" s="243"/>
      <c r="D233" s="244"/>
      <c r="E233" s="244"/>
      <c r="F233" s="244"/>
      <c r="G233" s="244"/>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176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67">
        <v>38</v>
      </c>
      <c r="B234" s="168" t="s">
        <v>676</v>
      </c>
      <c r="C234" s="178" t="s">
        <v>677</v>
      </c>
      <c r="D234" s="169" t="s">
        <v>218</v>
      </c>
      <c r="E234" s="170">
        <v>638.41</v>
      </c>
      <c r="F234" s="171"/>
      <c r="G234" s="172">
        <f>ROUND(E234*F234,2)</f>
        <v>0</v>
      </c>
      <c r="H234" s="171"/>
      <c r="I234" s="172">
        <f>ROUND(E234*H234,2)</f>
        <v>0</v>
      </c>
      <c r="J234" s="171"/>
      <c r="K234" s="172">
        <f>ROUND(E234*J234,2)</f>
        <v>0</v>
      </c>
      <c r="L234" s="172">
        <v>21</v>
      </c>
      <c r="M234" s="172">
        <f>G234*(1+L234/100)</f>
        <v>0</v>
      </c>
      <c r="N234" s="170">
        <v>0</v>
      </c>
      <c r="O234" s="170">
        <f>ROUND(E234*N234,2)</f>
        <v>0</v>
      </c>
      <c r="P234" s="170">
        <v>1.2E-2</v>
      </c>
      <c r="Q234" s="170">
        <f>ROUND(E234*P234,2)</f>
        <v>7.66</v>
      </c>
      <c r="R234" s="172"/>
      <c r="S234" s="172" t="s">
        <v>192</v>
      </c>
      <c r="T234" s="173" t="s">
        <v>171</v>
      </c>
      <c r="U234" s="158">
        <v>0.04</v>
      </c>
      <c r="V234" s="158">
        <f>ROUND(E234*U234,2)</f>
        <v>25.54</v>
      </c>
      <c r="W234" s="158"/>
      <c r="X234" s="158" t="s">
        <v>198</v>
      </c>
      <c r="Y234" s="147"/>
      <c r="Z234" s="147"/>
      <c r="AA234" s="147"/>
      <c r="AB234" s="147"/>
      <c r="AC234" s="147"/>
      <c r="AD234" s="147"/>
      <c r="AE234" s="147"/>
      <c r="AF234" s="147"/>
      <c r="AG234" s="147" t="s">
        <v>199</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184" t="s">
        <v>378</v>
      </c>
      <c r="D235" s="182"/>
      <c r="E235" s="183"/>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201</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84" t="s">
        <v>651</v>
      </c>
      <c r="D236" s="182"/>
      <c r="E236" s="183"/>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201</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184" t="s">
        <v>675</v>
      </c>
      <c r="D237" s="182"/>
      <c r="E237" s="183">
        <v>638.41</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201</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43"/>
      <c r="D238" s="244"/>
      <c r="E238" s="244"/>
      <c r="F238" s="244"/>
      <c r="G238" s="244"/>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176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67">
        <v>39</v>
      </c>
      <c r="B239" s="168" t="s">
        <v>678</v>
      </c>
      <c r="C239" s="178" t="s">
        <v>679</v>
      </c>
      <c r="D239" s="169" t="s">
        <v>237</v>
      </c>
      <c r="E239" s="170">
        <v>28.3</v>
      </c>
      <c r="F239" s="171"/>
      <c r="G239" s="172">
        <f>ROUND(E239*F239,2)</f>
        <v>0</v>
      </c>
      <c r="H239" s="171"/>
      <c r="I239" s="172">
        <f>ROUND(E239*H239,2)</f>
        <v>0</v>
      </c>
      <c r="J239" s="171"/>
      <c r="K239" s="172">
        <f>ROUND(E239*J239,2)</f>
        <v>0</v>
      </c>
      <c r="L239" s="172">
        <v>21</v>
      </c>
      <c r="M239" s="172">
        <f>G239*(1+L239/100)</f>
        <v>0</v>
      </c>
      <c r="N239" s="170">
        <v>0</v>
      </c>
      <c r="O239" s="170">
        <f>ROUND(E239*N239,2)</f>
        <v>0</v>
      </c>
      <c r="P239" s="170">
        <v>0</v>
      </c>
      <c r="Q239" s="170">
        <f>ROUND(E239*P239,2)</f>
        <v>0</v>
      </c>
      <c r="R239" s="172"/>
      <c r="S239" s="172" t="s">
        <v>192</v>
      </c>
      <c r="T239" s="173" t="s">
        <v>171</v>
      </c>
      <c r="U239" s="158">
        <v>1.42</v>
      </c>
      <c r="V239" s="158">
        <f>ROUND(E239*U239,2)</f>
        <v>40.19</v>
      </c>
      <c r="W239" s="158"/>
      <c r="X239" s="158" t="s">
        <v>198</v>
      </c>
      <c r="Y239" s="147"/>
      <c r="Z239" s="147"/>
      <c r="AA239" s="147"/>
      <c r="AB239" s="147"/>
      <c r="AC239" s="147"/>
      <c r="AD239" s="147"/>
      <c r="AE239" s="147"/>
      <c r="AF239" s="147"/>
      <c r="AG239" s="147" t="s">
        <v>199</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84" t="s">
        <v>338</v>
      </c>
      <c r="D240" s="182"/>
      <c r="E240" s="183"/>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201</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54"/>
      <c r="B241" s="155"/>
      <c r="C241" s="184" t="s">
        <v>680</v>
      </c>
      <c r="D241" s="182"/>
      <c r="E241" s="183"/>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201</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84" t="s">
        <v>681</v>
      </c>
      <c r="D242" s="182"/>
      <c r="E242" s="183">
        <v>28.3</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243"/>
      <c r="D243" s="244"/>
      <c r="E243" s="244"/>
      <c r="F243" s="244"/>
      <c r="G243" s="244"/>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176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67">
        <v>40</v>
      </c>
      <c r="B244" s="168" t="s">
        <v>374</v>
      </c>
      <c r="C244" s="178" t="s">
        <v>375</v>
      </c>
      <c r="D244" s="169" t="s">
        <v>237</v>
      </c>
      <c r="E244" s="170">
        <v>46.546799999999998</v>
      </c>
      <c r="F244" s="171"/>
      <c r="G244" s="172">
        <f>ROUND(E244*F244,2)</f>
        <v>0</v>
      </c>
      <c r="H244" s="171"/>
      <c r="I244" s="172">
        <f>ROUND(E244*H244,2)</f>
        <v>0</v>
      </c>
      <c r="J244" s="171"/>
      <c r="K244" s="172">
        <f>ROUND(E244*J244,2)</f>
        <v>0</v>
      </c>
      <c r="L244" s="172">
        <v>21</v>
      </c>
      <c r="M244" s="172">
        <f>G244*(1+L244/100)</f>
        <v>0</v>
      </c>
      <c r="N244" s="170">
        <v>0</v>
      </c>
      <c r="O244" s="170">
        <f>ROUND(E244*N244,2)</f>
        <v>0</v>
      </c>
      <c r="P244" s="170">
        <v>0</v>
      </c>
      <c r="Q244" s="170">
        <f>ROUND(E244*P244,2)</f>
        <v>0</v>
      </c>
      <c r="R244" s="172"/>
      <c r="S244" s="172" t="s">
        <v>192</v>
      </c>
      <c r="T244" s="173" t="s">
        <v>171</v>
      </c>
      <c r="U244" s="158">
        <v>0</v>
      </c>
      <c r="V244" s="158">
        <f>ROUND(E244*U244,2)</f>
        <v>0</v>
      </c>
      <c r="W244" s="158"/>
      <c r="X244" s="158" t="s">
        <v>198</v>
      </c>
      <c r="Y244" s="147"/>
      <c r="Z244" s="147"/>
      <c r="AA244" s="147"/>
      <c r="AB244" s="147"/>
      <c r="AC244" s="147"/>
      <c r="AD244" s="147"/>
      <c r="AE244" s="147"/>
      <c r="AF244" s="147"/>
      <c r="AG244" s="147" t="s">
        <v>199</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184" t="s">
        <v>378</v>
      </c>
      <c r="D245" s="182"/>
      <c r="E245" s="18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201</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84" t="s">
        <v>682</v>
      </c>
      <c r="D246" s="182"/>
      <c r="E246" s="183">
        <v>5.4539999999999997</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201</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84" t="s">
        <v>683</v>
      </c>
      <c r="D247" s="182"/>
      <c r="E247" s="183">
        <v>2.56</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201</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84" t="s">
        <v>684</v>
      </c>
      <c r="D248" s="182"/>
      <c r="E248" s="183">
        <v>4.9151999999999996</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201</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84" t="s">
        <v>685</v>
      </c>
      <c r="D249" s="182"/>
      <c r="E249" s="183">
        <v>3.52</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201</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84" t="s">
        <v>381</v>
      </c>
      <c r="D250" s="182"/>
      <c r="E250" s="183"/>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201</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4" t="s">
        <v>686</v>
      </c>
      <c r="D251" s="182"/>
      <c r="E251" s="183">
        <v>30.0976</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201</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243"/>
      <c r="D252" s="244"/>
      <c r="E252" s="244"/>
      <c r="F252" s="244"/>
      <c r="G252" s="244"/>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176</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67">
        <v>41</v>
      </c>
      <c r="B253" s="168" t="s">
        <v>687</v>
      </c>
      <c r="C253" s="178" t="s">
        <v>688</v>
      </c>
      <c r="D253" s="169" t="s">
        <v>218</v>
      </c>
      <c r="E253" s="170">
        <v>638.41</v>
      </c>
      <c r="F253" s="171"/>
      <c r="G253" s="172">
        <f>ROUND(E253*F253,2)</f>
        <v>0</v>
      </c>
      <c r="H253" s="171"/>
      <c r="I253" s="172">
        <f>ROUND(E253*H253,2)</f>
        <v>0</v>
      </c>
      <c r="J253" s="171"/>
      <c r="K253" s="172">
        <f>ROUND(E253*J253,2)</f>
        <v>0</v>
      </c>
      <c r="L253" s="172">
        <v>21</v>
      </c>
      <c r="M253" s="172">
        <f>G253*(1+L253/100)</f>
        <v>0</v>
      </c>
      <c r="N253" s="170">
        <v>0</v>
      </c>
      <c r="O253" s="170">
        <f>ROUND(E253*N253,2)</f>
        <v>0</v>
      </c>
      <c r="P253" s="170">
        <v>0</v>
      </c>
      <c r="Q253" s="170">
        <f>ROUND(E253*P253,2)</f>
        <v>0</v>
      </c>
      <c r="R253" s="172"/>
      <c r="S253" s="172" t="s">
        <v>192</v>
      </c>
      <c r="T253" s="173" t="s">
        <v>171</v>
      </c>
      <c r="U253" s="158">
        <v>0.17</v>
      </c>
      <c r="V253" s="158">
        <f>ROUND(E253*U253,2)</f>
        <v>108.53</v>
      </c>
      <c r="W253" s="158"/>
      <c r="X253" s="158" t="s">
        <v>198</v>
      </c>
      <c r="Y253" s="147"/>
      <c r="Z253" s="147"/>
      <c r="AA253" s="147"/>
      <c r="AB253" s="147"/>
      <c r="AC253" s="147"/>
      <c r="AD253" s="147"/>
      <c r="AE253" s="147"/>
      <c r="AF253" s="147"/>
      <c r="AG253" s="147" t="s">
        <v>199</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84" t="s">
        <v>378</v>
      </c>
      <c r="D254" s="182"/>
      <c r="E254" s="183"/>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201</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84" t="s">
        <v>651</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201</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184" t="s">
        <v>675</v>
      </c>
      <c r="D256" s="182"/>
      <c r="E256" s="183">
        <v>638.41</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201</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243"/>
      <c r="D257" s="244"/>
      <c r="E257" s="244"/>
      <c r="F257" s="244"/>
      <c r="G257" s="244"/>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176</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67">
        <v>42</v>
      </c>
      <c r="B258" s="168" t="s">
        <v>409</v>
      </c>
      <c r="C258" s="178" t="s">
        <v>410</v>
      </c>
      <c r="D258" s="169" t="s">
        <v>321</v>
      </c>
      <c r="E258" s="170">
        <v>50</v>
      </c>
      <c r="F258" s="171"/>
      <c r="G258" s="172">
        <f>ROUND(E258*F258,2)</f>
        <v>0</v>
      </c>
      <c r="H258" s="171"/>
      <c r="I258" s="172">
        <f>ROUND(E258*H258,2)</f>
        <v>0</v>
      </c>
      <c r="J258" s="171"/>
      <c r="K258" s="172">
        <f>ROUND(E258*J258,2)</f>
        <v>0</v>
      </c>
      <c r="L258" s="172">
        <v>21</v>
      </c>
      <c r="M258" s="172">
        <f>G258*(1+L258/100)</f>
        <v>0</v>
      </c>
      <c r="N258" s="170">
        <v>0</v>
      </c>
      <c r="O258" s="170">
        <f>ROUND(E258*N258,2)</f>
        <v>0</v>
      </c>
      <c r="P258" s="170">
        <v>0</v>
      </c>
      <c r="Q258" s="170">
        <f>ROUND(E258*P258,2)</f>
        <v>0</v>
      </c>
      <c r="R258" s="172"/>
      <c r="S258" s="172" t="s">
        <v>192</v>
      </c>
      <c r="T258" s="173" t="s">
        <v>171</v>
      </c>
      <c r="U258" s="158">
        <v>0</v>
      </c>
      <c r="V258" s="158">
        <f>ROUND(E258*U258,2)</f>
        <v>0</v>
      </c>
      <c r="W258" s="158"/>
      <c r="X258" s="158" t="s">
        <v>198</v>
      </c>
      <c r="Y258" s="147"/>
      <c r="Z258" s="147"/>
      <c r="AA258" s="147"/>
      <c r="AB258" s="147"/>
      <c r="AC258" s="147"/>
      <c r="AD258" s="147"/>
      <c r="AE258" s="147"/>
      <c r="AF258" s="147"/>
      <c r="AG258" s="147" t="s">
        <v>199</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245"/>
      <c r="D259" s="246"/>
      <c r="E259" s="246"/>
      <c r="F259" s="246"/>
      <c r="G259" s="246"/>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176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x14ac:dyDescent="0.25">
      <c r="A260" s="161" t="s">
        <v>166</v>
      </c>
      <c r="B260" s="162" t="s">
        <v>97</v>
      </c>
      <c r="C260" s="177" t="s">
        <v>98</v>
      </c>
      <c r="D260" s="163"/>
      <c r="E260" s="164"/>
      <c r="F260" s="165"/>
      <c r="G260" s="165">
        <f>SUMIF(AG261:AG266,"&lt;&gt;NOR",G261:G266)</f>
        <v>0</v>
      </c>
      <c r="H260" s="165"/>
      <c r="I260" s="165">
        <f>SUM(I261:I266)</f>
        <v>0</v>
      </c>
      <c r="J260" s="165"/>
      <c r="K260" s="165">
        <f>SUM(K261:K266)</f>
        <v>0</v>
      </c>
      <c r="L260" s="165"/>
      <c r="M260" s="165">
        <f>SUM(M261:M266)</f>
        <v>0</v>
      </c>
      <c r="N260" s="164"/>
      <c r="O260" s="164">
        <f>SUM(O261:O266)</f>
        <v>0</v>
      </c>
      <c r="P260" s="164"/>
      <c r="Q260" s="164">
        <f>SUM(Q261:Q266)</f>
        <v>0</v>
      </c>
      <c r="R260" s="165"/>
      <c r="S260" s="165"/>
      <c r="T260" s="166"/>
      <c r="U260" s="160"/>
      <c r="V260" s="160">
        <f>SUM(V261:V266)</f>
        <v>82.01</v>
      </c>
      <c r="W260" s="160"/>
      <c r="X260" s="160"/>
      <c r="AG260" t="s">
        <v>167</v>
      </c>
    </row>
    <row r="261" spans="1:60" ht="30.6" outlineLevel="1" x14ac:dyDescent="0.25">
      <c r="A261" s="167">
        <v>43</v>
      </c>
      <c r="B261" s="168" t="s">
        <v>411</v>
      </c>
      <c r="C261" s="178" t="s">
        <v>412</v>
      </c>
      <c r="D261" s="169" t="s">
        <v>413</v>
      </c>
      <c r="E261" s="170">
        <v>31.822900000000001</v>
      </c>
      <c r="F261" s="171"/>
      <c r="G261" s="172">
        <f>ROUND(E261*F261,2)</f>
        <v>0</v>
      </c>
      <c r="H261" s="171"/>
      <c r="I261" s="172">
        <f>ROUND(E261*H261,2)</f>
        <v>0</v>
      </c>
      <c r="J261" s="171"/>
      <c r="K261" s="172">
        <f>ROUND(E261*J261,2)</f>
        <v>0</v>
      </c>
      <c r="L261" s="172">
        <v>21</v>
      </c>
      <c r="M261" s="172">
        <f>G261*(1+L261/100)</f>
        <v>0</v>
      </c>
      <c r="N261" s="170">
        <v>0</v>
      </c>
      <c r="O261" s="170">
        <f>ROUND(E261*N261,2)</f>
        <v>0</v>
      </c>
      <c r="P261" s="170">
        <v>0</v>
      </c>
      <c r="Q261" s="170">
        <f>ROUND(E261*P261,2)</f>
        <v>0</v>
      </c>
      <c r="R261" s="172" t="s">
        <v>272</v>
      </c>
      <c r="S261" s="172" t="s">
        <v>170</v>
      </c>
      <c r="T261" s="173" t="s">
        <v>170</v>
      </c>
      <c r="U261" s="158">
        <v>2.577</v>
      </c>
      <c r="V261" s="158">
        <f>ROUND(E261*U261,2)</f>
        <v>82.01</v>
      </c>
      <c r="W261" s="158"/>
      <c r="X261" s="158" t="s">
        <v>414</v>
      </c>
      <c r="Y261" s="147"/>
      <c r="Z261" s="147"/>
      <c r="AA261" s="147"/>
      <c r="AB261" s="147"/>
      <c r="AC261" s="147"/>
      <c r="AD261" s="147"/>
      <c r="AE261" s="147"/>
      <c r="AF261" s="147"/>
      <c r="AG261" s="147" t="s">
        <v>415</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54"/>
      <c r="B262" s="155"/>
      <c r="C262" s="254" t="s">
        <v>416</v>
      </c>
      <c r="D262" s="255"/>
      <c r="E262" s="255"/>
      <c r="F262" s="255"/>
      <c r="G262" s="255"/>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246</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84" t="s">
        <v>417</v>
      </c>
      <c r="D263" s="182"/>
      <c r="E263" s="183"/>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201</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84" t="s">
        <v>689</v>
      </c>
      <c r="D264" s="182"/>
      <c r="E264" s="183"/>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201</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4" t="s">
        <v>690</v>
      </c>
      <c r="D265" s="182"/>
      <c r="E265" s="183">
        <v>31.822900000000001</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201</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43"/>
      <c r="D266" s="244"/>
      <c r="E266" s="244"/>
      <c r="F266" s="244"/>
      <c r="G266" s="244"/>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176</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x14ac:dyDescent="0.25">
      <c r="A267" s="161" t="s">
        <v>166</v>
      </c>
      <c r="B267" s="162" t="s">
        <v>101</v>
      </c>
      <c r="C267" s="177" t="s">
        <v>102</v>
      </c>
      <c r="D267" s="163"/>
      <c r="E267" s="164"/>
      <c r="F267" s="165"/>
      <c r="G267" s="165">
        <f>SUMIF(AG268:AG335,"&lt;&gt;NOR",G268:G335)</f>
        <v>0</v>
      </c>
      <c r="H267" s="165"/>
      <c r="I267" s="165">
        <f>SUM(I268:I335)</f>
        <v>0</v>
      </c>
      <c r="J267" s="165"/>
      <c r="K267" s="165">
        <f>SUM(K268:K335)</f>
        <v>0</v>
      </c>
      <c r="L267" s="165"/>
      <c r="M267" s="165">
        <f>SUM(M268:M335)</f>
        <v>0</v>
      </c>
      <c r="N267" s="164"/>
      <c r="O267" s="164">
        <f>SUM(O268:O335)</f>
        <v>2.4899999999999998</v>
      </c>
      <c r="P267" s="164"/>
      <c r="Q267" s="164">
        <f>SUM(Q268:Q335)</f>
        <v>0</v>
      </c>
      <c r="R267" s="165"/>
      <c r="S267" s="165"/>
      <c r="T267" s="166"/>
      <c r="U267" s="160"/>
      <c r="V267" s="160">
        <f>SUM(V268:V335)</f>
        <v>1016.12</v>
      </c>
      <c r="W267" s="160"/>
      <c r="X267" s="160"/>
      <c r="AG267" t="s">
        <v>167</v>
      </c>
    </row>
    <row r="268" spans="1:60" ht="20.399999999999999" outlineLevel="1" x14ac:dyDescent="0.25">
      <c r="A268" s="167">
        <v>44</v>
      </c>
      <c r="B268" s="168" t="s">
        <v>691</v>
      </c>
      <c r="C268" s="178" t="s">
        <v>692</v>
      </c>
      <c r="D268" s="169" t="s">
        <v>218</v>
      </c>
      <c r="E268" s="170">
        <v>812.8895</v>
      </c>
      <c r="F268" s="171"/>
      <c r="G268" s="172">
        <f>ROUND(E268*F268,2)</f>
        <v>0</v>
      </c>
      <c r="H268" s="171"/>
      <c r="I268" s="172">
        <f>ROUND(E268*H268,2)</f>
        <v>0</v>
      </c>
      <c r="J268" s="171"/>
      <c r="K268" s="172">
        <f>ROUND(E268*J268,2)</f>
        <v>0</v>
      </c>
      <c r="L268" s="172">
        <v>21</v>
      </c>
      <c r="M268" s="172">
        <f>G268*(1+L268/100)</f>
        <v>0</v>
      </c>
      <c r="N268" s="170">
        <v>4.4000000000000002E-4</v>
      </c>
      <c r="O268" s="170">
        <f>ROUND(E268*N268,2)</f>
        <v>0.36</v>
      </c>
      <c r="P268" s="170">
        <v>0</v>
      </c>
      <c r="Q268" s="170">
        <f>ROUND(E268*P268,2)</f>
        <v>0</v>
      </c>
      <c r="R268" s="172" t="s">
        <v>344</v>
      </c>
      <c r="S268" s="172" t="s">
        <v>170</v>
      </c>
      <c r="T268" s="173" t="s">
        <v>170</v>
      </c>
      <c r="U268" s="158">
        <v>0.03</v>
      </c>
      <c r="V268" s="158">
        <f>ROUND(E268*U268,2)</f>
        <v>24.39</v>
      </c>
      <c r="W268" s="158"/>
      <c r="X268" s="158" t="s">
        <v>198</v>
      </c>
      <c r="Y268" s="147"/>
      <c r="Z268" s="147"/>
      <c r="AA268" s="147"/>
      <c r="AB268" s="147"/>
      <c r="AC268" s="147"/>
      <c r="AD268" s="147"/>
      <c r="AE268" s="147"/>
      <c r="AF268" s="147"/>
      <c r="AG268" s="147" t="s">
        <v>199</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84" t="s">
        <v>693</v>
      </c>
      <c r="D269" s="182"/>
      <c r="E269" s="183"/>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201</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54"/>
      <c r="B270" s="155"/>
      <c r="C270" s="184" t="s">
        <v>694</v>
      </c>
      <c r="D270" s="182"/>
      <c r="E270" s="18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201</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184" t="s">
        <v>695</v>
      </c>
      <c r="D271" s="182"/>
      <c r="E271" s="183">
        <v>663.41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201</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84" t="s">
        <v>696</v>
      </c>
      <c r="D272" s="182"/>
      <c r="E272" s="183"/>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84" t="s">
        <v>697</v>
      </c>
      <c r="D273" s="182"/>
      <c r="E273" s="183">
        <v>88.135000000000005</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201</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84" t="s">
        <v>698</v>
      </c>
      <c r="D274" s="182"/>
      <c r="E274" s="183"/>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201</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84" t="s">
        <v>699</v>
      </c>
      <c r="D275" s="182"/>
      <c r="E275" s="183">
        <v>61.344499999999996</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201</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243"/>
      <c r="D276" s="244"/>
      <c r="E276" s="244"/>
      <c r="F276" s="244"/>
      <c r="G276" s="244"/>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176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0.399999999999999" outlineLevel="1" x14ac:dyDescent="0.25">
      <c r="A277" s="167">
        <v>45</v>
      </c>
      <c r="B277" s="168" t="s">
        <v>700</v>
      </c>
      <c r="C277" s="178" t="s">
        <v>701</v>
      </c>
      <c r="D277" s="169" t="s">
        <v>218</v>
      </c>
      <c r="E277" s="170">
        <v>812.8895</v>
      </c>
      <c r="F277" s="171"/>
      <c r="G277" s="172">
        <f>ROUND(E277*F277,2)</f>
        <v>0</v>
      </c>
      <c r="H277" s="171"/>
      <c r="I277" s="172">
        <f>ROUND(E277*H277,2)</f>
        <v>0</v>
      </c>
      <c r="J277" s="171"/>
      <c r="K277" s="172">
        <f>ROUND(E277*J277,2)</f>
        <v>0</v>
      </c>
      <c r="L277" s="172">
        <v>21</v>
      </c>
      <c r="M277" s="172">
        <f>G277*(1+L277/100)</f>
        <v>0</v>
      </c>
      <c r="N277" s="170">
        <v>3.6000000000000002E-4</v>
      </c>
      <c r="O277" s="170">
        <f>ROUND(E277*N277,2)</f>
        <v>0.28999999999999998</v>
      </c>
      <c r="P277" s="170">
        <v>0</v>
      </c>
      <c r="Q277" s="170">
        <f>ROUND(E277*P277,2)</f>
        <v>0</v>
      </c>
      <c r="R277" s="172" t="s">
        <v>344</v>
      </c>
      <c r="S277" s="172" t="s">
        <v>170</v>
      </c>
      <c r="T277" s="173" t="s">
        <v>170</v>
      </c>
      <c r="U277" s="158">
        <v>0.21</v>
      </c>
      <c r="V277" s="158">
        <f>ROUND(E277*U277,2)</f>
        <v>170.71</v>
      </c>
      <c r="W277" s="158"/>
      <c r="X277" s="158" t="s">
        <v>198</v>
      </c>
      <c r="Y277" s="147"/>
      <c r="Z277" s="147"/>
      <c r="AA277" s="147"/>
      <c r="AB277" s="147"/>
      <c r="AC277" s="147"/>
      <c r="AD277" s="147"/>
      <c r="AE277" s="147"/>
      <c r="AF277" s="147"/>
      <c r="AG277" s="147" t="s">
        <v>199</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184" t="s">
        <v>693</v>
      </c>
      <c r="D278" s="182"/>
      <c r="E278" s="183"/>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201</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184" t="s">
        <v>694</v>
      </c>
      <c r="D279" s="182"/>
      <c r="E279" s="183"/>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201</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84" t="s">
        <v>695</v>
      </c>
      <c r="D280" s="182"/>
      <c r="E280" s="183">
        <v>663.41</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201</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184" t="s">
        <v>696</v>
      </c>
      <c r="D281" s="182"/>
      <c r="E281" s="183"/>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201</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4" t="s">
        <v>697</v>
      </c>
      <c r="D282" s="182"/>
      <c r="E282" s="183">
        <v>88.135000000000005</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201</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84" t="s">
        <v>698</v>
      </c>
      <c r="D283" s="182"/>
      <c r="E283" s="183"/>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201</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84" t="s">
        <v>699</v>
      </c>
      <c r="D284" s="182"/>
      <c r="E284" s="183">
        <v>61.344499999999996</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201</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243"/>
      <c r="D285" s="244"/>
      <c r="E285" s="244"/>
      <c r="F285" s="244"/>
      <c r="G285" s="244"/>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176</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0.399999999999999" outlineLevel="1" x14ac:dyDescent="0.25">
      <c r="A286" s="167">
        <v>46</v>
      </c>
      <c r="B286" s="168" t="s">
        <v>702</v>
      </c>
      <c r="C286" s="178" t="s">
        <v>703</v>
      </c>
      <c r="D286" s="169" t="s">
        <v>218</v>
      </c>
      <c r="E286" s="170">
        <v>812.8895</v>
      </c>
      <c r="F286" s="171"/>
      <c r="G286" s="172">
        <f>ROUND(E286*F286,2)</f>
        <v>0</v>
      </c>
      <c r="H286" s="171"/>
      <c r="I286" s="172">
        <f>ROUND(E286*H286,2)</f>
        <v>0</v>
      </c>
      <c r="J286" s="171"/>
      <c r="K286" s="172">
        <f>ROUND(E286*J286,2)</f>
        <v>0</v>
      </c>
      <c r="L286" s="172">
        <v>21</v>
      </c>
      <c r="M286" s="172">
        <f>G286*(1+L286/100)</f>
        <v>0</v>
      </c>
      <c r="N286" s="170">
        <v>0</v>
      </c>
      <c r="O286" s="170">
        <f>ROUND(E286*N286,2)</f>
        <v>0</v>
      </c>
      <c r="P286" s="170">
        <v>0</v>
      </c>
      <c r="Q286" s="170">
        <f>ROUND(E286*P286,2)</f>
        <v>0</v>
      </c>
      <c r="R286" s="172" t="s">
        <v>344</v>
      </c>
      <c r="S286" s="172" t="s">
        <v>170</v>
      </c>
      <c r="T286" s="173" t="s">
        <v>170</v>
      </c>
      <c r="U286" s="158">
        <v>0.91</v>
      </c>
      <c r="V286" s="158">
        <f>ROUND(E286*U286,2)</f>
        <v>739.73</v>
      </c>
      <c r="W286" s="158"/>
      <c r="X286" s="158" t="s">
        <v>198</v>
      </c>
      <c r="Y286" s="147"/>
      <c r="Z286" s="147"/>
      <c r="AA286" s="147"/>
      <c r="AB286" s="147"/>
      <c r="AC286" s="147"/>
      <c r="AD286" s="147"/>
      <c r="AE286" s="147"/>
      <c r="AF286" s="147"/>
      <c r="AG286" s="147" t="s">
        <v>199</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54"/>
      <c r="B287" s="155"/>
      <c r="C287" s="241" t="s">
        <v>704</v>
      </c>
      <c r="D287" s="242"/>
      <c r="E287" s="242"/>
      <c r="F287" s="242"/>
      <c r="G287" s="242"/>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175</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84" t="s">
        <v>693</v>
      </c>
      <c r="D288" s="182"/>
      <c r="E288" s="183"/>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201</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4" t="s">
        <v>694</v>
      </c>
      <c r="D289" s="182"/>
      <c r="E289" s="183"/>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201</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4" t="s">
        <v>695</v>
      </c>
      <c r="D290" s="182"/>
      <c r="E290" s="183">
        <v>663.41</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201</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4" t="s">
        <v>696</v>
      </c>
      <c r="D291" s="182"/>
      <c r="E291" s="18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201</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4" t="s">
        <v>697</v>
      </c>
      <c r="D292" s="182"/>
      <c r="E292" s="183">
        <v>88.135000000000005</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201</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84" t="s">
        <v>698</v>
      </c>
      <c r="D293" s="182"/>
      <c r="E293" s="18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201</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54"/>
      <c r="B294" s="155"/>
      <c r="C294" s="184" t="s">
        <v>699</v>
      </c>
      <c r="D294" s="182"/>
      <c r="E294" s="183">
        <v>61.344499999999996</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201</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243"/>
      <c r="D295" s="244"/>
      <c r="E295" s="244"/>
      <c r="F295" s="244"/>
      <c r="G295" s="244"/>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176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67">
        <v>47</v>
      </c>
      <c r="B296" s="168" t="s">
        <v>705</v>
      </c>
      <c r="C296" s="178" t="s">
        <v>706</v>
      </c>
      <c r="D296" s="169" t="s">
        <v>218</v>
      </c>
      <c r="E296" s="170">
        <v>812.8895</v>
      </c>
      <c r="F296" s="171"/>
      <c r="G296" s="172">
        <f>ROUND(E296*F296,2)</f>
        <v>0</v>
      </c>
      <c r="H296" s="171"/>
      <c r="I296" s="172">
        <f>ROUND(E296*H296,2)</f>
        <v>0</v>
      </c>
      <c r="J296" s="171"/>
      <c r="K296" s="172">
        <f>ROUND(E296*J296,2)</f>
        <v>0</v>
      </c>
      <c r="L296" s="172">
        <v>21</v>
      </c>
      <c r="M296" s="172">
        <f>G296*(1+L296/100)</f>
        <v>0</v>
      </c>
      <c r="N296" s="170">
        <v>0</v>
      </c>
      <c r="O296" s="170">
        <f>ROUND(E296*N296,2)</f>
        <v>0</v>
      </c>
      <c r="P296" s="170">
        <v>0</v>
      </c>
      <c r="Q296" s="170">
        <f>ROUND(E296*P296,2)</f>
        <v>0</v>
      </c>
      <c r="R296" s="172" t="s">
        <v>344</v>
      </c>
      <c r="S296" s="172" t="s">
        <v>170</v>
      </c>
      <c r="T296" s="173" t="s">
        <v>170</v>
      </c>
      <c r="U296" s="158">
        <v>0.1</v>
      </c>
      <c r="V296" s="158">
        <f>ROUND(E296*U296,2)</f>
        <v>81.290000000000006</v>
      </c>
      <c r="W296" s="158"/>
      <c r="X296" s="158" t="s">
        <v>198</v>
      </c>
      <c r="Y296" s="147"/>
      <c r="Z296" s="147"/>
      <c r="AA296" s="147"/>
      <c r="AB296" s="147"/>
      <c r="AC296" s="147"/>
      <c r="AD296" s="147"/>
      <c r="AE296" s="147"/>
      <c r="AF296" s="147"/>
      <c r="AG296" s="147" t="s">
        <v>238</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84" t="s">
        <v>693</v>
      </c>
      <c r="D297" s="182"/>
      <c r="E297" s="183"/>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201</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84" t="s">
        <v>694</v>
      </c>
      <c r="D298" s="182"/>
      <c r="E298" s="183"/>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201</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184" t="s">
        <v>695</v>
      </c>
      <c r="D299" s="182"/>
      <c r="E299" s="183">
        <v>663.41</v>
      </c>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201</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84" t="s">
        <v>696</v>
      </c>
      <c r="D300" s="182"/>
      <c r="E300" s="183"/>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201</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84" t="s">
        <v>697</v>
      </c>
      <c r="D301" s="182"/>
      <c r="E301" s="183">
        <v>88.135000000000005</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201</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84" t="s">
        <v>698</v>
      </c>
      <c r="D302" s="182"/>
      <c r="E302" s="183"/>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201</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184" t="s">
        <v>699</v>
      </c>
      <c r="D303" s="182"/>
      <c r="E303" s="183">
        <v>61.344499999999996</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201</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243"/>
      <c r="D304" s="244"/>
      <c r="E304" s="244"/>
      <c r="F304" s="244"/>
      <c r="G304" s="244"/>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176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0.399999999999999" outlineLevel="1" x14ac:dyDescent="0.25">
      <c r="A305" s="167">
        <v>48</v>
      </c>
      <c r="B305" s="168" t="s">
        <v>707</v>
      </c>
      <c r="C305" s="178" t="s">
        <v>708</v>
      </c>
      <c r="D305" s="169" t="s">
        <v>237</v>
      </c>
      <c r="E305" s="170">
        <v>812.8895</v>
      </c>
      <c r="F305" s="171"/>
      <c r="G305" s="172">
        <f>ROUND(E305*F305,2)</f>
        <v>0</v>
      </c>
      <c r="H305" s="171"/>
      <c r="I305" s="172">
        <f>ROUND(E305*H305,2)</f>
        <v>0</v>
      </c>
      <c r="J305" s="171"/>
      <c r="K305" s="172">
        <f>ROUND(E305*J305,2)</f>
        <v>0</v>
      </c>
      <c r="L305" s="172">
        <v>21</v>
      </c>
      <c r="M305" s="172">
        <f>G305*(1+L305/100)</f>
        <v>0</v>
      </c>
      <c r="N305" s="170">
        <v>0</v>
      </c>
      <c r="O305" s="170">
        <f>ROUND(E305*N305,2)</f>
        <v>0</v>
      </c>
      <c r="P305" s="170">
        <v>0</v>
      </c>
      <c r="Q305" s="170">
        <f>ROUND(E305*P305,2)</f>
        <v>0</v>
      </c>
      <c r="R305" s="172"/>
      <c r="S305" s="172" t="s">
        <v>192</v>
      </c>
      <c r="T305" s="173" t="s">
        <v>171</v>
      </c>
      <c r="U305" s="158">
        <v>0</v>
      </c>
      <c r="V305" s="158">
        <f>ROUND(E305*U305,2)</f>
        <v>0</v>
      </c>
      <c r="W305" s="158"/>
      <c r="X305" s="158" t="s">
        <v>198</v>
      </c>
      <c r="Y305" s="147"/>
      <c r="Z305" s="147"/>
      <c r="AA305" s="147"/>
      <c r="AB305" s="147"/>
      <c r="AC305" s="147"/>
      <c r="AD305" s="147"/>
      <c r="AE305" s="147"/>
      <c r="AF305" s="147"/>
      <c r="AG305" s="147" t="s">
        <v>199</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5">
      <c r="A306" s="154"/>
      <c r="B306" s="155"/>
      <c r="C306" s="241" t="s">
        <v>709</v>
      </c>
      <c r="D306" s="242"/>
      <c r="E306" s="242"/>
      <c r="F306" s="242"/>
      <c r="G306" s="242"/>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175</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74" t="str">
        <f>C306</f>
        <v>Oplechování atiky a  řešení prostupů ve střešním plášti je součástí systémového řešení střešního pláště</v>
      </c>
      <c r="BB306" s="147"/>
      <c r="BC306" s="147"/>
      <c r="BD306" s="147"/>
      <c r="BE306" s="147"/>
      <c r="BF306" s="147"/>
      <c r="BG306" s="147"/>
      <c r="BH306" s="147"/>
    </row>
    <row r="307" spans="1:60" outlineLevel="1" x14ac:dyDescent="0.25">
      <c r="A307" s="154"/>
      <c r="B307" s="155"/>
      <c r="C307" s="184" t="s">
        <v>693</v>
      </c>
      <c r="D307" s="182"/>
      <c r="E307" s="183"/>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201</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84" t="s">
        <v>694</v>
      </c>
      <c r="D308" s="182"/>
      <c r="E308" s="183"/>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201</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84" t="s">
        <v>695</v>
      </c>
      <c r="D309" s="182"/>
      <c r="E309" s="183">
        <v>663.41</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201</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54"/>
      <c r="B310" s="155"/>
      <c r="C310" s="184" t="s">
        <v>696</v>
      </c>
      <c r="D310" s="182"/>
      <c r="E310" s="183"/>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201</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184" t="s">
        <v>697</v>
      </c>
      <c r="D311" s="182"/>
      <c r="E311" s="183">
        <v>88.135000000000005</v>
      </c>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201</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84" t="s">
        <v>698</v>
      </c>
      <c r="D312" s="182"/>
      <c r="E312" s="183"/>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201</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184" t="s">
        <v>699</v>
      </c>
      <c r="D313" s="182"/>
      <c r="E313" s="183">
        <v>61.344499999999996</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201</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243"/>
      <c r="D314" s="244"/>
      <c r="E314" s="244"/>
      <c r="F314" s="244"/>
      <c r="G314" s="244"/>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176</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0.399999999999999" outlineLevel="1" x14ac:dyDescent="0.25">
      <c r="A315" s="167">
        <v>49</v>
      </c>
      <c r="B315" s="168" t="s">
        <v>710</v>
      </c>
      <c r="C315" s="178" t="s">
        <v>711</v>
      </c>
      <c r="D315" s="169" t="s">
        <v>218</v>
      </c>
      <c r="E315" s="170">
        <v>934.82291999999995</v>
      </c>
      <c r="F315" s="171"/>
      <c r="G315" s="172">
        <f>ROUND(E315*F315,2)</f>
        <v>0</v>
      </c>
      <c r="H315" s="171"/>
      <c r="I315" s="172">
        <f>ROUND(E315*H315,2)</f>
        <v>0</v>
      </c>
      <c r="J315" s="171"/>
      <c r="K315" s="172">
        <f>ROUND(E315*J315,2)</f>
        <v>0</v>
      </c>
      <c r="L315" s="172">
        <v>21</v>
      </c>
      <c r="M315" s="172">
        <f>G315*(1+L315/100)</f>
        <v>0</v>
      </c>
      <c r="N315" s="170">
        <v>1.8500000000000001E-3</v>
      </c>
      <c r="O315" s="170">
        <f>ROUND(E315*N315,2)</f>
        <v>1.73</v>
      </c>
      <c r="P315" s="170">
        <v>0</v>
      </c>
      <c r="Q315" s="170">
        <f>ROUND(E315*P315,2)</f>
        <v>0</v>
      </c>
      <c r="R315" s="172" t="s">
        <v>302</v>
      </c>
      <c r="S315" s="172" t="s">
        <v>170</v>
      </c>
      <c r="T315" s="173" t="s">
        <v>170</v>
      </c>
      <c r="U315" s="158">
        <v>0</v>
      </c>
      <c r="V315" s="158">
        <f>ROUND(E315*U315,2)</f>
        <v>0</v>
      </c>
      <c r="W315" s="158"/>
      <c r="X315" s="158" t="s">
        <v>303</v>
      </c>
      <c r="Y315" s="147"/>
      <c r="Z315" s="147"/>
      <c r="AA315" s="147"/>
      <c r="AB315" s="147"/>
      <c r="AC315" s="147"/>
      <c r="AD315" s="147"/>
      <c r="AE315" s="147"/>
      <c r="AF315" s="147"/>
      <c r="AG315" s="147" t="s">
        <v>304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54"/>
      <c r="B316" s="155"/>
      <c r="C316" s="184" t="s">
        <v>693</v>
      </c>
      <c r="D316" s="182"/>
      <c r="E316" s="183"/>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201</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184" t="s">
        <v>694</v>
      </c>
      <c r="D317" s="182"/>
      <c r="E317" s="183"/>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201</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84" t="s">
        <v>712</v>
      </c>
      <c r="D318" s="182"/>
      <c r="E318" s="183">
        <v>762.92150000000004</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201</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84" t="s">
        <v>696</v>
      </c>
      <c r="D319" s="182"/>
      <c r="E319" s="183"/>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201</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54"/>
      <c r="B320" s="155"/>
      <c r="C320" s="184" t="s">
        <v>713</v>
      </c>
      <c r="D320" s="182"/>
      <c r="E320" s="183">
        <v>101.35525</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201</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184" t="s">
        <v>698</v>
      </c>
      <c r="D321" s="182"/>
      <c r="E321" s="18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201</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84" t="s">
        <v>714</v>
      </c>
      <c r="D322" s="182"/>
      <c r="E322" s="183">
        <v>70.546180000000007</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201</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54"/>
      <c r="B323" s="155"/>
      <c r="C323" s="243"/>
      <c r="D323" s="244"/>
      <c r="E323" s="244"/>
      <c r="F323" s="244"/>
      <c r="G323" s="244"/>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176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67">
        <v>50</v>
      </c>
      <c r="B324" s="168" t="s">
        <v>715</v>
      </c>
      <c r="C324" s="178" t="s">
        <v>716</v>
      </c>
      <c r="D324" s="169" t="s">
        <v>218</v>
      </c>
      <c r="E324" s="170">
        <v>934.82291999999995</v>
      </c>
      <c r="F324" s="171"/>
      <c r="G324" s="172">
        <f>ROUND(E324*F324,2)</f>
        <v>0</v>
      </c>
      <c r="H324" s="171"/>
      <c r="I324" s="172">
        <f>ROUND(E324*H324,2)</f>
        <v>0</v>
      </c>
      <c r="J324" s="171"/>
      <c r="K324" s="172">
        <f>ROUND(E324*J324,2)</f>
        <v>0</v>
      </c>
      <c r="L324" s="172">
        <v>21</v>
      </c>
      <c r="M324" s="172">
        <f>G324*(1+L324/100)</f>
        <v>0</v>
      </c>
      <c r="N324" s="170">
        <v>1.2E-4</v>
      </c>
      <c r="O324" s="170">
        <f>ROUND(E324*N324,2)</f>
        <v>0.11</v>
      </c>
      <c r="P324" s="170">
        <v>0</v>
      </c>
      <c r="Q324" s="170">
        <f>ROUND(E324*P324,2)</f>
        <v>0</v>
      </c>
      <c r="R324" s="172" t="s">
        <v>302</v>
      </c>
      <c r="S324" s="172" t="s">
        <v>170</v>
      </c>
      <c r="T324" s="173" t="s">
        <v>170</v>
      </c>
      <c r="U324" s="158">
        <v>0</v>
      </c>
      <c r="V324" s="158">
        <f>ROUND(E324*U324,2)</f>
        <v>0</v>
      </c>
      <c r="W324" s="158"/>
      <c r="X324" s="158" t="s">
        <v>303</v>
      </c>
      <c r="Y324" s="147"/>
      <c r="Z324" s="147"/>
      <c r="AA324" s="147"/>
      <c r="AB324" s="147"/>
      <c r="AC324" s="147"/>
      <c r="AD324" s="147"/>
      <c r="AE324" s="147"/>
      <c r="AF324" s="147"/>
      <c r="AG324" s="147" t="s">
        <v>304</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84" t="s">
        <v>693</v>
      </c>
      <c r="D325" s="182"/>
      <c r="E325" s="183"/>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201</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5">
      <c r="A326" s="154"/>
      <c r="B326" s="155"/>
      <c r="C326" s="184" t="s">
        <v>694</v>
      </c>
      <c r="D326" s="182"/>
      <c r="E326" s="183"/>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201</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84" t="s">
        <v>712</v>
      </c>
      <c r="D327" s="182"/>
      <c r="E327" s="183">
        <v>762.92150000000004</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201</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184" t="s">
        <v>696</v>
      </c>
      <c r="D328" s="182"/>
      <c r="E328" s="18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201</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54"/>
      <c r="B329" s="155"/>
      <c r="C329" s="184" t="s">
        <v>713</v>
      </c>
      <c r="D329" s="182"/>
      <c r="E329" s="183">
        <v>101.35525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201</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184" t="s">
        <v>698</v>
      </c>
      <c r="D330" s="182"/>
      <c r="E330" s="183"/>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201</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54"/>
      <c r="B331" s="155"/>
      <c r="C331" s="184" t="s">
        <v>714</v>
      </c>
      <c r="D331" s="182"/>
      <c r="E331" s="183">
        <v>70.546180000000007</v>
      </c>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201</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54"/>
      <c r="B332" s="155"/>
      <c r="C332" s="243"/>
      <c r="D332" s="244"/>
      <c r="E332" s="244"/>
      <c r="F332" s="244"/>
      <c r="G332" s="244"/>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176</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v>51</v>
      </c>
      <c r="B333" s="155" t="s">
        <v>424</v>
      </c>
      <c r="C333" s="185" t="s">
        <v>425</v>
      </c>
      <c r="D333" s="156" t="s">
        <v>0</v>
      </c>
      <c r="E333" s="175"/>
      <c r="F333" s="159"/>
      <c r="G333" s="158">
        <f>ROUND(E333*F333,2)</f>
        <v>0</v>
      </c>
      <c r="H333" s="159"/>
      <c r="I333" s="158">
        <f>ROUND(E333*H333,2)</f>
        <v>0</v>
      </c>
      <c r="J333" s="159"/>
      <c r="K333" s="158">
        <f>ROUND(E333*J333,2)</f>
        <v>0</v>
      </c>
      <c r="L333" s="158">
        <v>21</v>
      </c>
      <c r="M333" s="158">
        <f>G333*(1+L333/100)</f>
        <v>0</v>
      </c>
      <c r="N333" s="157">
        <v>0</v>
      </c>
      <c r="O333" s="157">
        <f>ROUND(E333*N333,2)</f>
        <v>0</v>
      </c>
      <c r="P333" s="157">
        <v>0</v>
      </c>
      <c r="Q333" s="157">
        <f>ROUND(E333*P333,2)</f>
        <v>0</v>
      </c>
      <c r="R333" s="158" t="s">
        <v>344</v>
      </c>
      <c r="S333" s="158" t="s">
        <v>170</v>
      </c>
      <c r="T333" s="158" t="s">
        <v>170</v>
      </c>
      <c r="U333" s="158">
        <v>0</v>
      </c>
      <c r="V333" s="158">
        <f>ROUND(E333*U333,2)</f>
        <v>0</v>
      </c>
      <c r="W333" s="158"/>
      <c r="X333" s="158" t="s">
        <v>414</v>
      </c>
      <c r="Y333" s="147"/>
      <c r="Z333" s="147"/>
      <c r="AA333" s="147"/>
      <c r="AB333" s="147"/>
      <c r="AC333" s="147"/>
      <c r="AD333" s="147"/>
      <c r="AE333" s="147"/>
      <c r="AF333" s="147"/>
      <c r="AG333" s="147" t="s">
        <v>415</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256" t="s">
        <v>426</v>
      </c>
      <c r="D334" s="257"/>
      <c r="E334" s="257"/>
      <c r="F334" s="257"/>
      <c r="G334" s="257"/>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246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243"/>
      <c r="D335" s="244"/>
      <c r="E335" s="244"/>
      <c r="F335" s="244"/>
      <c r="G335" s="244"/>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176</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x14ac:dyDescent="0.25">
      <c r="A336" s="161" t="s">
        <v>166</v>
      </c>
      <c r="B336" s="162" t="s">
        <v>103</v>
      </c>
      <c r="C336" s="177" t="s">
        <v>104</v>
      </c>
      <c r="D336" s="163"/>
      <c r="E336" s="164"/>
      <c r="F336" s="165"/>
      <c r="G336" s="165">
        <f>SUMIF(AG337:AG384,"&lt;&gt;NOR",G337:G384)</f>
        <v>0</v>
      </c>
      <c r="H336" s="165"/>
      <c r="I336" s="165">
        <f>SUM(I337:I384)</f>
        <v>0</v>
      </c>
      <c r="J336" s="165"/>
      <c r="K336" s="165">
        <f>SUM(K337:K384)</f>
        <v>0</v>
      </c>
      <c r="L336" s="165"/>
      <c r="M336" s="165">
        <f>SUM(M337:M384)</f>
        <v>0</v>
      </c>
      <c r="N336" s="164"/>
      <c r="O336" s="164">
        <f>SUM(O337:O384)</f>
        <v>20.25</v>
      </c>
      <c r="P336" s="164"/>
      <c r="Q336" s="164">
        <f>SUM(Q337:Q384)</f>
        <v>0</v>
      </c>
      <c r="R336" s="165"/>
      <c r="S336" s="165"/>
      <c r="T336" s="166"/>
      <c r="U336" s="160"/>
      <c r="V336" s="160">
        <f>SUM(V337:V384)</f>
        <v>479.11</v>
      </c>
      <c r="W336" s="160"/>
      <c r="X336" s="160"/>
      <c r="AG336" t="s">
        <v>167</v>
      </c>
    </row>
    <row r="337" spans="1:60" outlineLevel="1" x14ac:dyDescent="0.25">
      <c r="A337" s="167">
        <v>52</v>
      </c>
      <c r="B337" s="168" t="s">
        <v>717</v>
      </c>
      <c r="C337" s="178" t="s">
        <v>718</v>
      </c>
      <c r="D337" s="169" t="s">
        <v>218</v>
      </c>
      <c r="E337" s="170">
        <v>106.608</v>
      </c>
      <c r="F337" s="171"/>
      <c r="G337" s="172">
        <f>ROUND(E337*F337,2)</f>
        <v>0</v>
      </c>
      <c r="H337" s="171"/>
      <c r="I337" s="172">
        <f>ROUND(E337*H337,2)</f>
        <v>0</v>
      </c>
      <c r="J337" s="171"/>
      <c r="K337" s="172">
        <f>ROUND(E337*J337,2)</f>
        <v>0</v>
      </c>
      <c r="L337" s="172">
        <v>21</v>
      </c>
      <c r="M337" s="172">
        <f>G337*(1+L337/100)</f>
        <v>0</v>
      </c>
      <c r="N337" s="170">
        <v>8.3000000000000001E-4</v>
      </c>
      <c r="O337" s="170">
        <f>ROUND(E337*N337,2)</f>
        <v>0.09</v>
      </c>
      <c r="P337" s="170">
        <v>0</v>
      </c>
      <c r="Q337" s="170">
        <f>ROUND(E337*P337,2)</f>
        <v>0</v>
      </c>
      <c r="R337" s="172" t="s">
        <v>719</v>
      </c>
      <c r="S337" s="172" t="s">
        <v>170</v>
      </c>
      <c r="T337" s="173" t="s">
        <v>170</v>
      </c>
      <c r="U337" s="158">
        <v>0.3</v>
      </c>
      <c r="V337" s="158">
        <f>ROUND(E337*U337,2)</f>
        <v>31.98</v>
      </c>
      <c r="W337" s="158"/>
      <c r="X337" s="158" t="s">
        <v>198</v>
      </c>
      <c r="Y337" s="147"/>
      <c r="Z337" s="147"/>
      <c r="AA337" s="147"/>
      <c r="AB337" s="147"/>
      <c r="AC337" s="147"/>
      <c r="AD337" s="147"/>
      <c r="AE337" s="147"/>
      <c r="AF337" s="147"/>
      <c r="AG337" s="147" t="s">
        <v>199</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54"/>
      <c r="B338" s="155"/>
      <c r="C338" s="184" t="s">
        <v>693</v>
      </c>
      <c r="D338" s="182"/>
      <c r="E338" s="183"/>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201</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184" t="s">
        <v>720</v>
      </c>
      <c r="D339" s="182"/>
      <c r="E339" s="183">
        <v>106.608</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201</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243"/>
      <c r="D340" s="244"/>
      <c r="E340" s="244"/>
      <c r="F340" s="244"/>
      <c r="G340" s="244"/>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176</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67">
        <v>53</v>
      </c>
      <c r="B341" s="168" t="s">
        <v>721</v>
      </c>
      <c r="C341" s="178" t="s">
        <v>722</v>
      </c>
      <c r="D341" s="169" t="s">
        <v>218</v>
      </c>
      <c r="E341" s="170">
        <v>30.194500000000001</v>
      </c>
      <c r="F341" s="171"/>
      <c r="G341" s="172">
        <f>ROUND(E341*F341,2)</f>
        <v>0</v>
      </c>
      <c r="H341" s="171"/>
      <c r="I341" s="172">
        <f>ROUND(E341*H341,2)</f>
        <v>0</v>
      </c>
      <c r="J341" s="171"/>
      <c r="K341" s="172">
        <f>ROUND(E341*J341,2)</f>
        <v>0</v>
      </c>
      <c r="L341" s="172">
        <v>21</v>
      </c>
      <c r="M341" s="172">
        <f>G341*(1+L341/100)</f>
        <v>0</v>
      </c>
      <c r="N341" s="170">
        <v>3.0000000000000001E-3</v>
      </c>
      <c r="O341" s="170">
        <f>ROUND(E341*N341,2)</f>
        <v>0.09</v>
      </c>
      <c r="P341" s="170">
        <v>0</v>
      </c>
      <c r="Q341" s="170">
        <f>ROUND(E341*P341,2)</f>
        <v>0</v>
      </c>
      <c r="R341" s="172" t="s">
        <v>719</v>
      </c>
      <c r="S341" s="172" t="s">
        <v>170</v>
      </c>
      <c r="T341" s="173" t="s">
        <v>170</v>
      </c>
      <c r="U341" s="158">
        <v>0.28000000000000003</v>
      </c>
      <c r="V341" s="158">
        <f>ROUND(E341*U341,2)</f>
        <v>8.4499999999999993</v>
      </c>
      <c r="W341" s="158"/>
      <c r="X341" s="158" t="s">
        <v>198</v>
      </c>
      <c r="Y341" s="147"/>
      <c r="Z341" s="147"/>
      <c r="AA341" s="147"/>
      <c r="AB341" s="147"/>
      <c r="AC341" s="147"/>
      <c r="AD341" s="147"/>
      <c r="AE341" s="147"/>
      <c r="AF341" s="147"/>
      <c r="AG341" s="147" t="s">
        <v>199</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241" t="s">
        <v>723</v>
      </c>
      <c r="D342" s="242"/>
      <c r="E342" s="242"/>
      <c r="F342" s="242"/>
      <c r="G342" s="242"/>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175</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74" t="str">
        <f>C342</f>
        <v>Očištění povrchu stěny od prachu, nařezání izolačních desek na požadovaný rozměr, nanesení lepicího tmelu, osazení desek.</v>
      </c>
      <c r="BB342" s="147"/>
      <c r="BC342" s="147"/>
      <c r="BD342" s="147"/>
      <c r="BE342" s="147"/>
      <c r="BF342" s="147"/>
      <c r="BG342" s="147"/>
      <c r="BH342" s="147"/>
    </row>
    <row r="343" spans="1:60" outlineLevel="1" x14ac:dyDescent="0.25">
      <c r="A343" s="154"/>
      <c r="B343" s="155"/>
      <c r="C343" s="184" t="s">
        <v>693</v>
      </c>
      <c r="D343" s="182"/>
      <c r="E343" s="183"/>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201</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84" t="s">
        <v>698</v>
      </c>
      <c r="D344" s="182"/>
      <c r="E344" s="183"/>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54"/>
      <c r="B345" s="155"/>
      <c r="C345" s="184" t="s">
        <v>724</v>
      </c>
      <c r="D345" s="182"/>
      <c r="E345" s="183">
        <v>30.194500000000001</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201</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243"/>
      <c r="D346" s="244"/>
      <c r="E346" s="244"/>
      <c r="F346" s="244"/>
      <c r="G346" s="244"/>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176</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67">
        <v>54</v>
      </c>
      <c r="B347" s="168" t="s">
        <v>725</v>
      </c>
      <c r="C347" s="178" t="s">
        <v>726</v>
      </c>
      <c r="D347" s="169" t="s">
        <v>218</v>
      </c>
      <c r="E347" s="170">
        <v>2741.7750000000001</v>
      </c>
      <c r="F347" s="171"/>
      <c r="G347" s="172">
        <f>ROUND(E347*F347,2)</f>
        <v>0</v>
      </c>
      <c r="H347" s="171"/>
      <c r="I347" s="172">
        <f>ROUND(E347*H347,2)</f>
        <v>0</v>
      </c>
      <c r="J347" s="171"/>
      <c r="K347" s="172">
        <f>ROUND(E347*J347,2)</f>
        <v>0</v>
      </c>
      <c r="L347" s="172">
        <v>21</v>
      </c>
      <c r="M347" s="172">
        <f>G347*(1+L347/100)</f>
        <v>0</v>
      </c>
      <c r="N347" s="170">
        <v>3.3E-4</v>
      </c>
      <c r="O347" s="170">
        <f>ROUND(E347*N347,2)</f>
        <v>0.9</v>
      </c>
      <c r="P347" s="170">
        <v>0</v>
      </c>
      <c r="Q347" s="170">
        <f>ROUND(E347*P347,2)</f>
        <v>0</v>
      </c>
      <c r="R347" s="172" t="s">
        <v>719</v>
      </c>
      <c r="S347" s="172" t="s">
        <v>170</v>
      </c>
      <c r="T347" s="173" t="s">
        <v>170</v>
      </c>
      <c r="U347" s="158">
        <v>0.16</v>
      </c>
      <c r="V347" s="158">
        <f>ROUND(E347*U347,2)</f>
        <v>438.68</v>
      </c>
      <c r="W347" s="158"/>
      <c r="X347" s="158" t="s">
        <v>198</v>
      </c>
      <c r="Y347" s="147"/>
      <c r="Z347" s="147"/>
      <c r="AA347" s="147"/>
      <c r="AB347" s="147"/>
      <c r="AC347" s="147"/>
      <c r="AD347" s="147"/>
      <c r="AE347" s="147"/>
      <c r="AF347" s="147"/>
      <c r="AG347" s="147" t="s">
        <v>199</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54"/>
      <c r="B348" s="155"/>
      <c r="C348" s="241" t="s">
        <v>727</v>
      </c>
      <c r="D348" s="242"/>
      <c r="E348" s="242"/>
      <c r="F348" s="242"/>
      <c r="G348" s="242"/>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175</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184" t="s">
        <v>693</v>
      </c>
      <c r="D349" s="182"/>
      <c r="E349" s="183"/>
      <c r="F349" s="158"/>
      <c r="G349" s="158"/>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201</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54"/>
      <c r="B350" s="155"/>
      <c r="C350" s="184" t="s">
        <v>694</v>
      </c>
      <c r="D350" s="182"/>
      <c r="E350" s="183"/>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201</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84" t="s">
        <v>728</v>
      </c>
      <c r="D351" s="182"/>
      <c r="E351" s="183">
        <v>2653.64</v>
      </c>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201</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84" t="s">
        <v>729</v>
      </c>
      <c r="D352" s="182"/>
      <c r="E352" s="183"/>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201</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184" t="s">
        <v>697</v>
      </c>
      <c r="D353" s="182"/>
      <c r="E353" s="183">
        <v>88.135000000000005</v>
      </c>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201</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54"/>
      <c r="B354" s="155"/>
      <c r="C354" s="243"/>
      <c r="D354" s="244"/>
      <c r="E354" s="244"/>
      <c r="F354" s="244"/>
      <c r="G354" s="244"/>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176</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0.399999999999999" outlineLevel="1" x14ac:dyDescent="0.25">
      <c r="A355" s="167">
        <v>55</v>
      </c>
      <c r="B355" s="168" t="s">
        <v>730</v>
      </c>
      <c r="C355" s="178" t="s">
        <v>731</v>
      </c>
      <c r="D355" s="169" t="s">
        <v>586</v>
      </c>
      <c r="E355" s="170">
        <v>156.83968999999999</v>
      </c>
      <c r="F355" s="171"/>
      <c r="G355" s="172">
        <f>ROUND(E355*F355,2)</f>
        <v>0</v>
      </c>
      <c r="H355" s="171"/>
      <c r="I355" s="172">
        <f>ROUND(E355*H355,2)</f>
        <v>0</v>
      </c>
      <c r="J355" s="171"/>
      <c r="K355" s="172">
        <f>ROUND(E355*J355,2)</f>
        <v>0</v>
      </c>
      <c r="L355" s="172">
        <v>21</v>
      </c>
      <c r="M355" s="172">
        <f>G355*(1+L355/100)</f>
        <v>0</v>
      </c>
      <c r="N355" s="170">
        <v>2.5000000000000001E-2</v>
      </c>
      <c r="O355" s="170">
        <f>ROUND(E355*N355,2)</f>
        <v>3.92</v>
      </c>
      <c r="P355" s="170">
        <v>0</v>
      </c>
      <c r="Q355" s="170">
        <f>ROUND(E355*P355,2)</f>
        <v>0</v>
      </c>
      <c r="R355" s="172" t="s">
        <v>302</v>
      </c>
      <c r="S355" s="172" t="s">
        <v>170</v>
      </c>
      <c r="T355" s="173" t="s">
        <v>170</v>
      </c>
      <c r="U355" s="158">
        <v>0</v>
      </c>
      <c r="V355" s="158">
        <f>ROUND(E355*U355,2)</f>
        <v>0</v>
      </c>
      <c r="W355" s="158"/>
      <c r="X355" s="158" t="s">
        <v>303</v>
      </c>
      <c r="Y355" s="147"/>
      <c r="Z355" s="147"/>
      <c r="AA355" s="147"/>
      <c r="AB355" s="147"/>
      <c r="AC355" s="147"/>
      <c r="AD355" s="147"/>
      <c r="AE355" s="147"/>
      <c r="AF355" s="147"/>
      <c r="AG355" s="147" t="s">
        <v>304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54"/>
      <c r="B356" s="155"/>
      <c r="C356" s="184" t="s">
        <v>693</v>
      </c>
      <c r="D356" s="182"/>
      <c r="E356" s="183"/>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201</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84" t="s">
        <v>694</v>
      </c>
      <c r="D357" s="182"/>
      <c r="E357" s="183"/>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201</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184" t="s">
        <v>732</v>
      </c>
      <c r="D358" s="182"/>
      <c r="E358" s="183">
        <v>135.33564000000001</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201</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84" t="s">
        <v>696</v>
      </c>
      <c r="D359" s="182"/>
      <c r="E359" s="183"/>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201</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54"/>
      <c r="B360" s="155"/>
      <c r="C360" s="184" t="s">
        <v>733</v>
      </c>
      <c r="D360" s="182"/>
      <c r="E360" s="183">
        <v>8.98977</v>
      </c>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201</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84" t="s">
        <v>698</v>
      </c>
      <c r="D361" s="182"/>
      <c r="E361" s="183"/>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201</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5">
      <c r="A362" s="154"/>
      <c r="B362" s="155"/>
      <c r="C362" s="184" t="s">
        <v>734</v>
      </c>
      <c r="D362" s="182"/>
      <c r="E362" s="183">
        <v>12.514279999999999</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201</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5">
      <c r="A363" s="154"/>
      <c r="B363" s="155"/>
      <c r="C363" s="243"/>
      <c r="D363" s="244"/>
      <c r="E363" s="244"/>
      <c r="F363" s="244"/>
      <c r="G363" s="244"/>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176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0.399999999999999" outlineLevel="1" x14ac:dyDescent="0.25">
      <c r="A364" s="167">
        <v>56</v>
      </c>
      <c r="B364" s="168" t="s">
        <v>735</v>
      </c>
      <c r="C364" s="178" t="s">
        <v>736</v>
      </c>
      <c r="D364" s="169" t="s">
        <v>586</v>
      </c>
      <c r="E364" s="170">
        <v>13.53356</v>
      </c>
      <c r="F364" s="171"/>
      <c r="G364" s="172">
        <f>ROUND(E364*F364,2)</f>
        <v>0</v>
      </c>
      <c r="H364" s="171"/>
      <c r="I364" s="172">
        <f>ROUND(E364*H364,2)</f>
        <v>0</v>
      </c>
      <c r="J364" s="171"/>
      <c r="K364" s="172">
        <f>ROUND(E364*J364,2)</f>
        <v>0</v>
      </c>
      <c r="L364" s="172">
        <v>21</v>
      </c>
      <c r="M364" s="172">
        <f>G364*(1+L364/100)</f>
        <v>0</v>
      </c>
      <c r="N364" s="170">
        <v>2.5000000000000001E-2</v>
      </c>
      <c r="O364" s="170">
        <f>ROUND(E364*N364,2)</f>
        <v>0.34</v>
      </c>
      <c r="P364" s="170">
        <v>0</v>
      </c>
      <c r="Q364" s="170">
        <f>ROUND(E364*P364,2)</f>
        <v>0</v>
      </c>
      <c r="R364" s="172" t="s">
        <v>302</v>
      </c>
      <c r="S364" s="172" t="s">
        <v>170</v>
      </c>
      <c r="T364" s="173" t="s">
        <v>170</v>
      </c>
      <c r="U364" s="158">
        <v>0</v>
      </c>
      <c r="V364" s="158">
        <f>ROUND(E364*U364,2)</f>
        <v>0</v>
      </c>
      <c r="W364" s="158"/>
      <c r="X364" s="158" t="s">
        <v>303</v>
      </c>
      <c r="Y364" s="147"/>
      <c r="Z364" s="147"/>
      <c r="AA364" s="147"/>
      <c r="AB364" s="147"/>
      <c r="AC364" s="147"/>
      <c r="AD364" s="147"/>
      <c r="AE364" s="147"/>
      <c r="AF364" s="147"/>
      <c r="AG364" s="147" t="s">
        <v>304</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84" t="s">
        <v>693</v>
      </c>
      <c r="D365" s="182"/>
      <c r="E365" s="18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201</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84" t="s">
        <v>694</v>
      </c>
      <c r="D366" s="182"/>
      <c r="E366" s="183"/>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201</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54"/>
      <c r="B367" s="155"/>
      <c r="C367" s="184" t="s">
        <v>737</v>
      </c>
      <c r="D367" s="182"/>
      <c r="E367" s="183">
        <v>13.53356</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201</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243"/>
      <c r="D368" s="244"/>
      <c r="E368" s="244"/>
      <c r="F368" s="244"/>
      <c r="G368" s="244"/>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176</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0.399999999999999" outlineLevel="1" x14ac:dyDescent="0.25">
      <c r="A369" s="167">
        <v>57</v>
      </c>
      <c r="B369" s="168" t="s">
        <v>738</v>
      </c>
      <c r="C369" s="178" t="s">
        <v>739</v>
      </c>
      <c r="D369" s="169" t="s">
        <v>218</v>
      </c>
      <c r="E369" s="170">
        <v>54.370080000000002</v>
      </c>
      <c r="F369" s="171"/>
      <c r="G369" s="172">
        <f>ROUND(E369*F369,2)</f>
        <v>0</v>
      </c>
      <c r="H369" s="171"/>
      <c r="I369" s="172">
        <f>ROUND(E369*H369,2)</f>
        <v>0</v>
      </c>
      <c r="J369" s="171"/>
      <c r="K369" s="172">
        <f>ROUND(E369*J369,2)</f>
        <v>0</v>
      </c>
      <c r="L369" s="172">
        <v>21</v>
      </c>
      <c r="M369" s="172">
        <f>G369*(1+L369/100)</f>
        <v>0</v>
      </c>
      <c r="N369" s="170">
        <v>5.0000000000000001E-3</v>
      </c>
      <c r="O369" s="170">
        <f>ROUND(E369*N369,2)</f>
        <v>0.27</v>
      </c>
      <c r="P369" s="170">
        <v>0</v>
      </c>
      <c r="Q369" s="170">
        <f>ROUND(E369*P369,2)</f>
        <v>0</v>
      </c>
      <c r="R369" s="172" t="s">
        <v>302</v>
      </c>
      <c r="S369" s="172" t="s">
        <v>170</v>
      </c>
      <c r="T369" s="173" t="s">
        <v>170</v>
      </c>
      <c r="U369" s="158">
        <v>0</v>
      </c>
      <c r="V369" s="158">
        <f>ROUND(E369*U369,2)</f>
        <v>0</v>
      </c>
      <c r="W369" s="158"/>
      <c r="X369" s="158" t="s">
        <v>303</v>
      </c>
      <c r="Y369" s="147"/>
      <c r="Z369" s="147"/>
      <c r="AA369" s="147"/>
      <c r="AB369" s="147"/>
      <c r="AC369" s="147"/>
      <c r="AD369" s="147"/>
      <c r="AE369" s="147"/>
      <c r="AF369" s="147"/>
      <c r="AG369" s="147" t="s">
        <v>304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184" t="s">
        <v>611</v>
      </c>
      <c r="D370" s="182"/>
      <c r="E370" s="183"/>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201</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84" t="s">
        <v>740</v>
      </c>
      <c r="D371" s="182"/>
      <c r="E371" s="183">
        <v>54.370080000000002</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201</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243"/>
      <c r="D372" s="244"/>
      <c r="E372" s="244"/>
      <c r="F372" s="244"/>
      <c r="G372" s="244"/>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176</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ht="20.399999999999999" outlineLevel="1" x14ac:dyDescent="0.25">
      <c r="A373" s="167">
        <v>58</v>
      </c>
      <c r="B373" s="168" t="s">
        <v>741</v>
      </c>
      <c r="C373" s="178" t="s">
        <v>742</v>
      </c>
      <c r="D373" s="169" t="s">
        <v>218</v>
      </c>
      <c r="E373" s="170">
        <v>54.370080000000002</v>
      </c>
      <c r="F373" s="171"/>
      <c r="G373" s="172">
        <f>ROUND(E373*F373,2)</f>
        <v>0</v>
      </c>
      <c r="H373" s="171"/>
      <c r="I373" s="172">
        <f>ROUND(E373*H373,2)</f>
        <v>0</v>
      </c>
      <c r="J373" s="171"/>
      <c r="K373" s="172">
        <f>ROUND(E373*J373,2)</f>
        <v>0</v>
      </c>
      <c r="L373" s="172">
        <v>21</v>
      </c>
      <c r="M373" s="172">
        <f>G373*(1+L373/100)</f>
        <v>0</v>
      </c>
      <c r="N373" s="170">
        <v>8.0000000000000002E-3</v>
      </c>
      <c r="O373" s="170">
        <f>ROUND(E373*N373,2)</f>
        <v>0.43</v>
      </c>
      <c r="P373" s="170">
        <v>0</v>
      </c>
      <c r="Q373" s="170">
        <f>ROUND(E373*P373,2)</f>
        <v>0</v>
      </c>
      <c r="R373" s="172" t="s">
        <v>302</v>
      </c>
      <c r="S373" s="172" t="s">
        <v>170</v>
      </c>
      <c r="T373" s="173" t="s">
        <v>170</v>
      </c>
      <c r="U373" s="158">
        <v>0</v>
      </c>
      <c r="V373" s="158">
        <f>ROUND(E373*U373,2)</f>
        <v>0</v>
      </c>
      <c r="W373" s="158"/>
      <c r="X373" s="158" t="s">
        <v>303</v>
      </c>
      <c r="Y373" s="147"/>
      <c r="Z373" s="147"/>
      <c r="AA373" s="147"/>
      <c r="AB373" s="147"/>
      <c r="AC373" s="147"/>
      <c r="AD373" s="147"/>
      <c r="AE373" s="147"/>
      <c r="AF373" s="147"/>
      <c r="AG373" s="147" t="s">
        <v>304</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184" t="s">
        <v>611</v>
      </c>
      <c r="D374" s="182"/>
      <c r="E374" s="183"/>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201</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54"/>
      <c r="B375" s="155"/>
      <c r="C375" s="184" t="s">
        <v>740</v>
      </c>
      <c r="D375" s="182"/>
      <c r="E375" s="183">
        <v>54.370080000000002</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201</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54"/>
      <c r="B376" s="155"/>
      <c r="C376" s="243"/>
      <c r="D376" s="244"/>
      <c r="E376" s="244"/>
      <c r="F376" s="244"/>
      <c r="G376" s="244"/>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176</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67">
        <v>59</v>
      </c>
      <c r="B377" s="168" t="s">
        <v>743</v>
      </c>
      <c r="C377" s="178" t="s">
        <v>744</v>
      </c>
      <c r="D377" s="169" t="s">
        <v>218</v>
      </c>
      <c r="E377" s="170">
        <v>1353.3563999999999</v>
      </c>
      <c r="F377" s="171"/>
      <c r="G377" s="172">
        <f>ROUND(E377*F377,2)</f>
        <v>0</v>
      </c>
      <c r="H377" s="171"/>
      <c r="I377" s="172">
        <f>ROUND(E377*H377,2)</f>
        <v>0</v>
      </c>
      <c r="J377" s="171"/>
      <c r="K377" s="172">
        <f>ROUND(E377*J377,2)</f>
        <v>0</v>
      </c>
      <c r="L377" s="172">
        <v>21</v>
      </c>
      <c r="M377" s="172">
        <f>G377*(1+L377/100)</f>
        <v>0</v>
      </c>
      <c r="N377" s="170">
        <v>1.0500000000000001E-2</v>
      </c>
      <c r="O377" s="170">
        <f>ROUND(E377*N377,2)</f>
        <v>14.21</v>
      </c>
      <c r="P377" s="170">
        <v>0</v>
      </c>
      <c r="Q377" s="170">
        <f>ROUND(E377*P377,2)</f>
        <v>0</v>
      </c>
      <c r="R377" s="172"/>
      <c r="S377" s="172" t="s">
        <v>192</v>
      </c>
      <c r="T377" s="173" t="s">
        <v>171</v>
      </c>
      <c r="U377" s="158">
        <v>0</v>
      </c>
      <c r="V377" s="158">
        <f>ROUND(E377*U377,2)</f>
        <v>0</v>
      </c>
      <c r="W377" s="158"/>
      <c r="X377" s="158" t="s">
        <v>303</v>
      </c>
      <c r="Y377" s="147"/>
      <c r="Z377" s="147"/>
      <c r="AA377" s="147"/>
      <c r="AB377" s="147"/>
      <c r="AC377" s="147"/>
      <c r="AD377" s="147"/>
      <c r="AE377" s="147"/>
      <c r="AF377" s="147"/>
      <c r="AG377" s="147" t="s">
        <v>304</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84" t="s">
        <v>693</v>
      </c>
      <c r="D378" s="182"/>
      <c r="E378" s="183"/>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201</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54"/>
      <c r="B379" s="155"/>
      <c r="C379" s="184" t="s">
        <v>694</v>
      </c>
      <c r="D379" s="182"/>
      <c r="E379" s="183"/>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201</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54"/>
      <c r="B380" s="155"/>
      <c r="C380" s="184" t="s">
        <v>745</v>
      </c>
      <c r="D380" s="182"/>
      <c r="E380" s="183">
        <v>1353.3563999999999</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201</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243"/>
      <c r="D381" s="244"/>
      <c r="E381" s="244"/>
      <c r="F381" s="244"/>
      <c r="G381" s="244"/>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176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54">
        <v>60</v>
      </c>
      <c r="B382" s="155" t="s">
        <v>746</v>
      </c>
      <c r="C382" s="185" t="s">
        <v>747</v>
      </c>
      <c r="D382" s="156" t="s">
        <v>0</v>
      </c>
      <c r="E382" s="175"/>
      <c r="F382" s="159"/>
      <c r="G382" s="158">
        <f>ROUND(E382*F382,2)</f>
        <v>0</v>
      </c>
      <c r="H382" s="159"/>
      <c r="I382" s="158">
        <f>ROUND(E382*H382,2)</f>
        <v>0</v>
      </c>
      <c r="J382" s="159"/>
      <c r="K382" s="158">
        <f>ROUND(E382*J382,2)</f>
        <v>0</v>
      </c>
      <c r="L382" s="158">
        <v>21</v>
      </c>
      <c r="M382" s="158">
        <f>G382*(1+L382/100)</f>
        <v>0</v>
      </c>
      <c r="N382" s="157">
        <v>0</v>
      </c>
      <c r="O382" s="157">
        <f>ROUND(E382*N382,2)</f>
        <v>0</v>
      </c>
      <c r="P382" s="157">
        <v>0</v>
      </c>
      <c r="Q382" s="157">
        <f>ROUND(E382*P382,2)</f>
        <v>0</v>
      </c>
      <c r="R382" s="158" t="s">
        <v>719</v>
      </c>
      <c r="S382" s="158" t="s">
        <v>170</v>
      </c>
      <c r="T382" s="158" t="s">
        <v>170</v>
      </c>
      <c r="U382" s="158">
        <v>0</v>
      </c>
      <c r="V382" s="158">
        <f>ROUND(E382*U382,2)</f>
        <v>0</v>
      </c>
      <c r="W382" s="158"/>
      <c r="X382" s="158" t="s">
        <v>414</v>
      </c>
      <c r="Y382" s="147"/>
      <c r="Z382" s="147"/>
      <c r="AA382" s="147"/>
      <c r="AB382" s="147"/>
      <c r="AC382" s="147"/>
      <c r="AD382" s="147"/>
      <c r="AE382" s="147"/>
      <c r="AF382" s="147"/>
      <c r="AG382" s="147" t="s">
        <v>415</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256" t="s">
        <v>426</v>
      </c>
      <c r="D383" s="257"/>
      <c r="E383" s="257"/>
      <c r="F383" s="257"/>
      <c r="G383" s="257"/>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246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54"/>
      <c r="B384" s="155"/>
      <c r="C384" s="243"/>
      <c r="D384" s="244"/>
      <c r="E384" s="244"/>
      <c r="F384" s="244"/>
      <c r="G384" s="244"/>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176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x14ac:dyDescent="0.25">
      <c r="A385" s="161" t="s">
        <v>166</v>
      </c>
      <c r="B385" s="162" t="s">
        <v>114</v>
      </c>
      <c r="C385" s="177" t="s">
        <v>115</v>
      </c>
      <c r="D385" s="163"/>
      <c r="E385" s="164"/>
      <c r="F385" s="165"/>
      <c r="G385" s="165">
        <f>SUMIF(AG386:AG395,"&lt;&gt;NOR",G386:G395)</f>
        <v>0</v>
      </c>
      <c r="H385" s="165"/>
      <c r="I385" s="165">
        <f>SUM(I386:I395)</f>
        <v>0</v>
      </c>
      <c r="J385" s="165"/>
      <c r="K385" s="165">
        <f>SUM(K386:K395)</f>
        <v>0</v>
      </c>
      <c r="L385" s="165"/>
      <c r="M385" s="165">
        <f>SUM(M386:M395)</f>
        <v>0</v>
      </c>
      <c r="N385" s="164"/>
      <c r="O385" s="164">
        <f>SUM(O386:O395)</f>
        <v>0</v>
      </c>
      <c r="P385" s="164"/>
      <c r="Q385" s="164">
        <f>SUM(Q386:Q395)</f>
        <v>0</v>
      </c>
      <c r="R385" s="165"/>
      <c r="S385" s="165"/>
      <c r="T385" s="166"/>
      <c r="U385" s="160"/>
      <c r="V385" s="160">
        <f>SUM(V386:V395)</f>
        <v>0</v>
      </c>
      <c r="W385" s="160"/>
      <c r="X385" s="160"/>
      <c r="AG385" t="s">
        <v>167</v>
      </c>
    </row>
    <row r="386" spans="1:60" outlineLevel="1" x14ac:dyDescent="0.25">
      <c r="A386" s="167">
        <v>61</v>
      </c>
      <c r="B386" s="168" t="s">
        <v>440</v>
      </c>
      <c r="C386" s="178" t="s">
        <v>441</v>
      </c>
      <c r="D386" s="169" t="s">
        <v>369</v>
      </c>
      <c r="E386" s="170">
        <v>43.83</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192</v>
      </c>
      <c r="T386" s="173" t="s">
        <v>171</v>
      </c>
      <c r="U386" s="158">
        <v>0</v>
      </c>
      <c r="V386" s="158">
        <f>ROUND(E386*U386,2)</f>
        <v>0</v>
      </c>
      <c r="W386" s="158"/>
      <c r="X386" s="158" t="s">
        <v>198</v>
      </c>
      <c r="Y386" s="147"/>
      <c r="Z386" s="147"/>
      <c r="AA386" s="147"/>
      <c r="AB386" s="147"/>
      <c r="AC386" s="147"/>
      <c r="AD386" s="147"/>
      <c r="AE386" s="147"/>
      <c r="AF386" s="147"/>
      <c r="AG386" s="147" t="s">
        <v>199</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184" t="s">
        <v>748</v>
      </c>
      <c r="D387" s="182"/>
      <c r="E387" s="183">
        <v>43.83</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201</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5">
      <c r="A388" s="154"/>
      <c r="B388" s="155"/>
      <c r="C388" s="243"/>
      <c r="D388" s="244"/>
      <c r="E388" s="244"/>
      <c r="F388" s="244"/>
      <c r="G388" s="244"/>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176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0.399999999999999" outlineLevel="1" x14ac:dyDescent="0.25">
      <c r="A389" s="167">
        <v>62</v>
      </c>
      <c r="B389" s="168" t="s">
        <v>749</v>
      </c>
      <c r="C389" s="178" t="s">
        <v>750</v>
      </c>
      <c r="D389" s="169" t="s">
        <v>369</v>
      </c>
      <c r="E389" s="170">
        <v>55</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192</v>
      </c>
      <c r="T389" s="173" t="s">
        <v>171</v>
      </c>
      <c r="U389" s="158">
        <v>0</v>
      </c>
      <c r="V389" s="158">
        <f>ROUND(E389*U389,2)</f>
        <v>0</v>
      </c>
      <c r="W389" s="158"/>
      <c r="X389" s="158" t="s">
        <v>198</v>
      </c>
      <c r="Y389" s="147"/>
      <c r="Z389" s="147"/>
      <c r="AA389" s="147"/>
      <c r="AB389" s="147"/>
      <c r="AC389" s="147"/>
      <c r="AD389" s="147"/>
      <c r="AE389" s="147"/>
      <c r="AF389" s="147"/>
      <c r="AG389" s="147" t="s">
        <v>199</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54"/>
      <c r="B390" s="155"/>
      <c r="C390" s="245"/>
      <c r="D390" s="246"/>
      <c r="E390" s="246"/>
      <c r="F390" s="246"/>
      <c r="G390" s="246"/>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176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20.399999999999999" outlineLevel="1" x14ac:dyDescent="0.25">
      <c r="A391" s="167">
        <v>63</v>
      </c>
      <c r="B391" s="168" t="s">
        <v>751</v>
      </c>
      <c r="C391" s="178" t="s">
        <v>752</v>
      </c>
      <c r="D391" s="169" t="s">
        <v>369</v>
      </c>
      <c r="E391" s="170">
        <v>42</v>
      </c>
      <c r="F391" s="171"/>
      <c r="G391" s="172">
        <f>ROUND(E391*F391,2)</f>
        <v>0</v>
      </c>
      <c r="H391" s="171"/>
      <c r="I391" s="172">
        <f>ROUND(E391*H391,2)</f>
        <v>0</v>
      </c>
      <c r="J391" s="171"/>
      <c r="K391" s="172">
        <f>ROUND(E391*J391,2)</f>
        <v>0</v>
      </c>
      <c r="L391" s="172">
        <v>21</v>
      </c>
      <c r="M391" s="172">
        <f>G391*(1+L391/100)</f>
        <v>0</v>
      </c>
      <c r="N391" s="170">
        <v>0</v>
      </c>
      <c r="O391" s="170">
        <f>ROUND(E391*N391,2)</f>
        <v>0</v>
      </c>
      <c r="P391" s="170">
        <v>0</v>
      </c>
      <c r="Q391" s="170">
        <f>ROUND(E391*P391,2)</f>
        <v>0</v>
      </c>
      <c r="R391" s="172"/>
      <c r="S391" s="172" t="s">
        <v>192</v>
      </c>
      <c r="T391" s="173" t="s">
        <v>171</v>
      </c>
      <c r="U391" s="158">
        <v>0</v>
      </c>
      <c r="V391" s="158">
        <f>ROUND(E391*U391,2)</f>
        <v>0</v>
      </c>
      <c r="W391" s="158"/>
      <c r="X391" s="158" t="s">
        <v>198</v>
      </c>
      <c r="Y391" s="147"/>
      <c r="Z391" s="147"/>
      <c r="AA391" s="147"/>
      <c r="AB391" s="147"/>
      <c r="AC391" s="147"/>
      <c r="AD391" s="147"/>
      <c r="AE391" s="147"/>
      <c r="AF391" s="147"/>
      <c r="AG391" s="147" t="s">
        <v>199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245"/>
      <c r="D392" s="246"/>
      <c r="E392" s="246"/>
      <c r="F392" s="246"/>
      <c r="G392" s="246"/>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176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54">
        <v>64</v>
      </c>
      <c r="B393" s="155" t="s">
        <v>452</v>
      </c>
      <c r="C393" s="185" t="s">
        <v>453</v>
      </c>
      <c r="D393" s="156" t="s">
        <v>0</v>
      </c>
      <c r="E393" s="175"/>
      <c r="F393" s="159"/>
      <c r="G393" s="158">
        <f>ROUND(E393*F393,2)</f>
        <v>0</v>
      </c>
      <c r="H393" s="159"/>
      <c r="I393" s="158">
        <f>ROUND(E393*H393,2)</f>
        <v>0</v>
      </c>
      <c r="J393" s="159"/>
      <c r="K393" s="158">
        <f>ROUND(E393*J393,2)</f>
        <v>0</v>
      </c>
      <c r="L393" s="158">
        <v>21</v>
      </c>
      <c r="M393" s="158">
        <f>G393*(1+L393/100)</f>
        <v>0</v>
      </c>
      <c r="N393" s="157">
        <v>0</v>
      </c>
      <c r="O393" s="157">
        <f>ROUND(E393*N393,2)</f>
        <v>0</v>
      </c>
      <c r="P393" s="157">
        <v>0</v>
      </c>
      <c r="Q393" s="157">
        <f>ROUND(E393*P393,2)</f>
        <v>0</v>
      </c>
      <c r="R393" s="158" t="s">
        <v>454</v>
      </c>
      <c r="S393" s="158" t="s">
        <v>170</v>
      </c>
      <c r="T393" s="158" t="s">
        <v>170</v>
      </c>
      <c r="U393" s="158">
        <v>0</v>
      </c>
      <c r="V393" s="158">
        <f>ROUND(E393*U393,2)</f>
        <v>0</v>
      </c>
      <c r="W393" s="158"/>
      <c r="X393" s="158" t="s">
        <v>414</v>
      </c>
      <c r="Y393" s="147"/>
      <c r="Z393" s="147"/>
      <c r="AA393" s="147"/>
      <c r="AB393" s="147"/>
      <c r="AC393" s="147"/>
      <c r="AD393" s="147"/>
      <c r="AE393" s="147"/>
      <c r="AF393" s="147"/>
      <c r="AG393" s="147" t="s">
        <v>415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256" t="s">
        <v>426</v>
      </c>
      <c r="D394" s="257"/>
      <c r="E394" s="257"/>
      <c r="F394" s="257"/>
      <c r="G394" s="257"/>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246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243"/>
      <c r="D395" s="244"/>
      <c r="E395" s="244"/>
      <c r="F395" s="244"/>
      <c r="G395" s="244"/>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176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5">
      <c r="A396" s="161" t="s">
        <v>166</v>
      </c>
      <c r="B396" s="162" t="s">
        <v>118</v>
      </c>
      <c r="C396" s="177" t="s">
        <v>119</v>
      </c>
      <c r="D396" s="163"/>
      <c r="E396" s="164"/>
      <c r="F396" s="165"/>
      <c r="G396" s="165">
        <f>SUMIF(AG397:AG412,"&lt;&gt;NOR",G397:G412)</f>
        <v>0</v>
      </c>
      <c r="H396" s="165"/>
      <c r="I396" s="165">
        <f>SUM(I397:I412)</f>
        <v>0</v>
      </c>
      <c r="J396" s="165"/>
      <c r="K396" s="165">
        <f>SUM(K397:K412)</f>
        <v>0</v>
      </c>
      <c r="L396" s="165"/>
      <c r="M396" s="165">
        <f>SUM(M397:M412)</f>
        <v>0</v>
      </c>
      <c r="N396" s="164"/>
      <c r="O396" s="164">
        <f>SUM(O397:O412)</f>
        <v>0</v>
      </c>
      <c r="P396" s="164"/>
      <c r="Q396" s="164">
        <f>SUM(Q397:Q412)</f>
        <v>0</v>
      </c>
      <c r="R396" s="165"/>
      <c r="S396" s="165"/>
      <c r="T396" s="166"/>
      <c r="U396" s="160"/>
      <c r="V396" s="160">
        <f>SUM(V397:V412)</f>
        <v>18.7</v>
      </c>
      <c r="W396" s="160"/>
      <c r="X396" s="160"/>
      <c r="AG396" t="s">
        <v>167</v>
      </c>
    </row>
    <row r="397" spans="1:60" outlineLevel="1" x14ac:dyDescent="0.25">
      <c r="A397" s="167">
        <v>65</v>
      </c>
      <c r="B397" s="168" t="s">
        <v>466</v>
      </c>
      <c r="C397" s="178" t="s">
        <v>753</v>
      </c>
      <c r="D397" s="169" t="s">
        <v>366</v>
      </c>
      <c r="E397" s="170">
        <v>3</v>
      </c>
      <c r="F397" s="171"/>
      <c r="G397" s="172">
        <f>ROUND(E397*F397,2)</f>
        <v>0</v>
      </c>
      <c r="H397" s="171"/>
      <c r="I397" s="172">
        <f>ROUND(E397*H397,2)</f>
        <v>0</v>
      </c>
      <c r="J397" s="171"/>
      <c r="K397" s="172">
        <f>ROUND(E397*J397,2)</f>
        <v>0</v>
      </c>
      <c r="L397" s="172">
        <v>21</v>
      </c>
      <c r="M397" s="172">
        <f>G397*(1+L397/100)</f>
        <v>0</v>
      </c>
      <c r="N397" s="170">
        <v>6.9999999999999994E-5</v>
      </c>
      <c r="O397" s="170">
        <f>ROUND(E397*N397,2)</f>
        <v>0</v>
      </c>
      <c r="P397" s="170">
        <v>0</v>
      </c>
      <c r="Q397" s="170">
        <f>ROUND(E397*P397,2)</f>
        <v>0</v>
      </c>
      <c r="R397" s="172"/>
      <c r="S397" s="172" t="s">
        <v>192</v>
      </c>
      <c r="T397" s="173" t="s">
        <v>171</v>
      </c>
      <c r="U397" s="158">
        <v>0.34</v>
      </c>
      <c r="V397" s="158">
        <f>ROUND(E397*U397,2)</f>
        <v>1.02</v>
      </c>
      <c r="W397" s="158"/>
      <c r="X397" s="158" t="s">
        <v>198</v>
      </c>
      <c r="Y397" s="147"/>
      <c r="Z397" s="147"/>
      <c r="AA397" s="147"/>
      <c r="AB397" s="147"/>
      <c r="AC397" s="147"/>
      <c r="AD397" s="147"/>
      <c r="AE397" s="147"/>
      <c r="AF397" s="147"/>
      <c r="AG397" s="147" t="s">
        <v>199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245"/>
      <c r="D398" s="246"/>
      <c r="E398" s="246"/>
      <c r="F398" s="246"/>
      <c r="G398" s="246"/>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176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67">
        <v>66</v>
      </c>
      <c r="B399" s="168" t="s">
        <v>754</v>
      </c>
      <c r="C399" s="178" t="s">
        <v>755</v>
      </c>
      <c r="D399" s="169" t="s">
        <v>366</v>
      </c>
      <c r="E399" s="170">
        <v>1</v>
      </c>
      <c r="F399" s="171"/>
      <c r="G399" s="172">
        <f>ROUND(E399*F399,2)</f>
        <v>0</v>
      </c>
      <c r="H399" s="171"/>
      <c r="I399" s="172">
        <f>ROUND(E399*H399,2)</f>
        <v>0</v>
      </c>
      <c r="J399" s="171"/>
      <c r="K399" s="172">
        <f>ROUND(E399*J399,2)</f>
        <v>0</v>
      </c>
      <c r="L399" s="172">
        <v>21</v>
      </c>
      <c r="M399" s="172">
        <f>G399*(1+L399/100)</f>
        <v>0</v>
      </c>
      <c r="N399" s="170">
        <v>6.9999999999999994E-5</v>
      </c>
      <c r="O399" s="170">
        <f>ROUND(E399*N399,2)</f>
        <v>0</v>
      </c>
      <c r="P399" s="170">
        <v>0</v>
      </c>
      <c r="Q399" s="170">
        <f>ROUND(E399*P399,2)</f>
        <v>0</v>
      </c>
      <c r="R399" s="172"/>
      <c r="S399" s="172" t="s">
        <v>192</v>
      </c>
      <c r="T399" s="173" t="s">
        <v>171</v>
      </c>
      <c r="U399" s="158">
        <v>0.34</v>
      </c>
      <c r="V399" s="158">
        <f>ROUND(E399*U399,2)</f>
        <v>0.34</v>
      </c>
      <c r="W399" s="158"/>
      <c r="X399" s="158" t="s">
        <v>198</v>
      </c>
      <c r="Y399" s="147"/>
      <c r="Z399" s="147"/>
      <c r="AA399" s="147"/>
      <c r="AB399" s="147"/>
      <c r="AC399" s="147"/>
      <c r="AD399" s="147"/>
      <c r="AE399" s="147"/>
      <c r="AF399" s="147"/>
      <c r="AG399" s="147" t="s">
        <v>199</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245"/>
      <c r="D400" s="246"/>
      <c r="E400" s="246"/>
      <c r="F400" s="246"/>
      <c r="G400" s="246"/>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176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67">
        <v>67</v>
      </c>
      <c r="B401" s="168" t="s">
        <v>756</v>
      </c>
      <c r="C401" s="178" t="s">
        <v>757</v>
      </c>
      <c r="D401" s="169" t="s">
        <v>366</v>
      </c>
      <c r="E401" s="170">
        <v>4</v>
      </c>
      <c r="F401" s="171"/>
      <c r="G401" s="172">
        <f>ROUND(E401*F401,2)</f>
        <v>0</v>
      </c>
      <c r="H401" s="171"/>
      <c r="I401" s="172">
        <f>ROUND(E401*H401,2)</f>
        <v>0</v>
      </c>
      <c r="J401" s="171"/>
      <c r="K401" s="172">
        <f>ROUND(E401*J401,2)</f>
        <v>0</v>
      </c>
      <c r="L401" s="172">
        <v>21</v>
      </c>
      <c r="M401" s="172">
        <f>G401*(1+L401/100)</f>
        <v>0</v>
      </c>
      <c r="N401" s="170">
        <v>6.9999999999999994E-5</v>
      </c>
      <c r="O401" s="170">
        <f>ROUND(E401*N401,2)</f>
        <v>0</v>
      </c>
      <c r="P401" s="170">
        <v>0</v>
      </c>
      <c r="Q401" s="170">
        <f>ROUND(E401*P401,2)</f>
        <v>0</v>
      </c>
      <c r="R401" s="172"/>
      <c r="S401" s="172" t="s">
        <v>192</v>
      </c>
      <c r="T401" s="173" t="s">
        <v>171</v>
      </c>
      <c r="U401" s="158">
        <v>0.34</v>
      </c>
      <c r="V401" s="158">
        <f>ROUND(E401*U401,2)</f>
        <v>1.36</v>
      </c>
      <c r="W401" s="158"/>
      <c r="X401" s="158" t="s">
        <v>198</v>
      </c>
      <c r="Y401" s="147"/>
      <c r="Z401" s="147"/>
      <c r="AA401" s="147"/>
      <c r="AB401" s="147"/>
      <c r="AC401" s="147"/>
      <c r="AD401" s="147"/>
      <c r="AE401" s="147"/>
      <c r="AF401" s="147"/>
      <c r="AG401" s="147" t="s">
        <v>199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54"/>
      <c r="B402" s="155"/>
      <c r="C402" s="245"/>
      <c r="D402" s="246"/>
      <c r="E402" s="246"/>
      <c r="F402" s="246"/>
      <c r="G402" s="246"/>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176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67">
        <v>68</v>
      </c>
      <c r="B403" s="168" t="s">
        <v>758</v>
      </c>
      <c r="C403" s="178" t="s">
        <v>759</v>
      </c>
      <c r="D403" s="169" t="s">
        <v>366</v>
      </c>
      <c r="E403" s="170">
        <v>20</v>
      </c>
      <c r="F403" s="171"/>
      <c r="G403" s="172">
        <f>ROUND(E403*F403,2)</f>
        <v>0</v>
      </c>
      <c r="H403" s="171"/>
      <c r="I403" s="172">
        <f>ROUND(E403*H403,2)</f>
        <v>0</v>
      </c>
      <c r="J403" s="171"/>
      <c r="K403" s="172">
        <f>ROUND(E403*J403,2)</f>
        <v>0</v>
      </c>
      <c r="L403" s="172">
        <v>21</v>
      </c>
      <c r="M403" s="172">
        <f>G403*(1+L403/100)</f>
        <v>0</v>
      </c>
      <c r="N403" s="170">
        <v>6.9999999999999994E-5</v>
      </c>
      <c r="O403" s="170">
        <f>ROUND(E403*N403,2)</f>
        <v>0</v>
      </c>
      <c r="P403" s="170">
        <v>0</v>
      </c>
      <c r="Q403" s="170">
        <f>ROUND(E403*P403,2)</f>
        <v>0</v>
      </c>
      <c r="R403" s="172"/>
      <c r="S403" s="172" t="s">
        <v>192</v>
      </c>
      <c r="T403" s="173" t="s">
        <v>171</v>
      </c>
      <c r="U403" s="158">
        <v>0.34</v>
      </c>
      <c r="V403" s="158">
        <f>ROUND(E403*U403,2)</f>
        <v>6.8</v>
      </c>
      <c r="W403" s="158"/>
      <c r="X403" s="158" t="s">
        <v>198</v>
      </c>
      <c r="Y403" s="147"/>
      <c r="Z403" s="147"/>
      <c r="AA403" s="147"/>
      <c r="AB403" s="147"/>
      <c r="AC403" s="147"/>
      <c r="AD403" s="147"/>
      <c r="AE403" s="147"/>
      <c r="AF403" s="147"/>
      <c r="AG403" s="147" t="s">
        <v>199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245"/>
      <c r="D404" s="246"/>
      <c r="E404" s="246"/>
      <c r="F404" s="246"/>
      <c r="G404" s="246"/>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176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67">
        <v>69</v>
      </c>
      <c r="B405" s="168" t="s">
        <v>760</v>
      </c>
      <c r="C405" s="178" t="s">
        <v>759</v>
      </c>
      <c r="D405" s="169" t="s">
        <v>366</v>
      </c>
      <c r="E405" s="170">
        <v>12</v>
      </c>
      <c r="F405" s="171"/>
      <c r="G405" s="172">
        <f>ROUND(E405*F405,2)</f>
        <v>0</v>
      </c>
      <c r="H405" s="171"/>
      <c r="I405" s="172">
        <f>ROUND(E405*H405,2)</f>
        <v>0</v>
      </c>
      <c r="J405" s="171"/>
      <c r="K405" s="172">
        <f>ROUND(E405*J405,2)</f>
        <v>0</v>
      </c>
      <c r="L405" s="172">
        <v>21</v>
      </c>
      <c r="M405" s="172">
        <f>G405*(1+L405/100)</f>
        <v>0</v>
      </c>
      <c r="N405" s="170">
        <v>6.9999999999999994E-5</v>
      </c>
      <c r="O405" s="170">
        <f>ROUND(E405*N405,2)</f>
        <v>0</v>
      </c>
      <c r="P405" s="170">
        <v>0</v>
      </c>
      <c r="Q405" s="170">
        <f>ROUND(E405*P405,2)</f>
        <v>0</v>
      </c>
      <c r="R405" s="172"/>
      <c r="S405" s="172" t="s">
        <v>192</v>
      </c>
      <c r="T405" s="173" t="s">
        <v>171</v>
      </c>
      <c r="U405" s="158">
        <v>0.34</v>
      </c>
      <c r="V405" s="158">
        <f>ROUND(E405*U405,2)</f>
        <v>4.08</v>
      </c>
      <c r="W405" s="158"/>
      <c r="X405" s="158" t="s">
        <v>198</v>
      </c>
      <c r="Y405" s="147"/>
      <c r="Z405" s="147"/>
      <c r="AA405" s="147"/>
      <c r="AB405" s="147"/>
      <c r="AC405" s="147"/>
      <c r="AD405" s="147"/>
      <c r="AE405" s="147"/>
      <c r="AF405" s="147"/>
      <c r="AG405" s="147" t="s">
        <v>199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54"/>
      <c r="B406" s="155"/>
      <c r="C406" s="245"/>
      <c r="D406" s="246"/>
      <c r="E406" s="246"/>
      <c r="F406" s="246"/>
      <c r="G406" s="246"/>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176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67">
        <v>70</v>
      </c>
      <c r="B407" s="168" t="s">
        <v>761</v>
      </c>
      <c r="C407" s="178" t="s">
        <v>762</v>
      </c>
      <c r="D407" s="169" t="s">
        <v>366</v>
      </c>
      <c r="E407" s="170">
        <v>3</v>
      </c>
      <c r="F407" s="171"/>
      <c r="G407" s="172">
        <f>ROUND(E407*F407,2)</f>
        <v>0</v>
      </c>
      <c r="H407" s="171"/>
      <c r="I407" s="172">
        <f>ROUND(E407*H407,2)</f>
        <v>0</v>
      </c>
      <c r="J407" s="171"/>
      <c r="K407" s="172">
        <f>ROUND(E407*J407,2)</f>
        <v>0</v>
      </c>
      <c r="L407" s="172">
        <v>21</v>
      </c>
      <c r="M407" s="172">
        <f>G407*(1+L407/100)</f>
        <v>0</v>
      </c>
      <c r="N407" s="170">
        <v>6.9999999999999994E-5</v>
      </c>
      <c r="O407" s="170">
        <f>ROUND(E407*N407,2)</f>
        <v>0</v>
      </c>
      <c r="P407" s="170">
        <v>0</v>
      </c>
      <c r="Q407" s="170">
        <f>ROUND(E407*P407,2)</f>
        <v>0</v>
      </c>
      <c r="R407" s="172"/>
      <c r="S407" s="172" t="s">
        <v>192</v>
      </c>
      <c r="T407" s="173" t="s">
        <v>171</v>
      </c>
      <c r="U407" s="158">
        <v>0.34</v>
      </c>
      <c r="V407" s="158">
        <f>ROUND(E407*U407,2)</f>
        <v>1.02</v>
      </c>
      <c r="W407" s="158"/>
      <c r="X407" s="158" t="s">
        <v>198</v>
      </c>
      <c r="Y407" s="147"/>
      <c r="Z407" s="147"/>
      <c r="AA407" s="147"/>
      <c r="AB407" s="147"/>
      <c r="AC407" s="147"/>
      <c r="AD407" s="147"/>
      <c r="AE407" s="147"/>
      <c r="AF407" s="147"/>
      <c r="AG407" s="147" t="s">
        <v>199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245"/>
      <c r="D408" s="246"/>
      <c r="E408" s="246"/>
      <c r="F408" s="246"/>
      <c r="G408" s="246"/>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176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67">
        <v>71</v>
      </c>
      <c r="B409" s="168" t="s">
        <v>763</v>
      </c>
      <c r="C409" s="178" t="s">
        <v>764</v>
      </c>
      <c r="D409" s="169" t="s">
        <v>366</v>
      </c>
      <c r="E409" s="170">
        <v>1</v>
      </c>
      <c r="F409" s="171"/>
      <c r="G409" s="172">
        <f>ROUND(E409*F409,2)</f>
        <v>0</v>
      </c>
      <c r="H409" s="171"/>
      <c r="I409" s="172">
        <f>ROUND(E409*H409,2)</f>
        <v>0</v>
      </c>
      <c r="J409" s="171"/>
      <c r="K409" s="172">
        <f>ROUND(E409*J409,2)</f>
        <v>0</v>
      </c>
      <c r="L409" s="172">
        <v>21</v>
      </c>
      <c r="M409" s="172">
        <f>G409*(1+L409/100)</f>
        <v>0</v>
      </c>
      <c r="N409" s="170">
        <v>6.9999999999999994E-5</v>
      </c>
      <c r="O409" s="170">
        <f>ROUND(E409*N409,2)</f>
        <v>0</v>
      </c>
      <c r="P409" s="170">
        <v>0</v>
      </c>
      <c r="Q409" s="170">
        <f>ROUND(E409*P409,2)</f>
        <v>0</v>
      </c>
      <c r="R409" s="172"/>
      <c r="S409" s="172" t="s">
        <v>192</v>
      </c>
      <c r="T409" s="173" t="s">
        <v>171</v>
      </c>
      <c r="U409" s="158">
        <v>0.34</v>
      </c>
      <c r="V409" s="158">
        <f>ROUND(E409*U409,2)</f>
        <v>0.34</v>
      </c>
      <c r="W409" s="158"/>
      <c r="X409" s="158" t="s">
        <v>198</v>
      </c>
      <c r="Y409" s="147"/>
      <c r="Z409" s="147"/>
      <c r="AA409" s="147"/>
      <c r="AB409" s="147"/>
      <c r="AC409" s="147"/>
      <c r="AD409" s="147"/>
      <c r="AE409" s="147"/>
      <c r="AF409" s="147"/>
      <c r="AG409" s="147" t="s">
        <v>199</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5">
      <c r="A410" s="154"/>
      <c r="B410" s="155"/>
      <c r="C410" s="245"/>
      <c r="D410" s="246"/>
      <c r="E410" s="246"/>
      <c r="F410" s="246"/>
      <c r="G410" s="246"/>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176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5">
      <c r="A411" s="167">
        <v>72</v>
      </c>
      <c r="B411" s="168" t="s">
        <v>476</v>
      </c>
      <c r="C411" s="178" t="s">
        <v>477</v>
      </c>
      <c r="D411" s="169" t="s">
        <v>366</v>
      </c>
      <c r="E411" s="170">
        <v>11</v>
      </c>
      <c r="F411" s="171"/>
      <c r="G411" s="172">
        <f>ROUND(E411*F411,2)</f>
        <v>0</v>
      </c>
      <c r="H411" s="171"/>
      <c r="I411" s="172">
        <f>ROUND(E411*H411,2)</f>
        <v>0</v>
      </c>
      <c r="J411" s="171"/>
      <c r="K411" s="172">
        <f>ROUND(E411*J411,2)</f>
        <v>0</v>
      </c>
      <c r="L411" s="172">
        <v>21</v>
      </c>
      <c r="M411" s="172">
        <f>G411*(1+L411/100)</f>
        <v>0</v>
      </c>
      <c r="N411" s="170">
        <v>6.9999999999999994E-5</v>
      </c>
      <c r="O411" s="170">
        <f>ROUND(E411*N411,2)</f>
        <v>0</v>
      </c>
      <c r="P411" s="170">
        <v>0</v>
      </c>
      <c r="Q411" s="170">
        <f>ROUND(E411*P411,2)</f>
        <v>0</v>
      </c>
      <c r="R411" s="172"/>
      <c r="S411" s="172" t="s">
        <v>192</v>
      </c>
      <c r="T411" s="173" t="s">
        <v>171</v>
      </c>
      <c r="U411" s="158">
        <v>0.34</v>
      </c>
      <c r="V411" s="158">
        <f>ROUND(E411*U411,2)</f>
        <v>3.74</v>
      </c>
      <c r="W411" s="158"/>
      <c r="X411" s="158" t="s">
        <v>198</v>
      </c>
      <c r="Y411" s="147"/>
      <c r="Z411" s="147"/>
      <c r="AA411" s="147"/>
      <c r="AB411" s="147"/>
      <c r="AC411" s="147"/>
      <c r="AD411" s="147"/>
      <c r="AE411" s="147"/>
      <c r="AF411" s="147"/>
      <c r="AG411" s="147" t="s">
        <v>199</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45"/>
      <c r="D412" s="246"/>
      <c r="E412" s="246"/>
      <c r="F412" s="246"/>
      <c r="G412" s="246"/>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61" t="s">
        <v>166</v>
      </c>
      <c r="B413" s="162" t="s">
        <v>122</v>
      </c>
      <c r="C413" s="177" t="s">
        <v>123</v>
      </c>
      <c r="D413" s="163"/>
      <c r="E413" s="164"/>
      <c r="F413" s="165"/>
      <c r="G413" s="165">
        <f>SUMIF(AG414:AG424,"&lt;&gt;NOR",G414:G424)</f>
        <v>0</v>
      </c>
      <c r="H413" s="165"/>
      <c r="I413" s="165">
        <f>SUM(I414:I424)</f>
        <v>0</v>
      </c>
      <c r="J413" s="165"/>
      <c r="K413" s="165">
        <f>SUM(K414:K424)</f>
        <v>0</v>
      </c>
      <c r="L413" s="165"/>
      <c r="M413" s="165">
        <f>SUM(M414:M424)</f>
        <v>0</v>
      </c>
      <c r="N413" s="164"/>
      <c r="O413" s="164">
        <f>SUM(O414:O424)</f>
        <v>0.04</v>
      </c>
      <c r="P413" s="164"/>
      <c r="Q413" s="164">
        <f>SUM(Q414:Q424)</f>
        <v>0</v>
      </c>
      <c r="R413" s="165"/>
      <c r="S413" s="165"/>
      <c r="T413" s="166"/>
      <c r="U413" s="160"/>
      <c r="V413" s="160">
        <f>SUM(V414:V424)</f>
        <v>0</v>
      </c>
      <c r="W413" s="160"/>
      <c r="X413" s="160"/>
      <c r="AG413" t="s">
        <v>167</v>
      </c>
    </row>
    <row r="414" spans="1:60" outlineLevel="1" x14ac:dyDescent="0.25">
      <c r="A414" s="167">
        <v>73</v>
      </c>
      <c r="B414" s="168" t="s">
        <v>504</v>
      </c>
      <c r="C414" s="178" t="s">
        <v>505</v>
      </c>
      <c r="D414" s="169" t="s">
        <v>218</v>
      </c>
      <c r="E414" s="170">
        <v>65.246399999999994</v>
      </c>
      <c r="F414" s="171"/>
      <c r="G414" s="172">
        <f>ROUND(E414*F414,2)</f>
        <v>0</v>
      </c>
      <c r="H414" s="171"/>
      <c r="I414" s="172">
        <f>ROUND(E414*H414,2)</f>
        <v>0</v>
      </c>
      <c r="J414" s="171"/>
      <c r="K414" s="172">
        <f>ROUND(E414*J414,2)</f>
        <v>0</v>
      </c>
      <c r="L414" s="172">
        <v>21</v>
      </c>
      <c r="M414" s="172">
        <f>G414*(1+L414/100)</f>
        <v>0</v>
      </c>
      <c r="N414" s="170">
        <v>4.2000000000000002E-4</v>
      </c>
      <c r="O414" s="170">
        <f>ROUND(E414*N414,2)</f>
        <v>0.03</v>
      </c>
      <c r="P414" s="170">
        <v>0</v>
      </c>
      <c r="Q414" s="170">
        <f>ROUND(E414*P414,2)</f>
        <v>0</v>
      </c>
      <c r="R414" s="172" t="s">
        <v>506</v>
      </c>
      <c r="S414" s="172" t="s">
        <v>170</v>
      </c>
      <c r="T414" s="173" t="s">
        <v>170</v>
      </c>
      <c r="U414" s="158">
        <v>0</v>
      </c>
      <c r="V414" s="158">
        <f>ROUND(E414*U414,2)</f>
        <v>0</v>
      </c>
      <c r="W414" s="158"/>
      <c r="X414" s="158" t="s">
        <v>507</v>
      </c>
      <c r="Y414" s="147"/>
      <c r="Z414" s="147"/>
      <c r="AA414" s="147"/>
      <c r="AB414" s="147"/>
      <c r="AC414" s="147"/>
      <c r="AD414" s="147"/>
      <c r="AE414" s="147"/>
      <c r="AF414" s="147"/>
      <c r="AG414" s="147" t="s">
        <v>508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54"/>
      <c r="B415" s="155"/>
      <c r="C415" s="184" t="s">
        <v>239</v>
      </c>
      <c r="D415" s="182"/>
      <c r="E415" s="183"/>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201</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184" t="s">
        <v>240</v>
      </c>
      <c r="D416" s="182"/>
      <c r="E416" s="183"/>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201</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54"/>
      <c r="B417" s="155"/>
      <c r="C417" s="184" t="s">
        <v>605</v>
      </c>
      <c r="D417" s="182"/>
      <c r="E417" s="183">
        <v>65.246399999999994</v>
      </c>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201</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243"/>
      <c r="D418" s="244"/>
      <c r="E418" s="244"/>
      <c r="F418" s="244"/>
      <c r="G418" s="244"/>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176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7">
        <v>74</v>
      </c>
      <c r="B419" s="168" t="s">
        <v>511</v>
      </c>
      <c r="C419" s="178" t="s">
        <v>512</v>
      </c>
      <c r="D419" s="169" t="s">
        <v>218</v>
      </c>
      <c r="E419" s="170">
        <v>21.748799999999999</v>
      </c>
      <c r="F419" s="171"/>
      <c r="G419" s="172">
        <f>ROUND(E419*F419,2)</f>
        <v>0</v>
      </c>
      <c r="H419" s="171"/>
      <c r="I419" s="172">
        <f>ROUND(E419*H419,2)</f>
        <v>0</v>
      </c>
      <c r="J419" s="171"/>
      <c r="K419" s="172">
        <f>ROUND(E419*J419,2)</f>
        <v>0</v>
      </c>
      <c r="L419" s="172">
        <v>21</v>
      </c>
      <c r="M419" s="172">
        <f>G419*(1+L419/100)</f>
        <v>0</v>
      </c>
      <c r="N419" s="170">
        <v>2.5999999999999998E-4</v>
      </c>
      <c r="O419" s="170">
        <f>ROUND(E419*N419,2)</f>
        <v>0.01</v>
      </c>
      <c r="P419" s="170">
        <v>0</v>
      </c>
      <c r="Q419" s="170">
        <f>ROUND(E419*P419,2)</f>
        <v>0</v>
      </c>
      <c r="R419" s="172" t="s">
        <v>506</v>
      </c>
      <c r="S419" s="172" t="s">
        <v>170</v>
      </c>
      <c r="T419" s="173" t="s">
        <v>170</v>
      </c>
      <c r="U419" s="158">
        <v>0</v>
      </c>
      <c r="V419" s="158">
        <f>ROUND(E419*U419,2)</f>
        <v>0</v>
      </c>
      <c r="W419" s="158"/>
      <c r="X419" s="158" t="s">
        <v>507</v>
      </c>
      <c r="Y419" s="147"/>
      <c r="Z419" s="147"/>
      <c r="AA419" s="147"/>
      <c r="AB419" s="147"/>
      <c r="AC419" s="147"/>
      <c r="AD419" s="147"/>
      <c r="AE419" s="147"/>
      <c r="AF419" s="147"/>
      <c r="AG419" s="147" t="s">
        <v>508</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21" outlineLevel="1" x14ac:dyDescent="0.25">
      <c r="A420" s="154"/>
      <c r="B420" s="155"/>
      <c r="C420" s="254" t="s">
        <v>513</v>
      </c>
      <c r="D420" s="255"/>
      <c r="E420" s="255"/>
      <c r="F420" s="255"/>
      <c r="G420" s="255"/>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246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74" t="str">
        <f>C420</f>
        <v>Oškrabání, jednonásobné mydlení, částečné vyhlazení malířskou masou jednonásobné, malba dvojnásobná, bez pačokování, jednobarevná s bílým stropem.</v>
      </c>
      <c r="BB420" s="147"/>
      <c r="BC420" s="147"/>
      <c r="BD420" s="147"/>
      <c r="BE420" s="147"/>
      <c r="BF420" s="147"/>
      <c r="BG420" s="147"/>
      <c r="BH420" s="147"/>
    </row>
    <row r="421" spans="1:60" outlineLevel="1" x14ac:dyDescent="0.25">
      <c r="A421" s="154"/>
      <c r="B421" s="155"/>
      <c r="C421" s="184" t="s">
        <v>239</v>
      </c>
      <c r="D421" s="182"/>
      <c r="E421" s="183"/>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201</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54"/>
      <c r="B422" s="155"/>
      <c r="C422" s="184" t="s">
        <v>514</v>
      </c>
      <c r="D422" s="182"/>
      <c r="E422" s="183"/>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201</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84" t="s">
        <v>765</v>
      </c>
      <c r="D423" s="182"/>
      <c r="E423" s="183">
        <v>21.748799999999999</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201</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243"/>
      <c r="D424" s="244"/>
      <c r="E424" s="244"/>
      <c r="F424" s="244"/>
      <c r="G424" s="244"/>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176</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5">
      <c r="A425" s="161" t="s">
        <v>166</v>
      </c>
      <c r="B425" s="162" t="s">
        <v>133</v>
      </c>
      <c r="C425" s="177" t="s">
        <v>134</v>
      </c>
      <c r="D425" s="163"/>
      <c r="E425" s="164"/>
      <c r="F425" s="165"/>
      <c r="G425" s="165">
        <f>SUMIF(AG426:AG457,"&lt;&gt;NOR",G426:G457)</f>
        <v>0</v>
      </c>
      <c r="H425" s="165"/>
      <c r="I425" s="165">
        <f>SUM(I426:I457)</f>
        <v>0</v>
      </c>
      <c r="J425" s="165"/>
      <c r="K425" s="165">
        <f>SUM(K426:K457)</f>
        <v>0</v>
      </c>
      <c r="L425" s="165"/>
      <c r="M425" s="165">
        <f>SUM(M426:M457)</f>
        <v>0</v>
      </c>
      <c r="N425" s="164"/>
      <c r="O425" s="164">
        <f>SUM(O426:O457)</f>
        <v>0</v>
      </c>
      <c r="P425" s="164"/>
      <c r="Q425" s="164">
        <f>SUM(Q426:Q457)</f>
        <v>0</v>
      </c>
      <c r="R425" s="165"/>
      <c r="S425" s="165"/>
      <c r="T425" s="166"/>
      <c r="U425" s="160"/>
      <c r="V425" s="160">
        <f>SUM(V426:V457)</f>
        <v>314.3</v>
      </c>
      <c r="W425" s="160"/>
      <c r="X425" s="160"/>
      <c r="AG425" t="s">
        <v>167</v>
      </c>
    </row>
    <row r="426" spans="1:60" outlineLevel="1" x14ac:dyDescent="0.25">
      <c r="A426" s="167">
        <v>75</v>
      </c>
      <c r="B426" s="168" t="s">
        <v>519</v>
      </c>
      <c r="C426" s="178" t="s">
        <v>520</v>
      </c>
      <c r="D426" s="169" t="s">
        <v>413</v>
      </c>
      <c r="E426" s="170">
        <v>122.06272</v>
      </c>
      <c r="F426" s="171"/>
      <c r="G426" s="172">
        <f>ROUND(E426*F426,2)</f>
        <v>0</v>
      </c>
      <c r="H426" s="171"/>
      <c r="I426" s="172">
        <f>ROUND(E426*H426,2)</f>
        <v>0</v>
      </c>
      <c r="J426" s="171"/>
      <c r="K426" s="172">
        <f>ROUND(E426*J426,2)</f>
        <v>0</v>
      </c>
      <c r="L426" s="172">
        <v>21</v>
      </c>
      <c r="M426" s="172">
        <f>G426*(1+L426/100)</f>
        <v>0</v>
      </c>
      <c r="N426" s="170">
        <v>0</v>
      </c>
      <c r="O426" s="170">
        <f>ROUND(E426*N426,2)</f>
        <v>0</v>
      </c>
      <c r="P426" s="170">
        <v>0</v>
      </c>
      <c r="Q426" s="170">
        <f>ROUND(E426*P426,2)</f>
        <v>0</v>
      </c>
      <c r="R426" s="172" t="s">
        <v>330</v>
      </c>
      <c r="S426" s="172" t="s">
        <v>170</v>
      </c>
      <c r="T426" s="173" t="s">
        <v>170</v>
      </c>
      <c r="U426" s="158">
        <v>0.93300000000000005</v>
      </c>
      <c r="V426" s="158">
        <f>ROUND(E426*U426,2)</f>
        <v>113.88</v>
      </c>
      <c r="W426" s="158"/>
      <c r="X426" s="158" t="s">
        <v>521</v>
      </c>
      <c r="Y426" s="147"/>
      <c r="Z426" s="147"/>
      <c r="AA426" s="147"/>
      <c r="AB426" s="147"/>
      <c r="AC426" s="147"/>
      <c r="AD426" s="147"/>
      <c r="AE426" s="147"/>
      <c r="AF426" s="147"/>
      <c r="AG426" s="147" t="s">
        <v>522</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5">
      <c r="A427" s="154"/>
      <c r="B427" s="155"/>
      <c r="C427" s="184" t="s">
        <v>523</v>
      </c>
      <c r="D427" s="182"/>
      <c r="E427" s="183"/>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201</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5">
      <c r="A428" s="154"/>
      <c r="B428" s="155"/>
      <c r="C428" s="184" t="s">
        <v>766</v>
      </c>
      <c r="D428" s="182"/>
      <c r="E428" s="183"/>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201</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84" t="s">
        <v>767</v>
      </c>
      <c r="D429" s="182"/>
      <c r="E429" s="183">
        <v>122.06272</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201</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54"/>
      <c r="B430" s="155"/>
      <c r="C430" s="243"/>
      <c r="D430" s="244"/>
      <c r="E430" s="244"/>
      <c r="F430" s="244"/>
      <c r="G430" s="244"/>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176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67">
        <v>76</v>
      </c>
      <c r="B431" s="168" t="s">
        <v>529</v>
      </c>
      <c r="C431" s="178" t="s">
        <v>530</v>
      </c>
      <c r="D431" s="169" t="s">
        <v>413</v>
      </c>
      <c r="E431" s="170">
        <v>122.06272</v>
      </c>
      <c r="F431" s="171"/>
      <c r="G431" s="172">
        <f>ROUND(E431*F431,2)</f>
        <v>0</v>
      </c>
      <c r="H431" s="171"/>
      <c r="I431" s="172">
        <f>ROUND(E431*H431,2)</f>
        <v>0</v>
      </c>
      <c r="J431" s="171"/>
      <c r="K431" s="172">
        <f>ROUND(E431*J431,2)</f>
        <v>0</v>
      </c>
      <c r="L431" s="172">
        <v>21</v>
      </c>
      <c r="M431" s="172">
        <f>G431*(1+L431/100)</f>
        <v>0</v>
      </c>
      <c r="N431" s="170">
        <v>0</v>
      </c>
      <c r="O431" s="170">
        <f>ROUND(E431*N431,2)</f>
        <v>0</v>
      </c>
      <c r="P431" s="170">
        <v>0</v>
      </c>
      <c r="Q431" s="170">
        <f>ROUND(E431*P431,2)</f>
        <v>0</v>
      </c>
      <c r="R431" s="172" t="s">
        <v>330</v>
      </c>
      <c r="S431" s="172" t="s">
        <v>170</v>
      </c>
      <c r="T431" s="173" t="s">
        <v>170</v>
      </c>
      <c r="U431" s="158">
        <v>0.49</v>
      </c>
      <c r="V431" s="158">
        <f>ROUND(E431*U431,2)</f>
        <v>59.81</v>
      </c>
      <c r="W431" s="158"/>
      <c r="X431" s="158" t="s">
        <v>521</v>
      </c>
      <c r="Y431" s="147"/>
      <c r="Z431" s="147"/>
      <c r="AA431" s="147"/>
      <c r="AB431" s="147"/>
      <c r="AC431" s="147"/>
      <c r="AD431" s="147"/>
      <c r="AE431" s="147"/>
      <c r="AF431" s="147"/>
      <c r="AG431" s="147" t="s">
        <v>522</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54"/>
      <c r="B432" s="155"/>
      <c r="C432" s="241" t="s">
        <v>531</v>
      </c>
      <c r="D432" s="242"/>
      <c r="E432" s="242"/>
      <c r="F432" s="242"/>
      <c r="G432" s="242"/>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175</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5">
      <c r="A433" s="154"/>
      <c r="B433" s="155"/>
      <c r="C433" s="184" t="s">
        <v>523</v>
      </c>
      <c r="D433" s="182"/>
      <c r="E433" s="183"/>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201</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84" t="s">
        <v>766</v>
      </c>
      <c r="D434" s="182"/>
      <c r="E434" s="183"/>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201</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84" t="s">
        <v>767</v>
      </c>
      <c r="D435" s="182"/>
      <c r="E435" s="183">
        <v>122.06272</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201</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54"/>
      <c r="B436" s="155"/>
      <c r="C436" s="243"/>
      <c r="D436" s="244"/>
      <c r="E436" s="244"/>
      <c r="F436" s="244"/>
      <c r="G436" s="244"/>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176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67">
        <v>77</v>
      </c>
      <c r="B437" s="168" t="s">
        <v>532</v>
      </c>
      <c r="C437" s="178" t="s">
        <v>533</v>
      </c>
      <c r="D437" s="169" t="s">
        <v>413</v>
      </c>
      <c r="E437" s="170">
        <v>2319.1916900000001</v>
      </c>
      <c r="F437" s="171"/>
      <c r="G437" s="172">
        <f>ROUND(E437*F437,2)</f>
        <v>0</v>
      </c>
      <c r="H437" s="171"/>
      <c r="I437" s="172">
        <f>ROUND(E437*H437,2)</f>
        <v>0</v>
      </c>
      <c r="J437" s="171"/>
      <c r="K437" s="172">
        <f>ROUND(E437*J437,2)</f>
        <v>0</v>
      </c>
      <c r="L437" s="172">
        <v>21</v>
      </c>
      <c r="M437" s="172">
        <f>G437*(1+L437/100)</f>
        <v>0</v>
      </c>
      <c r="N437" s="170">
        <v>0</v>
      </c>
      <c r="O437" s="170">
        <f>ROUND(E437*N437,2)</f>
        <v>0</v>
      </c>
      <c r="P437" s="170">
        <v>0</v>
      </c>
      <c r="Q437" s="170">
        <f>ROUND(E437*P437,2)</f>
        <v>0</v>
      </c>
      <c r="R437" s="172" t="s">
        <v>330</v>
      </c>
      <c r="S437" s="172" t="s">
        <v>170</v>
      </c>
      <c r="T437" s="173" t="s">
        <v>170</v>
      </c>
      <c r="U437" s="158">
        <v>0</v>
      </c>
      <c r="V437" s="158">
        <f>ROUND(E437*U437,2)</f>
        <v>0</v>
      </c>
      <c r="W437" s="158"/>
      <c r="X437" s="158" t="s">
        <v>521</v>
      </c>
      <c r="Y437" s="147"/>
      <c r="Z437" s="147"/>
      <c r="AA437" s="147"/>
      <c r="AB437" s="147"/>
      <c r="AC437" s="147"/>
      <c r="AD437" s="147"/>
      <c r="AE437" s="147"/>
      <c r="AF437" s="147"/>
      <c r="AG437" s="147" t="s">
        <v>522</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84" t="s">
        <v>523</v>
      </c>
      <c r="D438" s="182"/>
      <c r="E438" s="183"/>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201</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5">
      <c r="A439" s="154"/>
      <c r="B439" s="155"/>
      <c r="C439" s="184" t="s">
        <v>766</v>
      </c>
      <c r="D439" s="182"/>
      <c r="E439" s="183"/>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201</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5">
      <c r="A440" s="154"/>
      <c r="B440" s="155"/>
      <c r="C440" s="184" t="s">
        <v>768</v>
      </c>
      <c r="D440" s="182"/>
      <c r="E440" s="183">
        <v>2319.1916900000001</v>
      </c>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201</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243"/>
      <c r="D441" s="244"/>
      <c r="E441" s="244"/>
      <c r="F441" s="244"/>
      <c r="G441" s="244"/>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176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67">
        <v>78</v>
      </c>
      <c r="B442" s="168" t="s">
        <v>535</v>
      </c>
      <c r="C442" s="178" t="s">
        <v>536</v>
      </c>
      <c r="D442" s="169" t="s">
        <v>413</v>
      </c>
      <c r="E442" s="170">
        <v>122.06272</v>
      </c>
      <c r="F442" s="171"/>
      <c r="G442" s="172">
        <f>ROUND(E442*F442,2)</f>
        <v>0</v>
      </c>
      <c r="H442" s="171"/>
      <c r="I442" s="172">
        <f>ROUND(E442*H442,2)</f>
        <v>0</v>
      </c>
      <c r="J442" s="171"/>
      <c r="K442" s="172">
        <f>ROUND(E442*J442,2)</f>
        <v>0</v>
      </c>
      <c r="L442" s="172">
        <v>21</v>
      </c>
      <c r="M442" s="172">
        <f>G442*(1+L442/100)</f>
        <v>0</v>
      </c>
      <c r="N442" s="170">
        <v>0</v>
      </c>
      <c r="O442" s="170">
        <f>ROUND(E442*N442,2)</f>
        <v>0</v>
      </c>
      <c r="P442" s="170">
        <v>0</v>
      </c>
      <c r="Q442" s="170">
        <f>ROUND(E442*P442,2)</f>
        <v>0</v>
      </c>
      <c r="R442" s="172" t="s">
        <v>330</v>
      </c>
      <c r="S442" s="172" t="s">
        <v>170</v>
      </c>
      <c r="T442" s="173" t="s">
        <v>170</v>
      </c>
      <c r="U442" s="158">
        <v>0.94199999999999995</v>
      </c>
      <c r="V442" s="158">
        <f>ROUND(E442*U442,2)</f>
        <v>114.98</v>
      </c>
      <c r="W442" s="158"/>
      <c r="X442" s="158" t="s">
        <v>521</v>
      </c>
      <c r="Y442" s="147"/>
      <c r="Z442" s="147"/>
      <c r="AA442" s="147"/>
      <c r="AB442" s="147"/>
      <c r="AC442" s="147"/>
      <c r="AD442" s="147"/>
      <c r="AE442" s="147"/>
      <c r="AF442" s="147"/>
      <c r="AG442" s="147" t="s">
        <v>522</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54"/>
      <c r="B443" s="155"/>
      <c r="C443" s="241" t="s">
        <v>537</v>
      </c>
      <c r="D443" s="242"/>
      <c r="E443" s="242"/>
      <c r="F443" s="242"/>
      <c r="G443" s="242"/>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175</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5">
      <c r="A444" s="154"/>
      <c r="B444" s="155"/>
      <c r="C444" s="184" t="s">
        <v>523</v>
      </c>
      <c r="D444" s="182"/>
      <c r="E444" s="183"/>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201</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54"/>
      <c r="B445" s="155"/>
      <c r="C445" s="184" t="s">
        <v>766</v>
      </c>
      <c r="D445" s="182"/>
      <c r="E445" s="18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201</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84" t="s">
        <v>767</v>
      </c>
      <c r="D446" s="182"/>
      <c r="E446" s="183">
        <v>122.06272</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201</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54"/>
      <c r="B447" s="155"/>
      <c r="C447" s="243"/>
      <c r="D447" s="244"/>
      <c r="E447" s="244"/>
      <c r="F447" s="244"/>
      <c r="G447" s="244"/>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176</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67">
        <v>79</v>
      </c>
      <c r="B448" s="168" t="s">
        <v>538</v>
      </c>
      <c r="C448" s="178" t="s">
        <v>539</v>
      </c>
      <c r="D448" s="169" t="s">
        <v>413</v>
      </c>
      <c r="E448" s="170">
        <v>244.12544</v>
      </c>
      <c r="F448" s="171"/>
      <c r="G448" s="172">
        <f>ROUND(E448*F448,2)</f>
        <v>0</v>
      </c>
      <c r="H448" s="171"/>
      <c r="I448" s="172">
        <f>ROUND(E448*H448,2)</f>
        <v>0</v>
      </c>
      <c r="J448" s="171"/>
      <c r="K448" s="172">
        <f>ROUND(E448*J448,2)</f>
        <v>0</v>
      </c>
      <c r="L448" s="172">
        <v>21</v>
      </c>
      <c r="M448" s="172">
        <f>G448*(1+L448/100)</f>
        <v>0</v>
      </c>
      <c r="N448" s="170">
        <v>0</v>
      </c>
      <c r="O448" s="170">
        <f>ROUND(E448*N448,2)</f>
        <v>0</v>
      </c>
      <c r="P448" s="170">
        <v>0</v>
      </c>
      <c r="Q448" s="170">
        <f>ROUND(E448*P448,2)</f>
        <v>0</v>
      </c>
      <c r="R448" s="172" t="s">
        <v>330</v>
      </c>
      <c r="S448" s="172" t="s">
        <v>170</v>
      </c>
      <c r="T448" s="173" t="s">
        <v>170</v>
      </c>
      <c r="U448" s="158">
        <v>0.105</v>
      </c>
      <c r="V448" s="158">
        <f>ROUND(E448*U448,2)</f>
        <v>25.63</v>
      </c>
      <c r="W448" s="158"/>
      <c r="X448" s="158" t="s">
        <v>521</v>
      </c>
      <c r="Y448" s="147"/>
      <c r="Z448" s="147"/>
      <c r="AA448" s="147"/>
      <c r="AB448" s="147"/>
      <c r="AC448" s="147"/>
      <c r="AD448" s="147"/>
      <c r="AE448" s="147"/>
      <c r="AF448" s="147"/>
      <c r="AG448" s="147" t="s">
        <v>522</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84" t="s">
        <v>523</v>
      </c>
      <c r="D449" s="182"/>
      <c r="E449" s="183"/>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201</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84" t="s">
        <v>766</v>
      </c>
      <c r="D450" s="182"/>
      <c r="E450" s="183"/>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201</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84" t="s">
        <v>769</v>
      </c>
      <c r="D451" s="182"/>
      <c r="E451" s="183">
        <v>244.12544</v>
      </c>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201</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54"/>
      <c r="B452" s="155"/>
      <c r="C452" s="243"/>
      <c r="D452" s="244"/>
      <c r="E452" s="244"/>
      <c r="F452" s="244"/>
      <c r="G452" s="244"/>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176</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67">
        <v>80</v>
      </c>
      <c r="B453" s="168" t="s">
        <v>541</v>
      </c>
      <c r="C453" s="178" t="s">
        <v>542</v>
      </c>
      <c r="D453" s="169" t="s">
        <v>413</v>
      </c>
      <c r="E453" s="170">
        <v>122.06272</v>
      </c>
      <c r="F453" s="171"/>
      <c r="G453" s="172">
        <f>ROUND(E453*F453,2)</f>
        <v>0</v>
      </c>
      <c r="H453" s="171"/>
      <c r="I453" s="172">
        <f>ROUND(E453*H453,2)</f>
        <v>0</v>
      </c>
      <c r="J453" s="171"/>
      <c r="K453" s="172">
        <f>ROUND(E453*J453,2)</f>
        <v>0</v>
      </c>
      <c r="L453" s="172">
        <v>21</v>
      </c>
      <c r="M453" s="172">
        <f>G453*(1+L453/100)</f>
        <v>0</v>
      </c>
      <c r="N453" s="170">
        <v>0</v>
      </c>
      <c r="O453" s="170">
        <f>ROUND(E453*N453,2)</f>
        <v>0</v>
      </c>
      <c r="P453" s="170">
        <v>0</v>
      </c>
      <c r="Q453" s="170">
        <f>ROUND(E453*P453,2)</f>
        <v>0</v>
      </c>
      <c r="R453" s="172"/>
      <c r="S453" s="172" t="s">
        <v>192</v>
      </c>
      <c r="T453" s="173" t="s">
        <v>171</v>
      </c>
      <c r="U453" s="158">
        <v>0</v>
      </c>
      <c r="V453" s="158">
        <f>ROUND(E453*U453,2)</f>
        <v>0</v>
      </c>
      <c r="W453" s="158"/>
      <c r="X453" s="158" t="s">
        <v>521</v>
      </c>
      <c r="Y453" s="147"/>
      <c r="Z453" s="147"/>
      <c r="AA453" s="147"/>
      <c r="AB453" s="147"/>
      <c r="AC453" s="147"/>
      <c r="AD453" s="147"/>
      <c r="AE453" s="147"/>
      <c r="AF453" s="147"/>
      <c r="AG453" s="147" t="s">
        <v>522</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54"/>
      <c r="B454" s="155"/>
      <c r="C454" s="184" t="s">
        <v>523</v>
      </c>
      <c r="D454" s="182"/>
      <c r="E454" s="183"/>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201</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84" t="s">
        <v>766</v>
      </c>
      <c r="D455" s="182"/>
      <c r="E455" s="183"/>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201</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5">
      <c r="A456" s="154"/>
      <c r="B456" s="155"/>
      <c r="C456" s="184" t="s">
        <v>767</v>
      </c>
      <c r="D456" s="182"/>
      <c r="E456" s="183">
        <v>122.06272</v>
      </c>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201</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243"/>
      <c r="D457" s="244"/>
      <c r="E457" s="244"/>
      <c r="F457" s="244"/>
      <c r="G457" s="244"/>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176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x14ac:dyDescent="0.25">
      <c r="A458" s="3"/>
      <c r="B458" s="4"/>
      <c r="C458" s="179"/>
      <c r="D458" s="6"/>
      <c r="E458" s="3"/>
      <c r="F458" s="3"/>
      <c r="G458" s="3"/>
      <c r="H458" s="3"/>
      <c r="I458" s="3"/>
      <c r="J458" s="3"/>
      <c r="K458" s="3"/>
      <c r="L458" s="3"/>
      <c r="M458" s="3"/>
      <c r="N458" s="3"/>
      <c r="O458" s="3"/>
      <c r="P458" s="3"/>
      <c r="Q458" s="3"/>
      <c r="R458" s="3"/>
      <c r="S458" s="3"/>
      <c r="T458" s="3"/>
      <c r="U458" s="3"/>
      <c r="V458" s="3"/>
      <c r="W458" s="3"/>
      <c r="X458" s="3"/>
      <c r="AE458">
        <v>15</v>
      </c>
      <c r="AF458">
        <v>21</v>
      </c>
      <c r="AG458" t="s">
        <v>153</v>
      </c>
    </row>
    <row r="459" spans="1:60" x14ac:dyDescent="0.25">
      <c r="A459" s="150"/>
      <c r="B459" s="151" t="s">
        <v>29</v>
      </c>
      <c r="C459" s="180"/>
      <c r="D459" s="152"/>
      <c r="E459" s="153"/>
      <c r="F459" s="153"/>
      <c r="G459" s="176">
        <f>G8+G26+G43+G55+G63+G119+G149+G174+G260+G267+G336+G385+G396+G413+G425</f>
        <v>0</v>
      </c>
      <c r="H459" s="3"/>
      <c r="I459" s="3"/>
      <c r="J459" s="3"/>
      <c r="K459" s="3"/>
      <c r="L459" s="3"/>
      <c r="M459" s="3"/>
      <c r="N459" s="3"/>
      <c r="O459" s="3"/>
      <c r="P459" s="3"/>
      <c r="Q459" s="3"/>
      <c r="R459" s="3"/>
      <c r="S459" s="3"/>
      <c r="T459" s="3"/>
      <c r="U459" s="3"/>
      <c r="V459" s="3"/>
      <c r="W459" s="3"/>
      <c r="X459" s="3"/>
      <c r="AE459">
        <f>SUMIF(L7:L457,AE458,G7:G457)</f>
        <v>0</v>
      </c>
      <c r="AF459">
        <f>SUMIF(L7:L457,AF458,G7:G457)</f>
        <v>0</v>
      </c>
      <c r="AG459" t="s">
        <v>195</v>
      </c>
    </row>
    <row r="460" spans="1:60" x14ac:dyDescent="0.25">
      <c r="C460" s="181"/>
      <c r="D460" s="10"/>
      <c r="AG460" t="s">
        <v>196</v>
      </c>
    </row>
    <row r="461" spans="1:60" x14ac:dyDescent="0.25">
      <c r="D461" s="10"/>
    </row>
    <row r="462" spans="1:60" x14ac:dyDescent="0.25">
      <c r="D462" s="10"/>
    </row>
    <row r="463" spans="1:60" x14ac:dyDescent="0.25">
      <c r="D463" s="10"/>
    </row>
    <row r="464" spans="1:60"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115">
    <mergeCell ref="A1:G1"/>
    <mergeCell ref="C2:G2"/>
    <mergeCell ref="C3:G3"/>
    <mergeCell ref="C4:G4"/>
    <mergeCell ref="C25:G25"/>
    <mergeCell ref="C28:G28"/>
    <mergeCell ref="C65:G65"/>
    <mergeCell ref="C66:G66"/>
    <mergeCell ref="C69:G69"/>
    <mergeCell ref="C71:G71"/>
    <mergeCell ref="C74:G74"/>
    <mergeCell ref="C76:G76"/>
    <mergeCell ref="C35:G35"/>
    <mergeCell ref="C37:G37"/>
    <mergeCell ref="C42:G42"/>
    <mergeCell ref="C45:G45"/>
    <mergeCell ref="C54:G54"/>
    <mergeCell ref="C62:G62"/>
    <mergeCell ref="C95:G95"/>
    <mergeCell ref="C96:G96"/>
    <mergeCell ref="C101:G101"/>
    <mergeCell ref="C108:G108"/>
    <mergeCell ref="C113:G113"/>
    <mergeCell ref="C118:G118"/>
    <mergeCell ref="C80:G80"/>
    <mergeCell ref="C84:G84"/>
    <mergeCell ref="C86:G86"/>
    <mergeCell ref="C87:G87"/>
    <mergeCell ref="C88:G88"/>
    <mergeCell ref="C93:G93"/>
    <mergeCell ref="C144:G144"/>
    <mergeCell ref="C148:G148"/>
    <mergeCell ref="C154:G154"/>
    <mergeCell ref="C159:G159"/>
    <mergeCell ref="C163:G163"/>
    <mergeCell ref="C168:G168"/>
    <mergeCell ref="C121:G121"/>
    <mergeCell ref="C124:G124"/>
    <mergeCell ref="C128:G128"/>
    <mergeCell ref="C132:G132"/>
    <mergeCell ref="C136:G136"/>
    <mergeCell ref="C140:G140"/>
    <mergeCell ref="C194:G194"/>
    <mergeCell ref="C195:G195"/>
    <mergeCell ref="C199:G199"/>
    <mergeCell ref="C201:G201"/>
    <mergeCell ref="C202:G202"/>
    <mergeCell ref="C206:G206"/>
    <mergeCell ref="C171:G171"/>
    <mergeCell ref="C173:G173"/>
    <mergeCell ref="C176:G176"/>
    <mergeCell ref="C180:G180"/>
    <mergeCell ref="C185:G185"/>
    <mergeCell ref="C192:G192"/>
    <mergeCell ref="C233:G233"/>
    <mergeCell ref="C238:G238"/>
    <mergeCell ref="C243:G243"/>
    <mergeCell ref="C252:G252"/>
    <mergeCell ref="C257:G257"/>
    <mergeCell ref="C259:G259"/>
    <mergeCell ref="C208:G208"/>
    <mergeCell ref="C214:G214"/>
    <mergeCell ref="C218:G218"/>
    <mergeCell ref="C223:G223"/>
    <mergeCell ref="C225:G225"/>
    <mergeCell ref="C228:G228"/>
    <mergeCell ref="C304:G304"/>
    <mergeCell ref="C306:G306"/>
    <mergeCell ref="C314:G314"/>
    <mergeCell ref="C323:G323"/>
    <mergeCell ref="C332:G332"/>
    <mergeCell ref="C334:G334"/>
    <mergeCell ref="C262:G262"/>
    <mergeCell ref="C266:G266"/>
    <mergeCell ref="C276:G276"/>
    <mergeCell ref="C285:G285"/>
    <mergeCell ref="C287:G287"/>
    <mergeCell ref="C295:G295"/>
    <mergeCell ref="C363:G363"/>
    <mergeCell ref="C368:G368"/>
    <mergeCell ref="C372:G372"/>
    <mergeCell ref="C376:G376"/>
    <mergeCell ref="C381:G381"/>
    <mergeCell ref="C383:G383"/>
    <mergeCell ref="C335:G335"/>
    <mergeCell ref="C340:G340"/>
    <mergeCell ref="C342:G342"/>
    <mergeCell ref="C346:G346"/>
    <mergeCell ref="C348:G348"/>
    <mergeCell ref="C354:G354"/>
    <mergeCell ref="C398:G398"/>
    <mergeCell ref="C400:G400"/>
    <mergeCell ref="C402:G402"/>
    <mergeCell ref="C404:G404"/>
    <mergeCell ref="C406:G406"/>
    <mergeCell ref="C408:G408"/>
    <mergeCell ref="C384:G384"/>
    <mergeCell ref="C388:G388"/>
    <mergeCell ref="C390:G390"/>
    <mergeCell ref="C392:G392"/>
    <mergeCell ref="C394:G394"/>
    <mergeCell ref="C395:G395"/>
    <mergeCell ref="C457:G457"/>
    <mergeCell ref="C432:G432"/>
    <mergeCell ref="C436:G436"/>
    <mergeCell ref="C441:G441"/>
    <mergeCell ref="C443:G443"/>
    <mergeCell ref="C447:G447"/>
    <mergeCell ref="C452:G452"/>
    <mergeCell ref="C410:G410"/>
    <mergeCell ref="C412:G412"/>
    <mergeCell ref="C418:G418"/>
    <mergeCell ref="C420:G420"/>
    <mergeCell ref="C424:G424"/>
    <mergeCell ref="C430:G43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6"/>
  <sheetViews>
    <sheetView workbookViewId="0">
      <pane ySplit="7" topLeftCell="A8" activePane="bottomLeft" state="frozen"/>
      <selection pane="bottomLeft" activeCell="Z51" sqref="Z5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55</v>
      </c>
      <c r="C4" s="251" t="s">
        <v>56</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103</v>
      </c>
      <c r="C8" s="177" t="s">
        <v>104</v>
      </c>
      <c r="D8" s="163"/>
      <c r="E8" s="164"/>
      <c r="F8" s="165"/>
      <c r="G8" s="165">
        <f>SUMIF(AG9:AG16,"&lt;&gt;NOR",G9:G16)</f>
        <v>0</v>
      </c>
      <c r="H8" s="165"/>
      <c r="I8" s="165">
        <f>SUM(I9:I16)</f>
        <v>0</v>
      </c>
      <c r="J8" s="165"/>
      <c r="K8" s="165">
        <f>SUM(K9:K16)</f>
        <v>0</v>
      </c>
      <c r="L8" s="165"/>
      <c r="M8" s="165">
        <f>SUM(M9:M16)</f>
        <v>0</v>
      </c>
      <c r="N8" s="164"/>
      <c r="O8" s="164">
        <f>SUM(O9:O16)</f>
        <v>0.02</v>
      </c>
      <c r="P8" s="164"/>
      <c r="Q8" s="164">
        <f>SUM(Q9:Q16)</f>
        <v>0</v>
      </c>
      <c r="R8" s="165"/>
      <c r="S8" s="165"/>
      <c r="T8" s="166"/>
      <c r="U8" s="160"/>
      <c r="V8" s="160">
        <f>SUM(V9:V16)</f>
        <v>0</v>
      </c>
      <c r="W8" s="160"/>
      <c r="X8" s="160"/>
      <c r="AG8" t="s">
        <v>167</v>
      </c>
    </row>
    <row r="9" spans="1:60" ht="20.399999999999999" outlineLevel="1" x14ac:dyDescent="0.25">
      <c r="A9" s="167">
        <v>1</v>
      </c>
      <c r="B9" s="168" t="s">
        <v>770</v>
      </c>
      <c r="C9" s="178" t="s">
        <v>771</v>
      </c>
      <c r="D9" s="169" t="s">
        <v>337</v>
      </c>
      <c r="E9" s="170">
        <v>18</v>
      </c>
      <c r="F9" s="171"/>
      <c r="G9" s="172">
        <f>ROUND(E9*F9,2)</f>
        <v>0</v>
      </c>
      <c r="H9" s="171"/>
      <c r="I9" s="172">
        <f>ROUND(E9*H9,2)</f>
        <v>0</v>
      </c>
      <c r="J9" s="171"/>
      <c r="K9" s="172">
        <f>ROUND(E9*J9,2)</f>
        <v>0</v>
      </c>
      <c r="L9" s="172">
        <v>21</v>
      </c>
      <c r="M9" s="172">
        <f>G9*(1+L9/100)</f>
        <v>0</v>
      </c>
      <c r="N9" s="170">
        <v>1.9000000000000001E-4</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772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773</v>
      </c>
      <c r="C11" s="178" t="s">
        <v>774</v>
      </c>
      <c r="D11" s="169" t="s">
        <v>337</v>
      </c>
      <c r="E11" s="170">
        <v>8</v>
      </c>
      <c r="F11" s="171"/>
      <c r="G11" s="172">
        <f>ROUND(E11*F11,2)</f>
        <v>0</v>
      </c>
      <c r="H11" s="171"/>
      <c r="I11" s="172">
        <f>ROUND(E11*H11,2)</f>
        <v>0</v>
      </c>
      <c r="J11" s="171"/>
      <c r="K11" s="172">
        <f>ROUND(E11*J11,2)</f>
        <v>0</v>
      </c>
      <c r="L11" s="172">
        <v>21</v>
      </c>
      <c r="M11" s="172">
        <f>G11*(1+L11/100)</f>
        <v>0</v>
      </c>
      <c r="N11" s="170">
        <v>9.2000000000000003E-4</v>
      </c>
      <c r="O11" s="170">
        <f>ROUND(E11*N11,2)</f>
        <v>0.01</v>
      </c>
      <c r="P11" s="170">
        <v>0</v>
      </c>
      <c r="Q11" s="170">
        <f>ROUND(E11*P11,2)</f>
        <v>0</v>
      </c>
      <c r="R11" s="172"/>
      <c r="S11" s="172" t="s">
        <v>192</v>
      </c>
      <c r="T11" s="173" t="s">
        <v>171</v>
      </c>
      <c r="U11" s="158">
        <v>0</v>
      </c>
      <c r="V11" s="158">
        <f>ROUND(E11*U11,2)</f>
        <v>0</v>
      </c>
      <c r="W11" s="158"/>
      <c r="X11" s="158" t="s">
        <v>303</v>
      </c>
      <c r="Y11" s="147"/>
      <c r="Z11" s="147"/>
      <c r="AA11" s="147"/>
      <c r="AB11" s="147"/>
      <c r="AC11" s="147"/>
      <c r="AD11" s="147"/>
      <c r="AE11" s="147"/>
      <c r="AF11" s="147"/>
      <c r="AG11" s="147" t="s">
        <v>775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7">
        <v>3</v>
      </c>
      <c r="B13" s="168" t="s">
        <v>776</v>
      </c>
      <c r="C13" s="178" t="s">
        <v>777</v>
      </c>
      <c r="D13" s="169" t="s">
        <v>337</v>
      </c>
      <c r="E13" s="170">
        <v>10</v>
      </c>
      <c r="F13" s="171"/>
      <c r="G13" s="172">
        <f>ROUND(E13*F13,2)</f>
        <v>0</v>
      </c>
      <c r="H13" s="171"/>
      <c r="I13" s="172">
        <f>ROUND(E13*H13,2)</f>
        <v>0</v>
      </c>
      <c r="J13" s="171"/>
      <c r="K13" s="172">
        <f>ROUND(E13*J13,2)</f>
        <v>0</v>
      </c>
      <c r="L13" s="172">
        <v>21</v>
      </c>
      <c r="M13" s="172">
        <f>G13*(1+L13/100)</f>
        <v>0</v>
      </c>
      <c r="N13" s="170">
        <v>1.01E-3</v>
      </c>
      <c r="O13" s="170">
        <f>ROUND(E13*N13,2)</f>
        <v>0.01</v>
      </c>
      <c r="P13" s="170">
        <v>0</v>
      </c>
      <c r="Q13" s="170">
        <f>ROUND(E13*P13,2)</f>
        <v>0</v>
      </c>
      <c r="R13" s="172"/>
      <c r="S13" s="172" t="s">
        <v>192</v>
      </c>
      <c r="T13" s="173" t="s">
        <v>171</v>
      </c>
      <c r="U13" s="158">
        <v>0</v>
      </c>
      <c r="V13" s="158">
        <f>ROUND(E13*U13,2)</f>
        <v>0</v>
      </c>
      <c r="W13" s="158"/>
      <c r="X13" s="158" t="s">
        <v>303</v>
      </c>
      <c r="Y13" s="147"/>
      <c r="Z13" s="147"/>
      <c r="AA13" s="147"/>
      <c r="AB13" s="147"/>
      <c r="AC13" s="147"/>
      <c r="AD13" s="147"/>
      <c r="AE13" s="147"/>
      <c r="AF13" s="147"/>
      <c r="AG13" s="147" t="s">
        <v>775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4</v>
      </c>
      <c r="B15" s="168" t="s">
        <v>778</v>
      </c>
      <c r="C15" s="178" t="s">
        <v>779</v>
      </c>
      <c r="D15" s="169" t="s">
        <v>0</v>
      </c>
      <c r="E15" s="170">
        <v>67.91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772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5">
      <c r="A17" s="161" t="s">
        <v>166</v>
      </c>
      <c r="B17" s="162" t="s">
        <v>105</v>
      </c>
      <c r="C17" s="177" t="s">
        <v>106</v>
      </c>
      <c r="D17" s="163"/>
      <c r="E17" s="164"/>
      <c r="F17" s="165"/>
      <c r="G17" s="165">
        <f>SUMIF(AG18:AG37,"&lt;&gt;NOR",G18:G37)</f>
        <v>0</v>
      </c>
      <c r="H17" s="165"/>
      <c r="I17" s="165">
        <f>SUM(I18:I37)</f>
        <v>0</v>
      </c>
      <c r="J17" s="165"/>
      <c r="K17" s="165">
        <f>SUM(K18:K37)</f>
        <v>0</v>
      </c>
      <c r="L17" s="165"/>
      <c r="M17" s="165">
        <f>SUM(M18:M37)</f>
        <v>0</v>
      </c>
      <c r="N17" s="164"/>
      <c r="O17" s="164">
        <f>SUM(O18:O37)</f>
        <v>0.17</v>
      </c>
      <c r="P17" s="164"/>
      <c r="Q17" s="164">
        <f>SUM(Q18:Q37)</f>
        <v>0</v>
      </c>
      <c r="R17" s="165"/>
      <c r="S17" s="165"/>
      <c r="T17" s="166"/>
      <c r="U17" s="160"/>
      <c r="V17" s="160">
        <f>SUM(V18:V37)</f>
        <v>0</v>
      </c>
      <c r="W17" s="160"/>
      <c r="X17" s="160"/>
      <c r="AG17" t="s">
        <v>167</v>
      </c>
    </row>
    <row r="18" spans="1:60" outlineLevel="1" x14ac:dyDescent="0.25">
      <c r="A18" s="167">
        <v>5</v>
      </c>
      <c r="B18" s="168" t="s">
        <v>780</v>
      </c>
      <c r="C18" s="178" t="s">
        <v>781</v>
      </c>
      <c r="D18" s="169" t="s">
        <v>337</v>
      </c>
      <c r="E18" s="170">
        <v>10</v>
      </c>
      <c r="F18" s="171"/>
      <c r="G18" s="172">
        <f>ROUND(E18*F18,2)</f>
        <v>0</v>
      </c>
      <c r="H18" s="171"/>
      <c r="I18" s="172">
        <f>ROUND(E18*H18,2)</f>
        <v>0</v>
      </c>
      <c r="J18" s="171"/>
      <c r="K18" s="172">
        <f>ROUND(E18*J18,2)</f>
        <v>0</v>
      </c>
      <c r="L18" s="172">
        <v>21</v>
      </c>
      <c r="M18" s="172">
        <f>G18*(1+L18/100)</f>
        <v>0</v>
      </c>
      <c r="N18" s="170">
        <v>1.41E-3</v>
      </c>
      <c r="O18" s="170">
        <f>ROUND(E18*N18,2)</f>
        <v>0.01</v>
      </c>
      <c r="P18" s="170">
        <v>0</v>
      </c>
      <c r="Q18" s="170">
        <f>ROUND(E18*P18,2)</f>
        <v>0</v>
      </c>
      <c r="R18" s="172"/>
      <c r="S18" s="172" t="s">
        <v>192</v>
      </c>
      <c r="T18" s="173" t="s">
        <v>171</v>
      </c>
      <c r="U18" s="158">
        <v>0</v>
      </c>
      <c r="V18" s="158">
        <f>ROUND(E18*U18,2)</f>
        <v>0</v>
      </c>
      <c r="W18" s="158"/>
      <c r="X18" s="158" t="s">
        <v>198</v>
      </c>
      <c r="Y18" s="147"/>
      <c r="Z18" s="147"/>
      <c r="AA18" s="147"/>
      <c r="AB18" s="147"/>
      <c r="AC18" s="147"/>
      <c r="AD18" s="147"/>
      <c r="AE18" s="147"/>
      <c r="AF18" s="147"/>
      <c r="AG18" s="147" t="s">
        <v>772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5"/>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7">
        <v>6</v>
      </c>
      <c r="B20" s="168" t="s">
        <v>782</v>
      </c>
      <c r="C20" s="178" t="s">
        <v>783</v>
      </c>
      <c r="D20" s="169" t="s">
        <v>337</v>
      </c>
      <c r="E20" s="170">
        <v>8</v>
      </c>
      <c r="F20" s="171"/>
      <c r="G20" s="172">
        <f>ROUND(E20*F20,2)</f>
        <v>0</v>
      </c>
      <c r="H20" s="171"/>
      <c r="I20" s="172">
        <f>ROUND(E20*H20,2)</f>
        <v>0</v>
      </c>
      <c r="J20" s="171"/>
      <c r="K20" s="172">
        <f>ROUND(E20*J20,2)</f>
        <v>0</v>
      </c>
      <c r="L20" s="172">
        <v>21</v>
      </c>
      <c r="M20" s="172">
        <f>G20*(1+L20/100)</f>
        <v>0</v>
      </c>
      <c r="N20" s="170">
        <v>2.0799999999999998E-3</v>
      </c>
      <c r="O20" s="170">
        <f>ROUND(E20*N20,2)</f>
        <v>0.02</v>
      </c>
      <c r="P20" s="170">
        <v>0</v>
      </c>
      <c r="Q20" s="170">
        <f>ROUND(E20*P20,2)</f>
        <v>0</v>
      </c>
      <c r="R20" s="172"/>
      <c r="S20" s="172" t="s">
        <v>192</v>
      </c>
      <c r="T20" s="173" t="s">
        <v>171</v>
      </c>
      <c r="U20" s="158">
        <v>0</v>
      </c>
      <c r="V20" s="158">
        <f>ROUND(E20*U20,2)</f>
        <v>0</v>
      </c>
      <c r="W20" s="158"/>
      <c r="X20" s="158" t="s">
        <v>198</v>
      </c>
      <c r="Y20" s="147"/>
      <c r="Z20" s="147"/>
      <c r="AA20" s="147"/>
      <c r="AB20" s="147"/>
      <c r="AC20" s="147"/>
      <c r="AD20" s="147"/>
      <c r="AE20" s="147"/>
      <c r="AF20" s="147"/>
      <c r="AG20" s="147" t="s">
        <v>772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45"/>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7">
        <v>7</v>
      </c>
      <c r="B22" s="168" t="s">
        <v>784</v>
      </c>
      <c r="C22" s="178" t="s">
        <v>785</v>
      </c>
      <c r="D22" s="169" t="s">
        <v>337</v>
      </c>
      <c r="E22" s="170">
        <v>15</v>
      </c>
      <c r="F22" s="171"/>
      <c r="G22" s="172">
        <f>ROUND(E22*F22,2)</f>
        <v>0</v>
      </c>
      <c r="H22" s="171"/>
      <c r="I22" s="172">
        <f>ROUND(E22*H22,2)</f>
        <v>0</v>
      </c>
      <c r="J22" s="171"/>
      <c r="K22" s="172">
        <f>ROUND(E22*J22,2)</f>
        <v>0</v>
      </c>
      <c r="L22" s="172">
        <v>21</v>
      </c>
      <c r="M22" s="172">
        <f>G22*(1+L22/100)</f>
        <v>0</v>
      </c>
      <c r="N22" s="170">
        <v>3.8700000000000002E-3</v>
      </c>
      <c r="O22" s="170">
        <f>ROUND(E22*N22,2)</f>
        <v>0.06</v>
      </c>
      <c r="P22" s="170">
        <v>0</v>
      </c>
      <c r="Q22" s="170">
        <f>ROUND(E22*P22,2)</f>
        <v>0</v>
      </c>
      <c r="R22" s="172"/>
      <c r="S22" s="172" t="s">
        <v>192</v>
      </c>
      <c r="T22" s="173" t="s">
        <v>171</v>
      </c>
      <c r="U22" s="158">
        <v>0</v>
      </c>
      <c r="V22" s="158">
        <f>ROUND(E22*U22,2)</f>
        <v>0</v>
      </c>
      <c r="W22" s="158"/>
      <c r="X22" s="158" t="s">
        <v>198</v>
      </c>
      <c r="Y22" s="147"/>
      <c r="Z22" s="147"/>
      <c r="AA22" s="147"/>
      <c r="AB22" s="147"/>
      <c r="AC22" s="147"/>
      <c r="AD22" s="147"/>
      <c r="AE22" s="147"/>
      <c r="AF22" s="147"/>
      <c r="AG22" s="147" t="s">
        <v>772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67">
        <v>8</v>
      </c>
      <c r="B24" s="168" t="s">
        <v>786</v>
      </c>
      <c r="C24" s="178" t="s">
        <v>787</v>
      </c>
      <c r="D24" s="169" t="s">
        <v>337</v>
      </c>
      <c r="E24" s="170">
        <v>16</v>
      </c>
      <c r="F24" s="171"/>
      <c r="G24" s="172">
        <f>ROUND(E24*F24,2)</f>
        <v>0</v>
      </c>
      <c r="H24" s="171"/>
      <c r="I24" s="172">
        <f>ROUND(E24*H24,2)</f>
        <v>0</v>
      </c>
      <c r="J24" s="171"/>
      <c r="K24" s="172">
        <f>ROUND(E24*J24,2)</f>
        <v>0</v>
      </c>
      <c r="L24" s="172">
        <v>21</v>
      </c>
      <c r="M24" s="172">
        <f>G24*(1+L24/100)</f>
        <v>0</v>
      </c>
      <c r="N24" s="170">
        <v>4.6499999999999996E-3</v>
      </c>
      <c r="O24" s="170">
        <f>ROUND(E24*N24,2)</f>
        <v>7.0000000000000007E-2</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772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399999999999999" outlineLevel="1" x14ac:dyDescent="0.25">
      <c r="A26" s="167">
        <v>9</v>
      </c>
      <c r="B26" s="168" t="s">
        <v>788</v>
      </c>
      <c r="C26" s="178" t="s">
        <v>789</v>
      </c>
      <c r="D26" s="169" t="s">
        <v>790</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198</v>
      </c>
      <c r="Y26" s="147"/>
      <c r="Z26" s="147"/>
      <c r="AA26" s="147"/>
      <c r="AB26" s="147"/>
      <c r="AC26" s="147"/>
      <c r="AD26" s="147"/>
      <c r="AE26" s="147"/>
      <c r="AF26" s="147"/>
      <c r="AG26" s="147" t="s">
        <v>772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399999999999999" outlineLevel="1" x14ac:dyDescent="0.25">
      <c r="A28" s="167">
        <v>10</v>
      </c>
      <c r="B28" s="168" t="s">
        <v>791</v>
      </c>
      <c r="C28" s="178" t="s">
        <v>792</v>
      </c>
      <c r="D28" s="169" t="s">
        <v>790</v>
      </c>
      <c r="E28" s="170">
        <v>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772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67">
        <v>11</v>
      </c>
      <c r="B30" s="168" t="s">
        <v>793</v>
      </c>
      <c r="C30" s="178" t="s">
        <v>794</v>
      </c>
      <c r="D30" s="169" t="s">
        <v>337</v>
      </c>
      <c r="E30" s="170">
        <v>49</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772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399999999999999" outlineLevel="1" x14ac:dyDescent="0.25">
      <c r="A32" s="167">
        <v>12</v>
      </c>
      <c r="B32" s="168" t="s">
        <v>795</v>
      </c>
      <c r="C32" s="178" t="s">
        <v>796</v>
      </c>
      <c r="D32" s="169" t="s">
        <v>337</v>
      </c>
      <c r="E32" s="170">
        <v>15</v>
      </c>
      <c r="F32" s="171"/>
      <c r="G32" s="172">
        <f>ROUND(E32*F32,2)</f>
        <v>0</v>
      </c>
      <c r="H32" s="171"/>
      <c r="I32" s="172">
        <f>ROUND(E32*H32,2)</f>
        <v>0</v>
      </c>
      <c r="J32" s="171"/>
      <c r="K32" s="172">
        <f>ROUND(E32*J32,2)</f>
        <v>0</v>
      </c>
      <c r="L32" s="172">
        <v>21</v>
      </c>
      <c r="M32" s="172">
        <f>G32*(1+L32/100)</f>
        <v>0</v>
      </c>
      <c r="N32" s="170">
        <v>2.0000000000000001E-4</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772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399999999999999" outlineLevel="1" x14ac:dyDescent="0.25">
      <c r="A34" s="167">
        <v>13</v>
      </c>
      <c r="B34" s="168" t="s">
        <v>797</v>
      </c>
      <c r="C34" s="178" t="s">
        <v>798</v>
      </c>
      <c r="D34" s="169" t="s">
        <v>337</v>
      </c>
      <c r="E34" s="170">
        <v>25</v>
      </c>
      <c r="F34" s="171"/>
      <c r="G34" s="172">
        <f>ROUND(E34*F34,2)</f>
        <v>0</v>
      </c>
      <c r="H34" s="171"/>
      <c r="I34" s="172">
        <f>ROUND(E34*H34,2)</f>
        <v>0</v>
      </c>
      <c r="J34" s="171"/>
      <c r="K34" s="172">
        <f>ROUND(E34*J34,2)</f>
        <v>0</v>
      </c>
      <c r="L34" s="172">
        <v>21</v>
      </c>
      <c r="M34" s="172">
        <f>G34*(1+L34/100)</f>
        <v>0</v>
      </c>
      <c r="N34" s="170">
        <v>2.4000000000000001E-4</v>
      </c>
      <c r="O34" s="170">
        <f>ROUND(E34*N34,2)</f>
        <v>0.01</v>
      </c>
      <c r="P34" s="170">
        <v>0</v>
      </c>
      <c r="Q34" s="170">
        <f>ROUND(E34*P34,2)</f>
        <v>0</v>
      </c>
      <c r="R34" s="172"/>
      <c r="S34" s="172" t="s">
        <v>192</v>
      </c>
      <c r="T34" s="173" t="s">
        <v>171</v>
      </c>
      <c r="U34" s="158">
        <v>0</v>
      </c>
      <c r="V34" s="158">
        <f>ROUND(E34*U34,2)</f>
        <v>0</v>
      </c>
      <c r="W34" s="158"/>
      <c r="X34" s="158" t="s">
        <v>198</v>
      </c>
      <c r="Y34" s="147"/>
      <c r="Z34" s="147"/>
      <c r="AA34" s="147"/>
      <c r="AB34" s="147"/>
      <c r="AC34" s="147"/>
      <c r="AD34" s="147"/>
      <c r="AE34" s="147"/>
      <c r="AF34" s="147"/>
      <c r="AG34" s="147" t="s">
        <v>772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7">
        <v>14</v>
      </c>
      <c r="B36" s="168" t="s">
        <v>799</v>
      </c>
      <c r="C36" s="178" t="s">
        <v>800</v>
      </c>
      <c r="D36" s="169" t="s">
        <v>413</v>
      </c>
      <c r="E36" s="170">
        <v>0.17199999999999999</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772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5">
      <c r="A38" s="161" t="s">
        <v>166</v>
      </c>
      <c r="B38" s="162" t="s">
        <v>107</v>
      </c>
      <c r="C38" s="177" t="s">
        <v>108</v>
      </c>
      <c r="D38" s="163"/>
      <c r="E38" s="164"/>
      <c r="F38" s="165"/>
      <c r="G38" s="165">
        <f>SUMIF(AG39:AG60,"&lt;&gt;NOR",G39:G60)</f>
        <v>0</v>
      </c>
      <c r="H38" s="165"/>
      <c r="I38" s="165">
        <f>SUM(I39:I60)</f>
        <v>0</v>
      </c>
      <c r="J38" s="165"/>
      <c r="K38" s="165">
        <f>SUM(K39:K60)</f>
        <v>0</v>
      </c>
      <c r="L38" s="165"/>
      <c r="M38" s="165">
        <f>SUM(M39:M60)</f>
        <v>0</v>
      </c>
      <c r="N38" s="164"/>
      <c r="O38" s="164">
        <f>SUM(O39:O60)</f>
        <v>0</v>
      </c>
      <c r="P38" s="164"/>
      <c r="Q38" s="164">
        <f>SUM(Q39:Q60)</f>
        <v>0</v>
      </c>
      <c r="R38" s="165"/>
      <c r="S38" s="165"/>
      <c r="T38" s="166"/>
      <c r="U38" s="160"/>
      <c r="V38" s="160">
        <f>SUM(V39:V60)</f>
        <v>0</v>
      </c>
      <c r="W38" s="160"/>
      <c r="X38" s="160"/>
      <c r="AG38" t="s">
        <v>167</v>
      </c>
    </row>
    <row r="39" spans="1:60" outlineLevel="1" x14ac:dyDescent="0.25">
      <c r="A39" s="167">
        <v>15</v>
      </c>
      <c r="B39" s="168" t="s">
        <v>801</v>
      </c>
      <c r="C39" s="178" t="s">
        <v>802</v>
      </c>
      <c r="D39" s="169" t="s">
        <v>790</v>
      </c>
      <c r="E39" s="170">
        <v>4</v>
      </c>
      <c r="F39" s="171"/>
      <c r="G39" s="172">
        <f>ROUND(E39*F39,2)</f>
        <v>0</v>
      </c>
      <c r="H39" s="171"/>
      <c r="I39" s="172">
        <f>ROUND(E39*H39,2)</f>
        <v>0</v>
      </c>
      <c r="J39" s="171"/>
      <c r="K39" s="172">
        <f>ROUND(E39*J39,2)</f>
        <v>0</v>
      </c>
      <c r="L39" s="172">
        <v>21</v>
      </c>
      <c r="M39" s="172">
        <f>G39*(1+L39/100)</f>
        <v>0</v>
      </c>
      <c r="N39" s="170">
        <v>2.3000000000000001E-4</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772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7">
        <v>16</v>
      </c>
      <c r="B41" s="168" t="s">
        <v>803</v>
      </c>
      <c r="C41" s="178" t="s">
        <v>804</v>
      </c>
      <c r="D41" s="169" t="s">
        <v>790</v>
      </c>
      <c r="E41" s="170">
        <v>1</v>
      </c>
      <c r="F41" s="171"/>
      <c r="G41" s="172">
        <f>ROUND(E41*F41,2)</f>
        <v>0</v>
      </c>
      <c r="H41" s="171"/>
      <c r="I41" s="172">
        <f>ROUND(E41*H41,2)</f>
        <v>0</v>
      </c>
      <c r="J41" s="171"/>
      <c r="K41" s="172">
        <f>ROUND(E41*J41,2)</f>
        <v>0</v>
      </c>
      <c r="L41" s="172">
        <v>21</v>
      </c>
      <c r="M41" s="172">
        <f>G41*(1+L41/100)</f>
        <v>0</v>
      </c>
      <c r="N41" s="170">
        <v>1.2999999999999999E-4</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772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7">
        <v>17</v>
      </c>
      <c r="B43" s="168" t="s">
        <v>805</v>
      </c>
      <c r="C43" s="178" t="s">
        <v>806</v>
      </c>
      <c r="D43" s="169" t="s">
        <v>790</v>
      </c>
      <c r="E43" s="170">
        <v>1</v>
      </c>
      <c r="F43" s="171"/>
      <c r="G43" s="172">
        <f>ROUND(E43*F43,2)</f>
        <v>0</v>
      </c>
      <c r="H43" s="171"/>
      <c r="I43" s="172">
        <f>ROUND(E43*H43,2)</f>
        <v>0</v>
      </c>
      <c r="J43" s="171"/>
      <c r="K43" s="172">
        <f>ROUND(E43*J43,2)</f>
        <v>0</v>
      </c>
      <c r="L43" s="172">
        <v>21</v>
      </c>
      <c r="M43" s="172">
        <f>G43*(1+L43/100)</f>
        <v>0</v>
      </c>
      <c r="N43" s="170">
        <v>1.8000000000000001E-4</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772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67">
        <v>18</v>
      </c>
      <c r="B45" s="168" t="s">
        <v>807</v>
      </c>
      <c r="C45" s="178" t="s">
        <v>808</v>
      </c>
      <c r="D45" s="169" t="s">
        <v>790</v>
      </c>
      <c r="E45" s="170">
        <v>1</v>
      </c>
      <c r="F45" s="171"/>
      <c r="G45" s="172">
        <f>ROUND(E45*F45,2)</f>
        <v>0</v>
      </c>
      <c r="H45" s="171"/>
      <c r="I45" s="172">
        <f>ROUND(E45*H45,2)</f>
        <v>0</v>
      </c>
      <c r="J45" s="171"/>
      <c r="K45" s="172">
        <f>ROUND(E45*J45,2)</f>
        <v>0</v>
      </c>
      <c r="L45" s="172">
        <v>21</v>
      </c>
      <c r="M45" s="172">
        <f>G45*(1+L45/100)</f>
        <v>0</v>
      </c>
      <c r="N45" s="170">
        <v>5.2999999999999998E-4</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772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67">
        <v>27</v>
      </c>
      <c r="B47" s="168" t="s">
        <v>1043</v>
      </c>
      <c r="C47" s="178" t="s">
        <v>1044</v>
      </c>
      <c r="D47" s="169" t="s">
        <v>790</v>
      </c>
      <c r="E47" s="170">
        <v>1</v>
      </c>
      <c r="F47" s="171"/>
      <c r="G47" s="172">
        <f>ROUND(E47*F47,2)</f>
        <v>0</v>
      </c>
      <c r="H47" s="171"/>
      <c r="I47" s="172">
        <f>ROUND(E47*H47,2)</f>
        <v>0</v>
      </c>
      <c r="J47" s="171"/>
      <c r="K47" s="172">
        <f>ROUND(E47*J47,2)</f>
        <v>0</v>
      </c>
      <c r="L47" s="172">
        <v>21</v>
      </c>
      <c r="M47" s="172">
        <f>G47*(1+L47/100)</f>
        <v>0</v>
      </c>
      <c r="N47" s="170">
        <v>5.2999999999999998E-4</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772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7">
        <v>28</v>
      </c>
      <c r="B49" s="168" t="s">
        <v>1045</v>
      </c>
      <c r="C49" s="178" t="s">
        <v>1046</v>
      </c>
      <c r="D49" s="169" t="s">
        <v>790</v>
      </c>
      <c r="E49" s="170">
        <v>1</v>
      </c>
      <c r="F49" s="171"/>
      <c r="G49" s="172">
        <f>ROUND(E49*F49,2)</f>
        <v>0</v>
      </c>
      <c r="H49" s="171"/>
      <c r="I49" s="172">
        <f>ROUND(E49*H49,2)</f>
        <v>0</v>
      </c>
      <c r="J49" s="171"/>
      <c r="K49" s="172">
        <f>ROUND(E49*J49,2)</f>
        <v>0</v>
      </c>
      <c r="L49" s="172">
        <v>21</v>
      </c>
      <c r="M49" s="172">
        <f>G49*(1+L49/100)</f>
        <v>0</v>
      </c>
      <c r="N49" s="170">
        <v>5.2999999999999998E-4</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772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67">
        <v>29</v>
      </c>
      <c r="B51" s="168" t="s">
        <v>1047</v>
      </c>
      <c r="C51" s="178" t="s">
        <v>1048</v>
      </c>
      <c r="D51" s="169" t="s">
        <v>790</v>
      </c>
      <c r="E51" s="170">
        <v>1</v>
      </c>
      <c r="F51" s="171"/>
      <c r="G51" s="172">
        <f>ROUND(E51*F51,2)</f>
        <v>0</v>
      </c>
      <c r="H51" s="171"/>
      <c r="I51" s="172">
        <f>ROUND(E51*H51,2)</f>
        <v>0</v>
      </c>
      <c r="J51" s="171"/>
      <c r="K51" s="172">
        <f>ROUND(E51*J51,2)</f>
        <v>0</v>
      </c>
      <c r="L51" s="172">
        <v>21</v>
      </c>
      <c r="M51" s="172">
        <f>G51*(1+L51/100)</f>
        <v>0</v>
      </c>
      <c r="N51" s="170">
        <v>5.2999999999999998E-4</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772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67">
        <v>19</v>
      </c>
      <c r="B53" s="168" t="s">
        <v>809</v>
      </c>
      <c r="C53" s="178" t="s">
        <v>810</v>
      </c>
      <c r="D53" s="169" t="s">
        <v>790</v>
      </c>
      <c r="E53" s="170">
        <v>2</v>
      </c>
      <c r="F53" s="171"/>
      <c r="G53" s="172">
        <f>ROUND(E53*F53,2)</f>
        <v>0</v>
      </c>
      <c r="H53" s="171"/>
      <c r="I53" s="172">
        <f>ROUND(E53*H53,2)</f>
        <v>0</v>
      </c>
      <c r="J53" s="171"/>
      <c r="K53" s="172">
        <f>ROUND(E53*J53,2)</f>
        <v>0</v>
      </c>
      <c r="L53" s="172">
        <v>21</v>
      </c>
      <c r="M53" s="172">
        <f>G53*(1+L53/100)</f>
        <v>0</v>
      </c>
      <c r="N53" s="170">
        <v>2.1000000000000001E-4</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772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67">
        <v>20</v>
      </c>
      <c r="B55" s="168" t="s">
        <v>811</v>
      </c>
      <c r="C55" s="178" t="s">
        <v>812</v>
      </c>
      <c r="D55" s="169" t="s">
        <v>790</v>
      </c>
      <c r="E55" s="170">
        <v>2</v>
      </c>
      <c r="F55" s="171"/>
      <c r="G55" s="172">
        <f>ROUND(E55*F55,2)</f>
        <v>0</v>
      </c>
      <c r="H55" s="171"/>
      <c r="I55" s="172">
        <f>ROUND(E55*H55,2)</f>
        <v>0</v>
      </c>
      <c r="J55" s="171"/>
      <c r="K55" s="172">
        <f>ROUND(E55*J55,2)</f>
        <v>0</v>
      </c>
      <c r="L55" s="172">
        <v>21</v>
      </c>
      <c r="M55" s="172">
        <f>G55*(1+L55/100)</f>
        <v>0</v>
      </c>
      <c r="N55" s="170">
        <v>5.0000000000000001E-4</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772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67">
        <v>21</v>
      </c>
      <c r="B57" s="168" t="s">
        <v>813</v>
      </c>
      <c r="C57" s="178" t="s">
        <v>814</v>
      </c>
      <c r="D57" s="169" t="s">
        <v>790</v>
      </c>
      <c r="E57" s="170">
        <v>2</v>
      </c>
      <c r="F57" s="171"/>
      <c r="G57" s="172">
        <f>ROUND(E57*F57,2)</f>
        <v>0</v>
      </c>
      <c r="H57" s="171"/>
      <c r="I57" s="172">
        <f>ROUND(E57*H57,2)</f>
        <v>0</v>
      </c>
      <c r="J57" s="171"/>
      <c r="K57" s="172">
        <f>ROUND(E57*J57,2)</f>
        <v>0</v>
      </c>
      <c r="L57" s="172">
        <v>21</v>
      </c>
      <c r="M57" s="172">
        <f>G57*(1+L57/100)</f>
        <v>0</v>
      </c>
      <c r="N57" s="170">
        <v>6.9999999999999999E-4</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772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67">
        <v>22</v>
      </c>
      <c r="B59" s="168" t="s">
        <v>815</v>
      </c>
      <c r="C59" s="178" t="s">
        <v>816</v>
      </c>
      <c r="D59" s="169" t="s">
        <v>413</v>
      </c>
      <c r="E59" s="170">
        <v>5.0000000000000001E-3</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772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5">
      <c r="A61" s="161" t="s">
        <v>166</v>
      </c>
      <c r="B61" s="162" t="s">
        <v>99</v>
      </c>
      <c r="C61" s="177" t="s">
        <v>100</v>
      </c>
      <c r="D61" s="163"/>
      <c r="E61" s="164"/>
      <c r="F61" s="165"/>
      <c r="G61" s="165">
        <f>SUMIF(AG62:AG84,"&lt;&gt;NOR",G62:G84)</f>
        <v>0</v>
      </c>
      <c r="H61" s="165"/>
      <c r="I61" s="165">
        <f>SUM(I62:I84)</f>
        <v>0</v>
      </c>
      <c r="J61" s="165"/>
      <c r="K61" s="165">
        <f>SUM(K62:K84)</f>
        <v>0</v>
      </c>
      <c r="L61" s="165"/>
      <c r="M61" s="165">
        <f>SUM(M62:M84)</f>
        <v>0</v>
      </c>
      <c r="N61" s="164"/>
      <c r="O61" s="164">
        <f>SUM(O62:O84)</f>
        <v>0</v>
      </c>
      <c r="P61" s="164"/>
      <c r="Q61" s="164">
        <f>SUM(Q62:Q84)</f>
        <v>0</v>
      </c>
      <c r="R61" s="165"/>
      <c r="S61" s="165"/>
      <c r="T61" s="166"/>
      <c r="U61" s="160"/>
      <c r="V61" s="160">
        <f>SUM(V62:V84)</f>
        <v>0</v>
      </c>
      <c r="W61" s="160"/>
      <c r="X61" s="160"/>
      <c r="AG61" t="s">
        <v>167</v>
      </c>
    </row>
    <row r="62" spans="1:60" outlineLevel="1" x14ac:dyDescent="0.25">
      <c r="A62" s="167">
        <v>23</v>
      </c>
      <c r="B62" s="168" t="s">
        <v>817</v>
      </c>
      <c r="C62" s="178" t="s">
        <v>818</v>
      </c>
      <c r="D62" s="169" t="s">
        <v>0</v>
      </c>
      <c r="E62" s="170">
        <v>553.94799999999998</v>
      </c>
      <c r="F62" s="171"/>
      <c r="G62" s="172">
        <f>ROUND(E62*F62,2)</f>
        <v>0</v>
      </c>
      <c r="H62" s="171"/>
      <c r="I62" s="172">
        <f>ROUND(E62*H62,2)</f>
        <v>0</v>
      </c>
      <c r="J62" s="171"/>
      <c r="K62" s="172">
        <f>ROUND(E62*J62,2)</f>
        <v>0</v>
      </c>
      <c r="L62" s="172">
        <v>21</v>
      </c>
      <c r="M62" s="172">
        <f>G62*(1+L62/100)</f>
        <v>0</v>
      </c>
      <c r="N62" s="170">
        <v>0</v>
      </c>
      <c r="O62" s="170">
        <f>ROUND(E62*N62,2)</f>
        <v>0</v>
      </c>
      <c r="P62" s="170">
        <v>0</v>
      </c>
      <c r="Q62" s="170">
        <f>ROUND(E62*P62,2)</f>
        <v>0</v>
      </c>
      <c r="R62" s="172"/>
      <c r="S62" s="172" t="s">
        <v>192</v>
      </c>
      <c r="T62" s="173" t="s">
        <v>171</v>
      </c>
      <c r="U62" s="158">
        <v>0</v>
      </c>
      <c r="V62" s="158">
        <f>ROUND(E62*U62,2)</f>
        <v>0</v>
      </c>
      <c r="W62" s="158"/>
      <c r="X62" s="158" t="s">
        <v>198</v>
      </c>
      <c r="Y62" s="147"/>
      <c r="Z62" s="147"/>
      <c r="AA62" s="147"/>
      <c r="AB62" s="147"/>
      <c r="AC62" s="147"/>
      <c r="AD62" s="147"/>
      <c r="AE62" s="147"/>
      <c r="AF62" s="147"/>
      <c r="AG62" s="147" t="s">
        <v>238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241" t="s">
        <v>819</v>
      </c>
      <c r="D63" s="242"/>
      <c r="E63" s="242"/>
      <c r="F63" s="242"/>
      <c r="G63" s="242"/>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175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58" t="s">
        <v>820</v>
      </c>
      <c r="D64" s="259"/>
      <c r="E64" s="259"/>
      <c r="F64" s="259"/>
      <c r="G64" s="259"/>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43"/>
      <c r="D65" s="244"/>
      <c r="E65" s="244"/>
      <c r="F65" s="244"/>
      <c r="G65" s="244"/>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67">
        <v>24</v>
      </c>
      <c r="B66" s="168" t="s">
        <v>821</v>
      </c>
      <c r="C66" s="178" t="s">
        <v>822</v>
      </c>
      <c r="D66" s="169" t="s">
        <v>823</v>
      </c>
      <c r="E66" s="170">
        <v>1</v>
      </c>
      <c r="F66" s="171"/>
      <c r="G66" s="172">
        <f>ROUND(E66*F66,2)</f>
        <v>0</v>
      </c>
      <c r="H66" s="171"/>
      <c r="I66" s="172">
        <f>ROUND(E66*H66,2)</f>
        <v>0</v>
      </c>
      <c r="J66" s="171"/>
      <c r="K66" s="172">
        <f>ROUND(E66*J66,2)</f>
        <v>0</v>
      </c>
      <c r="L66" s="172">
        <v>21</v>
      </c>
      <c r="M66" s="172">
        <f>G66*(1+L66/100)</f>
        <v>0</v>
      </c>
      <c r="N66" s="170">
        <v>0</v>
      </c>
      <c r="O66" s="170">
        <f>ROUND(E66*N66,2)</f>
        <v>0</v>
      </c>
      <c r="P66" s="170">
        <v>0</v>
      </c>
      <c r="Q66" s="170">
        <f>ROUND(E66*P66,2)</f>
        <v>0</v>
      </c>
      <c r="R66" s="172"/>
      <c r="S66" s="172" t="s">
        <v>192</v>
      </c>
      <c r="T66" s="173" t="s">
        <v>171</v>
      </c>
      <c r="U66" s="158">
        <v>0</v>
      </c>
      <c r="V66" s="158">
        <f>ROUND(E66*U66,2)</f>
        <v>0</v>
      </c>
      <c r="W66" s="158"/>
      <c r="X66" s="158" t="s">
        <v>303</v>
      </c>
      <c r="Y66" s="147"/>
      <c r="Z66" s="147"/>
      <c r="AA66" s="147"/>
      <c r="AB66" s="147"/>
      <c r="AC66" s="147"/>
      <c r="AD66" s="147"/>
      <c r="AE66" s="147"/>
      <c r="AF66" s="147"/>
      <c r="AG66" s="147" t="s">
        <v>775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241" t="s">
        <v>819</v>
      </c>
      <c r="D67" s="242"/>
      <c r="E67" s="242"/>
      <c r="F67" s="242"/>
      <c r="G67" s="242"/>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175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58" t="s">
        <v>824</v>
      </c>
      <c r="D68" s="259"/>
      <c r="E68" s="259"/>
      <c r="F68" s="259"/>
      <c r="G68" s="259"/>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175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43"/>
      <c r="D69" s="244"/>
      <c r="E69" s="244"/>
      <c r="F69" s="244"/>
      <c r="G69" s="244"/>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67">
        <v>25</v>
      </c>
      <c r="B70" s="168" t="s">
        <v>825</v>
      </c>
      <c r="C70" s="178" t="s">
        <v>826</v>
      </c>
      <c r="D70" s="169" t="s">
        <v>823</v>
      </c>
      <c r="E70" s="170">
        <v>1</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c r="S70" s="172" t="s">
        <v>192</v>
      </c>
      <c r="T70" s="173" t="s">
        <v>171</v>
      </c>
      <c r="U70" s="158">
        <v>0</v>
      </c>
      <c r="V70" s="158">
        <f>ROUND(E70*U70,2)</f>
        <v>0</v>
      </c>
      <c r="W70" s="158"/>
      <c r="X70" s="158" t="s">
        <v>303</v>
      </c>
      <c r="Y70" s="147"/>
      <c r="Z70" s="147"/>
      <c r="AA70" s="147"/>
      <c r="AB70" s="147"/>
      <c r="AC70" s="147"/>
      <c r="AD70" s="147"/>
      <c r="AE70" s="147"/>
      <c r="AF70" s="147"/>
      <c r="AG70" s="147" t="s">
        <v>775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41" t="s">
        <v>819</v>
      </c>
      <c r="D71" s="242"/>
      <c r="E71" s="242"/>
      <c r="F71" s="242"/>
      <c r="G71" s="242"/>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175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58" t="s">
        <v>824</v>
      </c>
      <c r="D72" s="259"/>
      <c r="E72" s="259"/>
      <c r="F72" s="259"/>
      <c r="G72" s="259"/>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243"/>
      <c r="D73" s="244"/>
      <c r="E73" s="244"/>
      <c r="F73" s="244"/>
      <c r="G73" s="244"/>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7">
        <v>26</v>
      </c>
      <c r="B74" s="168" t="s">
        <v>827</v>
      </c>
      <c r="C74" s="178" t="s">
        <v>828</v>
      </c>
      <c r="D74" s="169" t="s">
        <v>823</v>
      </c>
      <c r="E74" s="170">
        <v>1</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192</v>
      </c>
      <c r="T74" s="173" t="s">
        <v>171</v>
      </c>
      <c r="U74" s="158">
        <v>0</v>
      </c>
      <c r="V74" s="158">
        <f>ROUND(E74*U74,2)</f>
        <v>0</v>
      </c>
      <c r="W74" s="158"/>
      <c r="X74" s="158" t="s">
        <v>303</v>
      </c>
      <c r="Y74" s="147"/>
      <c r="Z74" s="147"/>
      <c r="AA74" s="147"/>
      <c r="AB74" s="147"/>
      <c r="AC74" s="147"/>
      <c r="AD74" s="147"/>
      <c r="AE74" s="147"/>
      <c r="AF74" s="147"/>
      <c r="AG74" s="147" t="s">
        <v>775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41" t="s">
        <v>819</v>
      </c>
      <c r="D75" s="242"/>
      <c r="E75" s="242"/>
      <c r="F75" s="242"/>
      <c r="G75" s="242"/>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258" t="s">
        <v>824</v>
      </c>
      <c r="D76" s="259"/>
      <c r="E76" s="259"/>
      <c r="F76" s="259"/>
      <c r="G76" s="259"/>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175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3"/>
      <c r="D77" s="244"/>
      <c r="E77" s="244"/>
      <c r="F77" s="244"/>
      <c r="G77" s="244"/>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176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67">
        <v>27</v>
      </c>
      <c r="B78" s="168" t="s">
        <v>829</v>
      </c>
      <c r="C78" s="178" t="s">
        <v>830</v>
      </c>
      <c r="D78" s="169" t="s">
        <v>831</v>
      </c>
      <c r="E78" s="170">
        <v>2</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192</v>
      </c>
      <c r="T78" s="173" t="s">
        <v>171</v>
      </c>
      <c r="U78" s="158">
        <v>0</v>
      </c>
      <c r="V78" s="158">
        <f>ROUND(E78*U78,2)</f>
        <v>0</v>
      </c>
      <c r="W78" s="158"/>
      <c r="X78" s="158" t="s">
        <v>303</v>
      </c>
      <c r="Y78" s="147"/>
      <c r="Z78" s="147"/>
      <c r="AA78" s="147"/>
      <c r="AB78" s="147"/>
      <c r="AC78" s="147"/>
      <c r="AD78" s="147"/>
      <c r="AE78" s="147"/>
      <c r="AF78" s="147"/>
      <c r="AG78" s="147" t="s">
        <v>775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1" t="s">
        <v>819</v>
      </c>
      <c r="D79" s="242"/>
      <c r="E79" s="242"/>
      <c r="F79" s="242"/>
      <c r="G79" s="242"/>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58" t="s">
        <v>824</v>
      </c>
      <c r="D80" s="259"/>
      <c r="E80" s="259"/>
      <c r="F80" s="259"/>
      <c r="G80" s="259"/>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175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58" t="s">
        <v>832</v>
      </c>
      <c r="D81" s="259"/>
      <c r="E81" s="259"/>
      <c r="F81" s="259"/>
      <c r="G81" s="259"/>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175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243"/>
      <c r="D82" s="244"/>
      <c r="E82" s="244"/>
      <c r="F82" s="244"/>
      <c r="G82" s="244"/>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176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0.399999999999999" outlineLevel="1" x14ac:dyDescent="0.25">
      <c r="A83" s="167">
        <v>28</v>
      </c>
      <c r="B83" s="168" t="s">
        <v>833</v>
      </c>
      <c r="C83" s="178" t="s">
        <v>834</v>
      </c>
      <c r="D83" s="169" t="s">
        <v>823</v>
      </c>
      <c r="E83" s="170">
        <v>2</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c r="S83" s="172" t="s">
        <v>192</v>
      </c>
      <c r="T83" s="173" t="s">
        <v>171</v>
      </c>
      <c r="U83" s="158">
        <v>0</v>
      </c>
      <c r="V83" s="158">
        <f>ROUND(E83*U83,2)</f>
        <v>0</v>
      </c>
      <c r="W83" s="158"/>
      <c r="X83" s="158" t="s">
        <v>198</v>
      </c>
      <c r="Y83" s="147"/>
      <c r="Z83" s="147"/>
      <c r="AA83" s="147"/>
      <c r="AB83" s="147"/>
      <c r="AC83" s="147"/>
      <c r="AD83" s="147"/>
      <c r="AE83" s="147"/>
      <c r="AF83" s="147"/>
      <c r="AG83" s="147" t="s">
        <v>238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45"/>
      <c r="D84" s="246"/>
      <c r="E84" s="246"/>
      <c r="F84" s="246"/>
      <c r="G84" s="246"/>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x14ac:dyDescent="0.25">
      <c r="A85" s="3"/>
      <c r="B85" s="4"/>
      <c r="C85" s="179"/>
      <c r="D85" s="6"/>
      <c r="E85" s="3"/>
      <c r="F85" s="3"/>
      <c r="G85" s="3"/>
      <c r="H85" s="3"/>
      <c r="I85" s="3"/>
      <c r="J85" s="3"/>
      <c r="K85" s="3"/>
      <c r="L85" s="3"/>
      <c r="M85" s="3"/>
      <c r="N85" s="3"/>
      <c r="O85" s="3"/>
      <c r="P85" s="3"/>
      <c r="Q85" s="3"/>
      <c r="R85" s="3"/>
      <c r="S85" s="3"/>
      <c r="T85" s="3"/>
      <c r="U85" s="3"/>
      <c r="V85" s="3"/>
      <c r="W85" s="3"/>
      <c r="X85" s="3"/>
      <c r="AE85">
        <v>15</v>
      </c>
      <c r="AF85">
        <v>21</v>
      </c>
      <c r="AG85" t="s">
        <v>153</v>
      </c>
    </row>
    <row r="86" spans="1:60" x14ac:dyDescent="0.25">
      <c r="A86" s="150"/>
      <c r="B86" s="151" t="s">
        <v>29</v>
      </c>
      <c r="C86" s="180"/>
      <c r="D86" s="152"/>
      <c r="E86" s="153"/>
      <c r="F86" s="153"/>
      <c r="G86" s="176">
        <f>G8+G17+G38+G61</f>
        <v>0</v>
      </c>
      <c r="H86" s="3"/>
      <c r="I86" s="3"/>
      <c r="J86" s="3"/>
      <c r="K86" s="3"/>
      <c r="L86" s="3"/>
      <c r="M86" s="3"/>
      <c r="N86" s="3"/>
      <c r="O86" s="3"/>
      <c r="P86" s="3"/>
      <c r="Q86" s="3"/>
      <c r="R86" s="3"/>
      <c r="S86" s="3"/>
      <c r="T86" s="3"/>
      <c r="U86" s="3"/>
      <c r="V86" s="3"/>
      <c r="W86" s="3"/>
      <c r="X86" s="3"/>
      <c r="AE86">
        <f>SUMIF(L7:L84,AE85,G7:G84)</f>
        <v>0</v>
      </c>
      <c r="AF86">
        <f>SUMIF(L7:L84,AF85,G7:G84)</f>
        <v>0</v>
      </c>
      <c r="AG86" t="s">
        <v>195</v>
      </c>
    </row>
    <row r="87" spans="1:60" x14ac:dyDescent="0.25">
      <c r="C87" s="181"/>
      <c r="D87" s="10"/>
      <c r="AG87" t="s">
        <v>196</v>
      </c>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row r="5006" spans="4:4" x14ac:dyDescent="0.25">
      <c r="D5006" s="10"/>
    </row>
  </sheetData>
  <sheetProtection algorithmName="SHA-512" hashValue="M+R67nFJSh+xI90Rsfy8d+GKE90KJaoElHH+eBAmj9Vn5bXsn5cGTJyhg+BTQCFcsgK+ig/9ErqA2WE0A0qzvw==" saltValue="3u2ZQfWbLPDv5vzd6jQ+4A==" spinCount="100000" sheet="1" objects="1" scenarios="1"/>
  <mergeCells count="46">
    <mergeCell ref="C25:G25"/>
    <mergeCell ref="A1:G1"/>
    <mergeCell ref="C2:G2"/>
    <mergeCell ref="C3:G3"/>
    <mergeCell ref="C4:G4"/>
    <mergeCell ref="C10:G10"/>
    <mergeCell ref="C12:G12"/>
    <mergeCell ref="C14:G14"/>
    <mergeCell ref="C16:G16"/>
    <mergeCell ref="C19:G19"/>
    <mergeCell ref="C21:G21"/>
    <mergeCell ref="C23:G23"/>
    <mergeCell ref="C56:G56"/>
    <mergeCell ref="C27:G27"/>
    <mergeCell ref="C29:G29"/>
    <mergeCell ref="C31:G31"/>
    <mergeCell ref="C33:G33"/>
    <mergeCell ref="C35:G35"/>
    <mergeCell ref="C37:G37"/>
    <mergeCell ref="C46:G46"/>
    <mergeCell ref="C48:G48"/>
    <mergeCell ref="C50:G50"/>
    <mergeCell ref="C40:G40"/>
    <mergeCell ref="C42:G42"/>
    <mergeCell ref="C44:G44"/>
    <mergeCell ref="C52:G52"/>
    <mergeCell ref="C54:G54"/>
    <mergeCell ref="C75:G75"/>
    <mergeCell ref="C58:G58"/>
    <mergeCell ref="C60:G60"/>
    <mergeCell ref="C63:G63"/>
    <mergeCell ref="C64:G64"/>
    <mergeCell ref="C65:G65"/>
    <mergeCell ref="C67:G67"/>
    <mergeCell ref="C68:G68"/>
    <mergeCell ref="C69:G69"/>
    <mergeCell ref="C71:G71"/>
    <mergeCell ref="C72:G72"/>
    <mergeCell ref="C73:G73"/>
    <mergeCell ref="C84:G84"/>
    <mergeCell ref="C76:G76"/>
    <mergeCell ref="C77:G77"/>
    <mergeCell ref="C79:G79"/>
    <mergeCell ref="C80:G80"/>
    <mergeCell ref="C81:G81"/>
    <mergeCell ref="C82:G8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activeCell="C54" sqref="C54:G54"/>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57</v>
      </c>
      <c r="C4" s="251" t="s">
        <v>58</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126</v>
      </c>
      <c r="C8" s="177" t="s">
        <v>127</v>
      </c>
      <c r="D8" s="163"/>
      <c r="E8" s="164"/>
      <c r="F8" s="165"/>
      <c r="G8" s="165">
        <f>SUMIF(AG9:AG12,"&lt;&gt;NOR",G9:G12)</f>
        <v>0</v>
      </c>
      <c r="H8" s="165"/>
      <c r="I8" s="165">
        <f>SUM(I9:I12)</f>
        <v>0</v>
      </c>
      <c r="J8" s="165"/>
      <c r="K8" s="165">
        <f>SUM(K9:K12)</f>
        <v>0</v>
      </c>
      <c r="L8" s="165"/>
      <c r="M8" s="165">
        <f>SUM(M9:M12)</f>
        <v>0</v>
      </c>
      <c r="N8" s="164"/>
      <c r="O8" s="164">
        <f>SUM(O9:O12)</f>
        <v>0</v>
      </c>
      <c r="P8" s="164"/>
      <c r="Q8" s="164">
        <f>SUM(Q9:Q12)</f>
        <v>0</v>
      </c>
      <c r="R8" s="165"/>
      <c r="S8" s="165"/>
      <c r="T8" s="166"/>
      <c r="U8" s="160"/>
      <c r="V8" s="160">
        <f>SUM(V9:V12)</f>
        <v>0</v>
      </c>
      <c r="W8" s="160"/>
      <c r="X8" s="160"/>
      <c r="AG8" t="s">
        <v>167</v>
      </c>
    </row>
    <row r="9" spans="1:60" ht="20.399999999999999" outlineLevel="1" x14ac:dyDescent="0.25">
      <c r="A9" s="167">
        <v>1</v>
      </c>
      <c r="B9" s="168" t="s">
        <v>543</v>
      </c>
      <c r="C9" s="178" t="s">
        <v>835</v>
      </c>
      <c r="D9" s="169" t="s">
        <v>366</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545</v>
      </c>
      <c r="C11" s="178" t="s">
        <v>31</v>
      </c>
      <c r="D11" s="169" t="s">
        <v>366</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5">
      <c r="A13" s="161" t="s">
        <v>166</v>
      </c>
      <c r="B13" s="162" t="s">
        <v>128</v>
      </c>
      <c r="C13" s="177" t="s">
        <v>129</v>
      </c>
      <c r="D13" s="163"/>
      <c r="E13" s="164"/>
      <c r="F13" s="165"/>
      <c r="G13" s="165">
        <f>SUMIF(AG14:AG45,"&lt;&gt;NOR",G14:G45)</f>
        <v>0</v>
      </c>
      <c r="H13" s="165"/>
      <c r="I13" s="165">
        <f>SUM(I14:I45)</f>
        <v>0</v>
      </c>
      <c r="J13" s="165"/>
      <c r="K13" s="165">
        <f>SUM(K14:K45)</f>
        <v>0</v>
      </c>
      <c r="L13" s="165"/>
      <c r="M13" s="165">
        <f>SUM(M14:M45)</f>
        <v>0</v>
      </c>
      <c r="N13" s="164"/>
      <c r="O13" s="164">
        <f>SUM(O14:O45)</f>
        <v>0</v>
      </c>
      <c r="P13" s="164"/>
      <c r="Q13" s="164">
        <f>SUM(Q14:Q45)</f>
        <v>0</v>
      </c>
      <c r="R13" s="165"/>
      <c r="S13" s="165"/>
      <c r="T13" s="166"/>
      <c r="U13" s="160"/>
      <c r="V13" s="160">
        <f>SUM(V14:V45)</f>
        <v>0</v>
      </c>
      <c r="W13" s="160"/>
      <c r="X13" s="160"/>
      <c r="AG13" t="s">
        <v>167</v>
      </c>
    </row>
    <row r="14" spans="1:60" ht="20.399999999999999" outlineLevel="1" x14ac:dyDescent="0.25">
      <c r="A14" s="167">
        <v>3</v>
      </c>
      <c r="B14" s="168" t="s">
        <v>547</v>
      </c>
      <c r="C14" s="178" t="s">
        <v>1060</v>
      </c>
      <c r="D14" s="169" t="s">
        <v>366</v>
      </c>
      <c r="E14" s="170">
        <v>1</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192</v>
      </c>
      <c r="T14" s="173" t="s">
        <v>171</v>
      </c>
      <c r="U14" s="158">
        <v>0</v>
      </c>
      <c r="V14" s="158">
        <f>ROUND(E14*U14,2)</f>
        <v>0</v>
      </c>
      <c r="W14" s="158"/>
      <c r="X14" s="158" t="s">
        <v>198</v>
      </c>
      <c r="Y14" s="147"/>
      <c r="Z14" s="147"/>
      <c r="AA14" s="147"/>
      <c r="AB14" s="147"/>
      <c r="AC14" s="147"/>
      <c r="AD14" s="147"/>
      <c r="AE14" s="147"/>
      <c r="AF14" s="147"/>
      <c r="AG14" s="147" t="s">
        <v>582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45"/>
      <c r="D15" s="246"/>
      <c r="E15" s="246"/>
      <c r="F15" s="246"/>
      <c r="G15" s="246"/>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67">
        <v>4</v>
      </c>
      <c r="B16" s="168" t="s">
        <v>549</v>
      </c>
      <c r="C16" s="178" t="s">
        <v>836</v>
      </c>
      <c r="D16" s="169" t="s">
        <v>366</v>
      </c>
      <c r="E16" s="170">
        <v>1</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192</v>
      </c>
      <c r="T16" s="173" t="s">
        <v>171</v>
      </c>
      <c r="U16" s="158">
        <v>0</v>
      </c>
      <c r="V16" s="158">
        <f>ROUND(E16*U16,2)</f>
        <v>0</v>
      </c>
      <c r="W16" s="158"/>
      <c r="X16" s="158" t="s">
        <v>198</v>
      </c>
      <c r="Y16" s="147"/>
      <c r="Z16" s="147"/>
      <c r="AA16" s="147"/>
      <c r="AB16" s="147"/>
      <c r="AC16" s="147"/>
      <c r="AD16" s="147"/>
      <c r="AE16" s="147"/>
      <c r="AF16" s="147"/>
      <c r="AG16" s="147" t="s">
        <v>582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45"/>
      <c r="D17" s="246"/>
      <c r="E17" s="246"/>
      <c r="F17" s="246"/>
      <c r="G17" s="246"/>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67">
        <v>5</v>
      </c>
      <c r="B18" s="168" t="s">
        <v>551</v>
      </c>
      <c r="C18" s="178" t="s">
        <v>837</v>
      </c>
      <c r="D18" s="169" t="s">
        <v>366</v>
      </c>
      <c r="E18" s="170">
        <v>1</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192</v>
      </c>
      <c r="T18" s="173" t="s">
        <v>171</v>
      </c>
      <c r="U18" s="158">
        <v>0</v>
      </c>
      <c r="V18" s="158">
        <f>ROUND(E18*U18,2)</f>
        <v>0</v>
      </c>
      <c r="W18" s="158"/>
      <c r="X18" s="158" t="s">
        <v>198</v>
      </c>
      <c r="Y18" s="147"/>
      <c r="Z18" s="147"/>
      <c r="AA18" s="147"/>
      <c r="AB18" s="147"/>
      <c r="AC18" s="147"/>
      <c r="AD18" s="147"/>
      <c r="AE18" s="147"/>
      <c r="AF18" s="147"/>
      <c r="AG18" s="147" t="s">
        <v>582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5"/>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7">
        <v>6</v>
      </c>
      <c r="B20" s="168" t="s">
        <v>553</v>
      </c>
      <c r="C20" s="178" t="s">
        <v>838</v>
      </c>
      <c r="D20" s="169" t="s">
        <v>366</v>
      </c>
      <c r="E20" s="170">
        <v>1</v>
      </c>
      <c r="F20" s="171"/>
      <c r="G20" s="172">
        <f>ROUND(E20*F20,2)</f>
        <v>0</v>
      </c>
      <c r="H20" s="171"/>
      <c r="I20" s="172">
        <f>ROUND(E20*H20,2)</f>
        <v>0</v>
      </c>
      <c r="J20" s="171"/>
      <c r="K20" s="172">
        <f>ROUND(E20*J20,2)</f>
        <v>0</v>
      </c>
      <c r="L20" s="172">
        <v>21</v>
      </c>
      <c r="M20" s="172">
        <f>G20*(1+L20/100)</f>
        <v>0</v>
      </c>
      <c r="N20" s="170">
        <v>0</v>
      </c>
      <c r="O20" s="170">
        <f>ROUND(E20*N20,2)</f>
        <v>0</v>
      </c>
      <c r="P20" s="170">
        <v>0</v>
      </c>
      <c r="Q20" s="170">
        <f>ROUND(E20*P20,2)</f>
        <v>0</v>
      </c>
      <c r="R20" s="172"/>
      <c r="S20" s="172" t="s">
        <v>192</v>
      </c>
      <c r="T20" s="173" t="s">
        <v>171</v>
      </c>
      <c r="U20" s="158">
        <v>0</v>
      </c>
      <c r="V20" s="158">
        <f>ROUND(E20*U20,2)</f>
        <v>0</v>
      </c>
      <c r="W20" s="158"/>
      <c r="X20" s="158" t="s">
        <v>198</v>
      </c>
      <c r="Y20" s="147"/>
      <c r="Z20" s="147"/>
      <c r="AA20" s="147"/>
      <c r="AB20" s="147"/>
      <c r="AC20" s="147"/>
      <c r="AD20" s="147"/>
      <c r="AE20" s="147"/>
      <c r="AF20" s="147"/>
      <c r="AG20" s="147" t="s">
        <v>582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245"/>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7">
        <v>7</v>
      </c>
      <c r="B22" s="168" t="s">
        <v>554</v>
      </c>
      <c r="C22" s="178" t="s">
        <v>839</v>
      </c>
      <c r="D22" s="169" t="s">
        <v>366</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192</v>
      </c>
      <c r="T22" s="173" t="s">
        <v>171</v>
      </c>
      <c r="U22" s="158">
        <v>0</v>
      </c>
      <c r="V22" s="158">
        <f>ROUND(E22*U22,2)</f>
        <v>0</v>
      </c>
      <c r="W22" s="158"/>
      <c r="X22" s="158" t="s">
        <v>198</v>
      </c>
      <c r="Y22" s="147"/>
      <c r="Z22" s="147"/>
      <c r="AA22" s="147"/>
      <c r="AB22" s="147"/>
      <c r="AC22" s="147"/>
      <c r="AD22" s="147"/>
      <c r="AE22" s="147"/>
      <c r="AF22" s="147"/>
      <c r="AG22" s="147" t="s">
        <v>582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67">
        <v>8</v>
      </c>
      <c r="B24" s="168" t="s">
        <v>556</v>
      </c>
      <c r="C24" s="178" t="s">
        <v>838</v>
      </c>
      <c r="D24" s="169" t="s">
        <v>366</v>
      </c>
      <c r="E24" s="170">
        <v>1</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582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7">
        <v>9</v>
      </c>
      <c r="B26" s="168" t="s">
        <v>558</v>
      </c>
      <c r="C26" s="178" t="s">
        <v>840</v>
      </c>
      <c r="D26" s="169" t="s">
        <v>366</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198</v>
      </c>
      <c r="Y26" s="147"/>
      <c r="Z26" s="147"/>
      <c r="AA26" s="147"/>
      <c r="AB26" s="147"/>
      <c r="AC26" s="147"/>
      <c r="AD26" s="147"/>
      <c r="AE26" s="147"/>
      <c r="AF26" s="147"/>
      <c r="AG26" s="147" t="s">
        <v>582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7">
        <v>10</v>
      </c>
      <c r="B28" s="168" t="s">
        <v>560</v>
      </c>
      <c r="C28" s="178" t="s">
        <v>838</v>
      </c>
      <c r="D28" s="169" t="s">
        <v>366</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582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67">
        <v>11</v>
      </c>
      <c r="B30" s="168" t="s">
        <v>562</v>
      </c>
      <c r="C30" s="178" t="s">
        <v>841</v>
      </c>
      <c r="D30" s="169" t="s">
        <v>366</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582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67">
        <v>12</v>
      </c>
      <c r="B32" s="168" t="s">
        <v>564</v>
      </c>
      <c r="C32" s="178" t="s">
        <v>838</v>
      </c>
      <c r="D32" s="169" t="s">
        <v>366</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582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7">
        <v>13</v>
      </c>
      <c r="B34" s="168" t="s">
        <v>565</v>
      </c>
      <c r="C34" s="178" t="s">
        <v>842</v>
      </c>
      <c r="D34" s="169" t="s">
        <v>366</v>
      </c>
      <c r="E34" s="170">
        <v>1</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192</v>
      </c>
      <c r="T34" s="173" t="s">
        <v>171</v>
      </c>
      <c r="U34" s="158">
        <v>0</v>
      </c>
      <c r="V34" s="158">
        <f>ROUND(E34*U34,2)</f>
        <v>0</v>
      </c>
      <c r="W34" s="158"/>
      <c r="X34" s="158" t="s">
        <v>198</v>
      </c>
      <c r="Y34" s="147"/>
      <c r="Z34" s="147"/>
      <c r="AA34" s="147"/>
      <c r="AB34" s="147"/>
      <c r="AC34" s="147"/>
      <c r="AD34" s="147"/>
      <c r="AE34" s="147"/>
      <c r="AF34" s="147"/>
      <c r="AG34" s="147" t="s">
        <v>582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7">
        <v>14</v>
      </c>
      <c r="B36" s="168" t="s">
        <v>567</v>
      </c>
      <c r="C36" s="178" t="s">
        <v>838</v>
      </c>
      <c r="D36" s="169" t="s">
        <v>366</v>
      </c>
      <c r="E36" s="170">
        <v>1</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582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67">
        <v>15</v>
      </c>
      <c r="B38" s="168" t="s">
        <v>569</v>
      </c>
      <c r="C38" s="178" t="s">
        <v>843</v>
      </c>
      <c r="D38" s="169" t="s">
        <v>366</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192</v>
      </c>
      <c r="T38" s="173" t="s">
        <v>171</v>
      </c>
      <c r="U38" s="158">
        <v>0</v>
      </c>
      <c r="V38" s="158">
        <f>ROUND(E38*U38,2)</f>
        <v>0</v>
      </c>
      <c r="W38" s="158"/>
      <c r="X38" s="158" t="s">
        <v>198</v>
      </c>
      <c r="Y38" s="147"/>
      <c r="Z38" s="147"/>
      <c r="AA38" s="147"/>
      <c r="AB38" s="147"/>
      <c r="AC38" s="147"/>
      <c r="AD38" s="147"/>
      <c r="AE38" s="147"/>
      <c r="AF38" s="147"/>
      <c r="AG38" s="147" t="s">
        <v>582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45"/>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176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7">
        <v>16</v>
      </c>
      <c r="B40" s="168" t="s">
        <v>571</v>
      </c>
      <c r="C40" s="178" t="s">
        <v>838</v>
      </c>
      <c r="D40" s="169" t="s">
        <v>366</v>
      </c>
      <c r="E40" s="170">
        <v>1</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192</v>
      </c>
      <c r="T40" s="173" t="s">
        <v>171</v>
      </c>
      <c r="U40" s="158">
        <v>0</v>
      </c>
      <c r="V40" s="158">
        <f>ROUND(E40*U40,2)</f>
        <v>0</v>
      </c>
      <c r="W40" s="158"/>
      <c r="X40" s="158" t="s">
        <v>198</v>
      </c>
      <c r="Y40" s="147"/>
      <c r="Z40" s="147"/>
      <c r="AA40" s="147"/>
      <c r="AB40" s="147"/>
      <c r="AC40" s="147"/>
      <c r="AD40" s="147"/>
      <c r="AE40" s="147"/>
      <c r="AF40" s="147"/>
      <c r="AG40" s="147" t="s">
        <v>582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5"/>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7">
        <v>17</v>
      </c>
      <c r="B42" s="168" t="s">
        <v>572</v>
      </c>
      <c r="C42" s="178" t="s">
        <v>844</v>
      </c>
      <c r="D42" s="169" t="s">
        <v>366</v>
      </c>
      <c r="E42" s="170">
        <v>1</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192</v>
      </c>
      <c r="T42" s="173" t="s">
        <v>171</v>
      </c>
      <c r="U42" s="158">
        <v>0</v>
      </c>
      <c r="V42" s="158">
        <f>ROUND(E42*U42,2)</f>
        <v>0</v>
      </c>
      <c r="W42" s="158"/>
      <c r="X42" s="158" t="s">
        <v>198</v>
      </c>
      <c r="Y42" s="147"/>
      <c r="Z42" s="147"/>
      <c r="AA42" s="147"/>
      <c r="AB42" s="147"/>
      <c r="AC42" s="147"/>
      <c r="AD42" s="147"/>
      <c r="AE42" s="147"/>
      <c r="AF42" s="147"/>
      <c r="AG42" s="147" t="s">
        <v>582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176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7">
        <v>18</v>
      </c>
      <c r="B44" s="168" t="s">
        <v>574</v>
      </c>
      <c r="C44" s="178" t="s">
        <v>838</v>
      </c>
      <c r="D44" s="169" t="s">
        <v>366</v>
      </c>
      <c r="E44" s="170">
        <v>1</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192</v>
      </c>
      <c r="T44" s="173" t="s">
        <v>171</v>
      </c>
      <c r="U44" s="158">
        <v>0</v>
      </c>
      <c r="V44" s="158">
        <f>ROUND(E44*U44,2)</f>
        <v>0</v>
      </c>
      <c r="W44" s="158"/>
      <c r="X44" s="158" t="s">
        <v>198</v>
      </c>
      <c r="Y44" s="147"/>
      <c r="Z44" s="147"/>
      <c r="AA44" s="147"/>
      <c r="AB44" s="147"/>
      <c r="AC44" s="147"/>
      <c r="AD44" s="147"/>
      <c r="AE44" s="147"/>
      <c r="AF44" s="147"/>
      <c r="AG44" s="147" t="s">
        <v>582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5"/>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161" t="s">
        <v>166</v>
      </c>
      <c r="B46" s="162" t="s">
        <v>130</v>
      </c>
      <c r="C46" s="177" t="s">
        <v>131</v>
      </c>
      <c r="D46" s="163"/>
      <c r="E46" s="164"/>
      <c r="F46" s="165"/>
      <c r="G46" s="165">
        <f>SUMIF(AG47:AG74,"&lt;&gt;NOR",G47:G74)</f>
        <v>0</v>
      </c>
      <c r="H46" s="165"/>
      <c r="I46" s="165">
        <f>SUM(I47:I74)</f>
        <v>0</v>
      </c>
      <c r="J46" s="165"/>
      <c r="K46" s="165">
        <f>SUM(K47:K74)</f>
        <v>0</v>
      </c>
      <c r="L46" s="165"/>
      <c r="M46" s="165">
        <f>SUM(M47:M74)</f>
        <v>0</v>
      </c>
      <c r="N46" s="164"/>
      <c r="O46" s="164">
        <f>SUM(O47:O74)</f>
        <v>0</v>
      </c>
      <c r="P46" s="164"/>
      <c r="Q46" s="164">
        <f>SUM(Q47:Q74)</f>
        <v>0</v>
      </c>
      <c r="R46" s="165"/>
      <c r="S46" s="165"/>
      <c r="T46" s="166"/>
      <c r="U46" s="160"/>
      <c r="V46" s="160">
        <f>SUM(V47:V74)</f>
        <v>0</v>
      </c>
      <c r="W46" s="160"/>
      <c r="X46" s="160"/>
      <c r="AG46" t="s">
        <v>167</v>
      </c>
    </row>
    <row r="47" spans="1:60" outlineLevel="1" x14ac:dyDescent="0.25">
      <c r="A47" s="167">
        <v>19</v>
      </c>
      <c r="B47" s="168" t="s">
        <v>576</v>
      </c>
      <c r="C47" s="178" t="s">
        <v>1042</v>
      </c>
      <c r="D47" s="169" t="s">
        <v>845</v>
      </c>
      <c r="E47" s="170">
        <v>10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582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7">
        <v>20</v>
      </c>
      <c r="B49" s="168" t="s">
        <v>846</v>
      </c>
      <c r="C49" s="178" t="s">
        <v>847</v>
      </c>
      <c r="D49" s="169" t="s">
        <v>845</v>
      </c>
      <c r="E49" s="170">
        <v>10</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582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67">
        <v>21</v>
      </c>
      <c r="B51" s="168" t="s">
        <v>848</v>
      </c>
      <c r="C51" s="178" t="s">
        <v>1061</v>
      </c>
      <c r="D51" s="169" t="s">
        <v>845</v>
      </c>
      <c r="E51" s="170">
        <v>15</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582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67">
        <v>22</v>
      </c>
      <c r="B53" s="168" t="s">
        <v>849</v>
      </c>
      <c r="C53" s="178" t="s">
        <v>850</v>
      </c>
      <c r="D53" s="169" t="s">
        <v>845</v>
      </c>
      <c r="E53" s="170">
        <v>15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582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67">
        <v>23</v>
      </c>
      <c r="B55" s="168" t="s">
        <v>851</v>
      </c>
      <c r="C55" s="178" t="s">
        <v>852</v>
      </c>
      <c r="D55" s="169" t="s">
        <v>845</v>
      </c>
      <c r="E55" s="170">
        <v>45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582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67">
        <v>24</v>
      </c>
      <c r="B57" s="168" t="s">
        <v>853</v>
      </c>
      <c r="C57" s="178" t="s">
        <v>847</v>
      </c>
      <c r="D57" s="169" t="s">
        <v>845</v>
      </c>
      <c r="E57" s="170">
        <v>45</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582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67">
        <v>25</v>
      </c>
      <c r="B59" s="168" t="s">
        <v>854</v>
      </c>
      <c r="C59" s="178" t="s">
        <v>855</v>
      </c>
      <c r="D59" s="169" t="s">
        <v>845</v>
      </c>
      <c r="E59" s="170">
        <v>35</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582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67">
        <v>26</v>
      </c>
      <c r="B61" s="168" t="s">
        <v>856</v>
      </c>
      <c r="C61" s="178" t="s">
        <v>847</v>
      </c>
      <c r="D61" s="169" t="s">
        <v>845</v>
      </c>
      <c r="E61" s="170">
        <v>35</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192</v>
      </c>
      <c r="T61" s="173" t="s">
        <v>171</v>
      </c>
      <c r="U61" s="158">
        <v>0</v>
      </c>
      <c r="V61" s="158">
        <f>ROUND(E61*U61,2)</f>
        <v>0</v>
      </c>
      <c r="W61" s="158"/>
      <c r="X61" s="158" t="s">
        <v>198</v>
      </c>
      <c r="Y61" s="147"/>
      <c r="Z61" s="147"/>
      <c r="AA61" s="147"/>
      <c r="AB61" s="147"/>
      <c r="AC61" s="147"/>
      <c r="AD61" s="147"/>
      <c r="AE61" s="147"/>
      <c r="AF61" s="147"/>
      <c r="AG61" s="147" t="s">
        <v>582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5"/>
      <c r="D62" s="246"/>
      <c r="E62" s="246"/>
      <c r="F62" s="246"/>
      <c r="G62" s="246"/>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67">
        <v>27</v>
      </c>
      <c r="B63" s="168" t="s">
        <v>857</v>
      </c>
      <c r="C63" s="178" t="s">
        <v>858</v>
      </c>
      <c r="D63" s="169" t="s">
        <v>845</v>
      </c>
      <c r="E63" s="170">
        <v>80</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192</v>
      </c>
      <c r="T63" s="173" t="s">
        <v>171</v>
      </c>
      <c r="U63" s="158">
        <v>0</v>
      </c>
      <c r="V63" s="158">
        <f>ROUND(E63*U63,2)</f>
        <v>0</v>
      </c>
      <c r="W63" s="158"/>
      <c r="X63" s="158" t="s">
        <v>198</v>
      </c>
      <c r="Y63" s="147"/>
      <c r="Z63" s="147"/>
      <c r="AA63" s="147"/>
      <c r="AB63" s="147"/>
      <c r="AC63" s="147"/>
      <c r="AD63" s="147"/>
      <c r="AE63" s="147"/>
      <c r="AF63" s="147"/>
      <c r="AG63" s="147" t="s">
        <v>582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45"/>
      <c r="D64" s="246"/>
      <c r="E64" s="246"/>
      <c r="F64" s="246"/>
      <c r="G64" s="246"/>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67">
        <v>28</v>
      </c>
      <c r="B65" s="168" t="s">
        <v>859</v>
      </c>
      <c r="C65" s="178" t="s">
        <v>860</v>
      </c>
      <c r="D65" s="169" t="s">
        <v>845</v>
      </c>
      <c r="E65" s="170">
        <v>80</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192</v>
      </c>
      <c r="T65" s="173" t="s">
        <v>171</v>
      </c>
      <c r="U65" s="158">
        <v>0</v>
      </c>
      <c r="V65" s="158">
        <f>ROUND(E65*U65,2)</f>
        <v>0</v>
      </c>
      <c r="W65" s="158"/>
      <c r="X65" s="158" t="s">
        <v>198</v>
      </c>
      <c r="Y65" s="147"/>
      <c r="Z65" s="147"/>
      <c r="AA65" s="147"/>
      <c r="AB65" s="147"/>
      <c r="AC65" s="147"/>
      <c r="AD65" s="147"/>
      <c r="AE65" s="147"/>
      <c r="AF65" s="147"/>
      <c r="AG65" s="147" t="s">
        <v>582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45"/>
      <c r="D66" s="246"/>
      <c r="E66" s="246"/>
      <c r="F66" s="246"/>
      <c r="G66" s="246"/>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67">
        <v>29</v>
      </c>
      <c r="B67" s="168" t="s">
        <v>861</v>
      </c>
      <c r="C67" s="178" t="s">
        <v>862</v>
      </c>
      <c r="D67" s="169" t="s">
        <v>366</v>
      </c>
      <c r="E67" s="170">
        <v>5</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192</v>
      </c>
      <c r="T67" s="173" t="s">
        <v>171</v>
      </c>
      <c r="U67" s="158">
        <v>0</v>
      </c>
      <c r="V67" s="158">
        <f>ROUND(E67*U67,2)</f>
        <v>0</v>
      </c>
      <c r="W67" s="158"/>
      <c r="X67" s="158" t="s">
        <v>198</v>
      </c>
      <c r="Y67" s="147"/>
      <c r="Z67" s="147"/>
      <c r="AA67" s="147"/>
      <c r="AB67" s="147"/>
      <c r="AC67" s="147"/>
      <c r="AD67" s="147"/>
      <c r="AE67" s="147"/>
      <c r="AF67" s="147"/>
      <c r="AG67" s="147" t="s">
        <v>582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45"/>
      <c r="D68" s="246"/>
      <c r="E68" s="246"/>
      <c r="F68" s="246"/>
      <c r="G68" s="246"/>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176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67">
        <v>30</v>
      </c>
      <c r="B69" s="168" t="s">
        <v>863</v>
      </c>
      <c r="C69" s="178" t="s">
        <v>864</v>
      </c>
      <c r="D69" s="169" t="s">
        <v>366</v>
      </c>
      <c r="E69" s="170">
        <v>5</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192</v>
      </c>
      <c r="T69" s="173" t="s">
        <v>171</v>
      </c>
      <c r="U69" s="158">
        <v>0</v>
      </c>
      <c r="V69" s="158">
        <f>ROUND(E69*U69,2)</f>
        <v>0</v>
      </c>
      <c r="W69" s="158"/>
      <c r="X69" s="158" t="s">
        <v>198</v>
      </c>
      <c r="Y69" s="147"/>
      <c r="Z69" s="147"/>
      <c r="AA69" s="147"/>
      <c r="AB69" s="147"/>
      <c r="AC69" s="147"/>
      <c r="AD69" s="147"/>
      <c r="AE69" s="147"/>
      <c r="AF69" s="147"/>
      <c r="AG69" s="147" t="s">
        <v>582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245"/>
      <c r="D70" s="246"/>
      <c r="E70" s="246"/>
      <c r="F70" s="246"/>
      <c r="G70" s="246"/>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176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67">
        <v>31</v>
      </c>
      <c r="B71" s="168" t="s">
        <v>865</v>
      </c>
      <c r="C71" s="178" t="s">
        <v>866</v>
      </c>
      <c r="D71" s="169" t="s">
        <v>366</v>
      </c>
      <c r="E71" s="170">
        <v>5</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192</v>
      </c>
      <c r="T71" s="173" t="s">
        <v>171</v>
      </c>
      <c r="U71" s="158">
        <v>0</v>
      </c>
      <c r="V71" s="158">
        <f>ROUND(E71*U71,2)</f>
        <v>0</v>
      </c>
      <c r="W71" s="158"/>
      <c r="X71" s="158" t="s">
        <v>198</v>
      </c>
      <c r="Y71" s="147"/>
      <c r="Z71" s="147"/>
      <c r="AA71" s="147"/>
      <c r="AB71" s="147"/>
      <c r="AC71" s="147"/>
      <c r="AD71" s="147"/>
      <c r="AE71" s="147"/>
      <c r="AF71" s="147"/>
      <c r="AG71" s="147" t="s">
        <v>582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45"/>
      <c r="D72" s="246"/>
      <c r="E72" s="246"/>
      <c r="F72" s="246"/>
      <c r="G72" s="246"/>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67">
        <v>32</v>
      </c>
      <c r="B73" s="168" t="s">
        <v>867</v>
      </c>
      <c r="C73" s="178" t="s">
        <v>868</v>
      </c>
      <c r="D73" s="169" t="s">
        <v>366</v>
      </c>
      <c r="E73" s="170">
        <v>5</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c r="S73" s="172" t="s">
        <v>192</v>
      </c>
      <c r="T73" s="173" t="s">
        <v>171</v>
      </c>
      <c r="U73" s="158">
        <v>0</v>
      </c>
      <c r="V73" s="158">
        <f>ROUND(E73*U73,2)</f>
        <v>0</v>
      </c>
      <c r="W73" s="158"/>
      <c r="X73" s="158" t="s">
        <v>198</v>
      </c>
      <c r="Y73" s="147"/>
      <c r="Z73" s="147"/>
      <c r="AA73" s="147"/>
      <c r="AB73" s="147"/>
      <c r="AC73" s="147"/>
      <c r="AD73" s="147"/>
      <c r="AE73" s="147"/>
      <c r="AF73" s="147"/>
      <c r="AG73" s="147" t="s">
        <v>582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45"/>
      <c r="D74" s="246"/>
      <c r="E74" s="246"/>
      <c r="F74" s="246"/>
      <c r="G74" s="246"/>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176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5">
      <c r="A75" s="3"/>
      <c r="B75" s="4"/>
      <c r="C75" s="179"/>
      <c r="D75" s="6"/>
      <c r="E75" s="3"/>
      <c r="F75" s="3"/>
      <c r="G75" s="3"/>
      <c r="H75" s="3"/>
      <c r="I75" s="3"/>
      <c r="J75" s="3"/>
      <c r="K75" s="3"/>
      <c r="L75" s="3"/>
      <c r="M75" s="3"/>
      <c r="N75" s="3"/>
      <c r="O75" s="3"/>
      <c r="P75" s="3"/>
      <c r="Q75" s="3"/>
      <c r="R75" s="3"/>
      <c r="S75" s="3"/>
      <c r="T75" s="3"/>
      <c r="U75" s="3"/>
      <c r="V75" s="3"/>
      <c r="W75" s="3"/>
      <c r="X75" s="3"/>
      <c r="AE75">
        <v>15</v>
      </c>
      <c r="AF75">
        <v>21</v>
      </c>
      <c r="AG75" t="s">
        <v>153</v>
      </c>
    </row>
    <row r="76" spans="1:60" x14ac:dyDescent="0.25">
      <c r="A76" s="150"/>
      <c r="B76" s="151" t="s">
        <v>29</v>
      </c>
      <c r="C76" s="180"/>
      <c r="D76" s="152"/>
      <c r="E76" s="153"/>
      <c r="F76" s="153"/>
      <c r="G76" s="176">
        <f>G8+G13+G46</f>
        <v>0</v>
      </c>
      <c r="H76" s="3"/>
      <c r="I76" s="3"/>
      <c r="J76" s="3"/>
      <c r="K76" s="3"/>
      <c r="L76" s="3"/>
      <c r="M76" s="3"/>
      <c r="N76" s="3"/>
      <c r="O76" s="3"/>
      <c r="P76" s="3"/>
      <c r="Q76" s="3"/>
      <c r="R76" s="3"/>
      <c r="S76" s="3"/>
      <c r="T76" s="3"/>
      <c r="U76" s="3"/>
      <c r="V76" s="3"/>
      <c r="W76" s="3"/>
      <c r="X76" s="3"/>
      <c r="AE76">
        <f>SUMIF(L7:L74,AE75,G7:G74)</f>
        <v>0</v>
      </c>
      <c r="AF76">
        <f>SUMIF(L7:L74,AF75,G7:G74)</f>
        <v>0</v>
      </c>
      <c r="AG76" t="s">
        <v>195</v>
      </c>
    </row>
    <row r="77" spans="1:60" x14ac:dyDescent="0.25">
      <c r="C77" s="181"/>
      <c r="D77" s="10"/>
      <c r="AG77" t="s">
        <v>196</v>
      </c>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GECMW4Wa1X+rTBN0U7VV6+qOjvKXqzy8K3qeDsSPDApXtGp3o7PyQeHJ9zWW4e6sYDM9Ug/kG0Nuh6oahhYjw==" saltValue="SDm3upfgqRslWPCr+3eP8g==" spinCount="100000" sheet="1"/>
  <mergeCells count="36">
    <mergeCell ref="C25:G25"/>
    <mergeCell ref="A1:G1"/>
    <mergeCell ref="C2:G2"/>
    <mergeCell ref="C3:G3"/>
    <mergeCell ref="C4:G4"/>
    <mergeCell ref="C10:G10"/>
    <mergeCell ref="C12:G12"/>
    <mergeCell ref="C15:G15"/>
    <mergeCell ref="C17:G17"/>
    <mergeCell ref="C19:G19"/>
    <mergeCell ref="C21:G21"/>
    <mergeCell ref="C23:G23"/>
    <mergeCell ref="C50:G50"/>
    <mergeCell ref="C27:G27"/>
    <mergeCell ref="C29:G29"/>
    <mergeCell ref="C31:G31"/>
    <mergeCell ref="C33:G33"/>
    <mergeCell ref="C35:G35"/>
    <mergeCell ref="C37:G37"/>
    <mergeCell ref="C39:G39"/>
    <mergeCell ref="C41:G41"/>
    <mergeCell ref="C43:G43"/>
    <mergeCell ref="C45:G45"/>
    <mergeCell ref="C48:G48"/>
    <mergeCell ref="C74:G74"/>
    <mergeCell ref="C52:G52"/>
    <mergeCell ref="C54:G54"/>
    <mergeCell ref="C56:G56"/>
    <mergeCell ref="C58:G58"/>
    <mergeCell ref="C60:G60"/>
    <mergeCell ref="C62:G62"/>
    <mergeCell ref="C64:G64"/>
    <mergeCell ref="C66:G66"/>
    <mergeCell ref="C68:G68"/>
    <mergeCell ref="C70:G70"/>
    <mergeCell ref="C72:G7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12"/>
  <sheetViews>
    <sheetView workbookViewId="0">
      <pane ySplit="7" topLeftCell="A17" activePane="bottomLeft" state="frozen"/>
      <selection pane="bottomLeft" activeCell="F40" sqref="F40"/>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59</v>
      </c>
      <c r="C4" s="251" t="s">
        <v>60</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103</v>
      </c>
      <c r="C8" s="177" t="s">
        <v>104</v>
      </c>
      <c r="D8" s="163"/>
      <c r="E8" s="164"/>
      <c r="F8" s="165"/>
      <c r="G8" s="165">
        <f>SUMIF(AG9:AG22,"&lt;&gt;NOR",G9:G22)</f>
        <v>0</v>
      </c>
      <c r="H8" s="165"/>
      <c r="I8" s="165">
        <f>SUM(I9:I22)</f>
        <v>0</v>
      </c>
      <c r="J8" s="165"/>
      <c r="K8" s="165">
        <f>SUM(K9:K22)</f>
        <v>0</v>
      </c>
      <c r="L8" s="165"/>
      <c r="M8" s="165">
        <f>SUM(M9:M22)</f>
        <v>0</v>
      </c>
      <c r="N8" s="164"/>
      <c r="O8" s="164">
        <f>SUM(O9:O22)</f>
        <v>2.16</v>
      </c>
      <c r="P8" s="164"/>
      <c r="Q8" s="164">
        <f>SUM(Q9:Q22)</f>
        <v>0</v>
      </c>
      <c r="R8" s="165"/>
      <c r="S8" s="165"/>
      <c r="T8" s="166"/>
      <c r="U8" s="160"/>
      <c r="V8" s="160">
        <f>SUM(V9:V22)</f>
        <v>0</v>
      </c>
      <c r="W8" s="160"/>
      <c r="X8" s="160"/>
      <c r="AG8" t="s">
        <v>167</v>
      </c>
    </row>
    <row r="9" spans="1:60" outlineLevel="1" x14ac:dyDescent="0.25">
      <c r="A9" s="167">
        <v>1</v>
      </c>
      <c r="B9" s="168" t="s">
        <v>869</v>
      </c>
      <c r="C9" s="178" t="s">
        <v>870</v>
      </c>
      <c r="D9" s="169" t="s">
        <v>218</v>
      </c>
      <c r="E9" s="170">
        <v>250</v>
      </c>
      <c r="F9" s="171"/>
      <c r="G9" s="172">
        <f>ROUND(E9*F9,2)</f>
        <v>0</v>
      </c>
      <c r="H9" s="171"/>
      <c r="I9" s="172">
        <f>ROUND(E9*H9,2)</f>
        <v>0</v>
      </c>
      <c r="J9" s="171"/>
      <c r="K9" s="172">
        <f>ROUND(E9*J9,2)</f>
        <v>0</v>
      </c>
      <c r="L9" s="172">
        <v>21</v>
      </c>
      <c r="M9" s="172">
        <f>G9*(1+L9/100)</f>
        <v>0</v>
      </c>
      <c r="N9" s="170">
        <v>3.6000000000000002E-4</v>
      </c>
      <c r="O9" s="170">
        <f>ROUND(E9*N9,2)</f>
        <v>0.09</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772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871</v>
      </c>
      <c r="C11" s="178" t="s">
        <v>872</v>
      </c>
      <c r="D11" s="169" t="s">
        <v>218</v>
      </c>
      <c r="E11" s="170">
        <v>82</v>
      </c>
      <c r="F11" s="171"/>
      <c r="G11" s="172">
        <f>ROUND(E11*F11,2)</f>
        <v>0</v>
      </c>
      <c r="H11" s="171"/>
      <c r="I11" s="172">
        <f>ROUND(E11*H11,2)</f>
        <v>0</v>
      </c>
      <c r="J11" s="171"/>
      <c r="K11" s="172">
        <f>ROUND(E11*J11,2)</f>
        <v>0</v>
      </c>
      <c r="L11" s="172">
        <v>21</v>
      </c>
      <c r="M11" s="172">
        <f>G11*(1+L11/100)</f>
        <v>0</v>
      </c>
      <c r="N11" s="170">
        <v>2.5999999999999999E-3</v>
      </c>
      <c r="O11" s="170">
        <f>ROUND(E11*N11,2)</f>
        <v>0.21</v>
      </c>
      <c r="P11" s="170">
        <v>0</v>
      </c>
      <c r="Q11" s="170">
        <f>ROUND(E11*P11,2)</f>
        <v>0</v>
      </c>
      <c r="R11" s="172"/>
      <c r="S11" s="172" t="s">
        <v>192</v>
      </c>
      <c r="T11" s="173" t="s">
        <v>171</v>
      </c>
      <c r="U11" s="158">
        <v>0</v>
      </c>
      <c r="V11" s="158">
        <f>ROUND(E11*U11,2)</f>
        <v>0</v>
      </c>
      <c r="W11" s="158"/>
      <c r="X11" s="158" t="s">
        <v>303</v>
      </c>
      <c r="Y11" s="147"/>
      <c r="Z11" s="147"/>
      <c r="AA11" s="147"/>
      <c r="AB11" s="147"/>
      <c r="AC11" s="147"/>
      <c r="AD11" s="147"/>
      <c r="AE11" s="147"/>
      <c r="AF11" s="147"/>
      <c r="AG11" s="147" t="s">
        <v>775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7">
        <v>3</v>
      </c>
      <c r="B13" s="168" t="s">
        <v>873</v>
      </c>
      <c r="C13" s="178" t="s">
        <v>874</v>
      </c>
      <c r="D13" s="169" t="s">
        <v>218</v>
      </c>
      <c r="E13" s="170">
        <v>168</v>
      </c>
      <c r="F13" s="171"/>
      <c r="G13" s="172">
        <f>ROUND(E13*F13,2)</f>
        <v>0</v>
      </c>
      <c r="H13" s="171"/>
      <c r="I13" s="172">
        <f>ROUND(E13*H13,2)</f>
        <v>0</v>
      </c>
      <c r="J13" s="171"/>
      <c r="K13" s="172">
        <f>ROUND(E13*J13,2)</f>
        <v>0</v>
      </c>
      <c r="L13" s="172">
        <v>21</v>
      </c>
      <c r="M13" s="172">
        <f>G13*(1+L13/100)</f>
        <v>0</v>
      </c>
      <c r="N13" s="170">
        <v>6.4999999999999997E-3</v>
      </c>
      <c r="O13" s="170">
        <f>ROUND(E13*N13,2)</f>
        <v>1.0900000000000001</v>
      </c>
      <c r="P13" s="170">
        <v>0</v>
      </c>
      <c r="Q13" s="170">
        <f>ROUND(E13*P13,2)</f>
        <v>0</v>
      </c>
      <c r="R13" s="172"/>
      <c r="S13" s="172" t="s">
        <v>192</v>
      </c>
      <c r="T13" s="173" t="s">
        <v>171</v>
      </c>
      <c r="U13" s="158">
        <v>0</v>
      </c>
      <c r="V13" s="158">
        <f>ROUND(E13*U13,2)</f>
        <v>0</v>
      </c>
      <c r="W13" s="158"/>
      <c r="X13" s="158" t="s">
        <v>303</v>
      </c>
      <c r="Y13" s="147"/>
      <c r="Z13" s="147"/>
      <c r="AA13" s="147"/>
      <c r="AB13" s="147"/>
      <c r="AC13" s="147"/>
      <c r="AD13" s="147"/>
      <c r="AE13" s="147"/>
      <c r="AF13" s="147"/>
      <c r="AG13" s="147" t="s">
        <v>775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4</v>
      </c>
      <c r="B15" s="168" t="s">
        <v>875</v>
      </c>
      <c r="C15" s="178" t="s">
        <v>876</v>
      </c>
      <c r="D15" s="169" t="s">
        <v>218</v>
      </c>
      <c r="E15" s="170">
        <v>168</v>
      </c>
      <c r="F15" s="171"/>
      <c r="G15" s="172">
        <f>ROUND(E15*F15,2)</f>
        <v>0</v>
      </c>
      <c r="H15" s="171"/>
      <c r="I15" s="172">
        <f>ROUND(E15*H15,2)</f>
        <v>0</v>
      </c>
      <c r="J15" s="171"/>
      <c r="K15" s="172">
        <f>ROUND(E15*J15,2)</f>
        <v>0</v>
      </c>
      <c r="L15" s="172">
        <v>21</v>
      </c>
      <c r="M15" s="172">
        <f>G15*(1+L15/100)</f>
        <v>0</v>
      </c>
      <c r="N15" s="170">
        <v>3.0000000000000001E-5</v>
      </c>
      <c r="O15" s="170">
        <f>ROUND(E15*N15,2)</f>
        <v>0.01</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772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67">
        <v>5</v>
      </c>
      <c r="B17" s="168" t="s">
        <v>877</v>
      </c>
      <c r="C17" s="178" t="s">
        <v>878</v>
      </c>
      <c r="D17" s="169" t="s">
        <v>413</v>
      </c>
      <c r="E17" s="170">
        <v>0.76</v>
      </c>
      <c r="F17" s="171"/>
      <c r="G17" s="172">
        <f>ROUND(E17*F17,2)</f>
        <v>0</v>
      </c>
      <c r="H17" s="171"/>
      <c r="I17" s="172">
        <f>ROUND(E17*H17,2)</f>
        <v>0</v>
      </c>
      <c r="J17" s="171"/>
      <c r="K17" s="172">
        <f>ROUND(E17*J17,2)</f>
        <v>0</v>
      </c>
      <c r="L17" s="172">
        <v>21</v>
      </c>
      <c r="M17" s="172">
        <f>G17*(1+L17/100)</f>
        <v>0</v>
      </c>
      <c r="N17" s="170">
        <v>1</v>
      </c>
      <c r="O17" s="170">
        <f>ROUND(E17*N17,2)</f>
        <v>0.76</v>
      </c>
      <c r="P17" s="170">
        <v>0</v>
      </c>
      <c r="Q17" s="170">
        <f>ROUND(E17*P17,2)</f>
        <v>0</v>
      </c>
      <c r="R17" s="172"/>
      <c r="S17" s="172" t="s">
        <v>192</v>
      </c>
      <c r="T17" s="173" t="s">
        <v>171</v>
      </c>
      <c r="U17" s="158">
        <v>0</v>
      </c>
      <c r="V17" s="158">
        <f>ROUND(E17*U17,2)</f>
        <v>0</v>
      </c>
      <c r="W17" s="158"/>
      <c r="X17" s="158" t="s">
        <v>303</v>
      </c>
      <c r="Y17" s="147"/>
      <c r="Z17" s="147"/>
      <c r="AA17" s="147"/>
      <c r="AB17" s="147"/>
      <c r="AC17" s="147"/>
      <c r="AD17" s="147"/>
      <c r="AE17" s="147"/>
      <c r="AF17" s="147"/>
      <c r="AG17" s="147" t="s">
        <v>775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1" t="s">
        <v>819</v>
      </c>
      <c r="D18" s="242"/>
      <c r="E18" s="242"/>
      <c r="F18" s="242"/>
      <c r="G18" s="242"/>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58" t="s">
        <v>879</v>
      </c>
      <c r="D19" s="259"/>
      <c r="E19" s="259"/>
      <c r="F19" s="259"/>
      <c r="G19" s="259"/>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3"/>
      <c r="D20" s="244"/>
      <c r="E20" s="244"/>
      <c r="F20" s="244"/>
      <c r="G20" s="244"/>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7">
        <v>6</v>
      </c>
      <c r="B21" s="168" t="s">
        <v>880</v>
      </c>
      <c r="C21" s="178" t="s">
        <v>881</v>
      </c>
      <c r="D21" s="169" t="s">
        <v>413</v>
      </c>
      <c r="E21" s="170">
        <v>2.16</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772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5">
      <c r="A23" s="161" t="s">
        <v>166</v>
      </c>
      <c r="B23" s="162" t="s">
        <v>109</v>
      </c>
      <c r="C23" s="177" t="s">
        <v>111</v>
      </c>
      <c r="D23" s="163"/>
      <c r="E23" s="164"/>
      <c r="F23" s="165"/>
      <c r="G23" s="165">
        <f>SUMIF(AG24:AG159,"&lt;&gt;NOR",G24:G159)</f>
        <v>0</v>
      </c>
      <c r="H23" s="165"/>
      <c r="I23" s="165">
        <f>SUM(I36:I159)</f>
        <v>0</v>
      </c>
      <c r="J23" s="165"/>
      <c r="K23" s="165">
        <f>SUM(K36:K159)</f>
        <v>0</v>
      </c>
      <c r="L23" s="165"/>
      <c r="M23" s="165">
        <f>SUM(M36:M159)</f>
        <v>0</v>
      </c>
      <c r="N23" s="164"/>
      <c r="O23" s="164">
        <f>SUM(O36:O159)</f>
        <v>7.25</v>
      </c>
      <c r="P23" s="164"/>
      <c r="Q23" s="164">
        <f>SUM(Q36:Q159)</f>
        <v>0</v>
      </c>
      <c r="R23" s="165"/>
      <c r="S23" s="165"/>
      <c r="T23" s="166"/>
      <c r="U23" s="160"/>
      <c r="V23" s="160">
        <f>SUM(V36:V159)</f>
        <v>0</v>
      </c>
      <c r="W23" s="160"/>
      <c r="X23" s="160"/>
      <c r="AG23" t="s">
        <v>167</v>
      </c>
    </row>
    <row r="24" spans="1:60" outlineLevel="1" x14ac:dyDescent="0.25">
      <c r="A24" s="167">
        <v>70</v>
      </c>
      <c r="B24" s="168" t="s">
        <v>1049</v>
      </c>
      <c r="C24" s="178" t="s">
        <v>1050</v>
      </c>
      <c r="D24" s="169" t="s">
        <v>790</v>
      </c>
      <c r="E24" s="170">
        <v>2</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772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7">
        <v>71</v>
      </c>
      <c r="B26" s="168" t="s">
        <v>1049</v>
      </c>
      <c r="C26" s="178" t="s">
        <v>1051</v>
      </c>
      <c r="D26" s="169" t="s">
        <v>790</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303</v>
      </c>
      <c r="Y26" s="147"/>
      <c r="Z26" s="147"/>
      <c r="AA26" s="147"/>
      <c r="AB26" s="147"/>
      <c r="AC26" s="147"/>
      <c r="AD26" s="147"/>
      <c r="AE26" s="147"/>
      <c r="AF26" s="147"/>
      <c r="AG26" s="147" t="s">
        <v>775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7">
        <v>72</v>
      </c>
      <c r="B28" s="168" t="s">
        <v>1052</v>
      </c>
      <c r="C28" s="178" t="s">
        <v>1053</v>
      </c>
      <c r="D28" s="169" t="s">
        <v>790</v>
      </c>
      <c r="E28" s="170">
        <v>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772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67">
        <v>73</v>
      </c>
      <c r="B30" s="168" t="s">
        <v>1054</v>
      </c>
      <c r="C30" s="178" t="s">
        <v>1055</v>
      </c>
      <c r="D30" s="169" t="s">
        <v>790</v>
      </c>
      <c r="E30" s="170">
        <v>2</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303</v>
      </c>
      <c r="Y30" s="147"/>
      <c r="Z30" s="147"/>
      <c r="AA30" s="147"/>
      <c r="AB30" s="147"/>
      <c r="AC30" s="147"/>
      <c r="AD30" s="147"/>
      <c r="AE30" s="147"/>
      <c r="AF30" s="147"/>
      <c r="AG30" s="147" t="s">
        <v>775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67">
        <v>74</v>
      </c>
      <c r="B32" s="168" t="s">
        <v>1056</v>
      </c>
      <c r="C32" s="178" t="s">
        <v>1057</v>
      </c>
      <c r="D32" s="169" t="s">
        <v>790</v>
      </c>
      <c r="E32" s="170">
        <v>2</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772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7">
        <v>75</v>
      </c>
      <c r="B34" s="168" t="s">
        <v>1058</v>
      </c>
      <c r="C34" s="178" t="s">
        <v>1059</v>
      </c>
      <c r="D34" s="169" t="s">
        <v>790</v>
      </c>
      <c r="E34" s="170">
        <v>2</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192</v>
      </c>
      <c r="T34" s="173" t="s">
        <v>171</v>
      </c>
      <c r="U34" s="158">
        <v>0</v>
      </c>
      <c r="V34" s="158">
        <f>ROUND(E34*U34,2)</f>
        <v>0</v>
      </c>
      <c r="W34" s="158"/>
      <c r="X34" s="158" t="s">
        <v>303</v>
      </c>
      <c r="Y34" s="147"/>
      <c r="Z34" s="147"/>
      <c r="AA34" s="147"/>
      <c r="AB34" s="147"/>
      <c r="AC34" s="147"/>
      <c r="AD34" s="147"/>
      <c r="AE34" s="147"/>
      <c r="AF34" s="147"/>
      <c r="AG34" s="147" t="s">
        <v>775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7">
        <v>7</v>
      </c>
      <c r="B36" s="168" t="s">
        <v>882</v>
      </c>
      <c r="C36" s="178" t="s">
        <v>883</v>
      </c>
      <c r="D36" s="169" t="s">
        <v>790</v>
      </c>
      <c r="E36" s="170">
        <v>2</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772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67">
        <v>8</v>
      </c>
      <c r="B38" s="168" t="s">
        <v>884</v>
      </c>
      <c r="C38" s="178" t="s">
        <v>885</v>
      </c>
      <c r="D38" s="169" t="s">
        <v>790</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192</v>
      </c>
      <c r="T38" s="173" t="s">
        <v>171</v>
      </c>
      <c r="U38" s="158">
        <v>0</v>
      </c>
      <c r="V38" s="158">
        <f>ROUND(E38*U38,2)</f>
        <v>0</v>
      </c>
      <c r="W38" s="158"/>
      <c r="X38" s="158" t="s">
        <v>303</v>
      </c>
      <c r="Y38" s="147"/>
      <c r="Z38" s="147"/>
      <c r="AA38" s="147"/>
      <c r="AB38" s="147"/>
      <c r="AC38" s="147"/>
      <c r="AD38" s="147"/>
      <c r="AE38" s="147"/>
      <c r="AF38" s="147"/>
      <c r="AG38" s="147" t="s">
        <v>775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45"/>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176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7">
        <v>9</v>
      </c>
      <c r="B40" s="168" t="s">
        <v>886</v>
      </c>
      <c r="C40" s="178" t="s">
        <v>887</v>
      </c>
      <c r="D40" s="169" t="s">
        <v>790</v>
      </c>
      <c r="E40" s="170">
        <v>1</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192</v>
      </c>
      <c r="T40" s="173" t="s">
        <v>171</v>
      </c>
      <c r="U40" s="158">
        <v>0</v>
      </c>
      <c r="V40" s="158">
        <f>ROUND(E40*U40,2)</f>
        <v>0</v>
      </c>
      <c r="W40" s="158"/>
      <c r="X40" s="158" t="s">
        <v>303</v>
      </c>
      <c r="Y40" s="147"/>
      <c r="Z40" s="147"/>
      <c r="AA40" s="147"/>
      <c r="AB40" s="147"/>
      <c r="AC40" s="147"/>
      <c r="AD40" s="147"/>
      <c r="AE40" s="147"/>
      <c r="AF40" s="147"/>
      <c r="AG40" s="147" t="s">
        <v>775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5"/>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7">
        <v>10</v>
      </c>
      <c r="B42" s="168" t="s">
        <v>888</v>
      </c>
      <c r="C42" s="178" t="s">
        <v>889</v>
      </c>
      <c r="D42" s="169" t="s">
        <v>790</v>
      </c>
      <c r="E42" s="170">
        <v>5</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192</v>
      </c>
      <c r="T42" s="173" t="s">
        <v>171</v>
      </c>
      <c r="U42" s="158">
        <v>0</v>
      </c>
      <c r="V42" s="158">
        <f>ROUND(E42*U42,2)</f>
        <v>0</v>
      </c>
      <c r="W42" s="158"/>
      <c r="X42" s="158" t="s">
        <v>198</v>
      </c>
      <c r="Y42" s="147"/>
      <c r="Z42" s="147"/>
      <c r="AA42" s="147"/>
      <c r="AB42" s="147"/>
      <c r="AC42" s="147"/>
      <c r="AD42" s="147"/>
      <c r="AE42" s="147"/>
      <c r="AF42" s="147"/>
      <c r="AG42" s="147" t="s">
        <v>772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176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7">
        <v>11</v>
      </c>
      <c r="B44" s="168" t="s">
        <v>890</v>
      </c>
      <c r="C44" s="178" t="s">
        <v>891</v>
      </c>
      <c r="D44" s="169" t="s">
        <v>790</v>
      </c>
      <c r="E44" s="170">
        <v>1</v>
      </c>
      <c r="F44" s="171"/>
      <c r="G44" s="172">
        <f>ROUND(E44*F44,2)</f>
        <v>0</v>
      </c>
      <c r="H44" s="171"/>
      <c r="I44" s="172">
        <f>ROUND(E44*H44,2)</f>
        <v>0</v>
      </c>
      <c r="J44" s="171"/>
      <c r="K44" s="172">
        <f>ROUND(E44*J44,2)</f>
        <v>0</v>
      </c>
      <c r="L44" s="172">
        <v>21</v>
      </c>
      <c r="M44" s="172">
        <f>G44*(1+L44/100)</f>
        <v>0</v>
      </c>
      <c r="N44" s="170">
        <v>5.0999999999999997E-2</v>
      </c>
      <c r="O44" s="170">
        <f>ROUND(E44*N44,2)</f>
        <v>0.05</v>
      </c>
      <c r="P44" s="170">
        <v>0</v>
      </c>
      <c r="Q44" s="170">
        <f>ROUND(E44*P44,2)</f>
        <v>0</v>
      </c>
      <c r="R44" s="172"/>
      <c r="S44" s="172" t="s">
        <v>192</v>
      </c>
      <c r="T44" s="173" t="s">
        <v>171</v>
      </c>
      <c r="U44" s="158">
        <v>0</v>
      </c>
      <c r="V44" s="158">
        <f>ROUND(E44*U44,2)</f>
        <v>0</v>
      </c>
      <c r="W44" s="158"/>
      <c r="X44" s="158" t="s">
        <v>303</v>
      </c>
      <c r="Y44" s="147"/>
      <c r="Z44" s="147"/>
      <c r="AA44" s="147"/>
      <c r="AB44" s="147"/>
      <c r="AC44" s="147"/>
      <c r="AD44" s="147"/>
      <c r="AE44" s="147"/>
      <c r="AF44" s="147"/>
      <c r="AG44" s="147" t="s">
        <v>775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5"/>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7">
        <v>12</v>
      </c>
      <c r="B46" s="168" t="s">
        <v>892</v>
      </c>
      <c r="C46" s="178" t="s">
        <v>893</v>
      </c>
      <c r="D46" s="169" t="s">
        <v>790</v>
      </c>
      <c r="E46" s="170">
        <v>1</v>
      </c>
      <c r="F46" s="171"/>
      <c r="G46" s="172">
        <f>ROUND(E46*F46,2)</f>
        <v>0</v>
      </c>
      <c r="H46" s="171"/>
      <c r="I46" s="172">
        <f>ROUND(E46*H46,2)</f>
        <v>0</v>
      </c>
      <c r="J46" s="171"/>
      <c r="K46" s="172">
        <f>ROUND(E46*J46,2)</f>
        <v>0</v>
      </c>
      <c r="L46" s="172">
        <v>21</v>
      </c>
      <c r="M46" s="172">
        <f>G46*(1+L46/100)</f>
        <v>0</v>
      </c>
      <c r="N46" s="170">
        <v>0.02</v>
      </c>
      <c r="O46" s="170">
        <f>ROUND(E46*N46,2)</f>
        <v>0.02</v>
      </c>
      <c r="P46" s="170">
        <v>0</v>
      </c>
      <c r="Q46" s="170">
        <f>ROUND(E46*P46,2)</f>
        <v>0</v>
      </c>
      <c r="R46" s="172"/>
      <c r="S46" s="172" t="s">
        <v>192</v>
      </c>
      <c r="T46" s="173" t="s">
        <v>171</v>
      </c>
      <c r="U46" s="158">
        <v>0</v>
      </c>
      <c r="V46" s="158">
        <f>ROUND(E46*U46,2)</f>
        <v>0</v>
      </c>
      <c r="W46" s="158"/>
      <c r="X46" s="158" t="s">
        <v>303</v>
      </c>
      <c r="Y46" s="147"/>
      <c r="Z46" s="147"/>
      <c r="AA46" s="147"/>
      <c r="AB46" s="147"/>
      <c r="AC46" s="147"/>
      <c r="AD46" s="147"/>
      <c r="AE46" s="147"/>
      <c r="AF46" s="147"/>
      <c r="AG46" s="147" t="s">
        <v>775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5"/>
      <c r="D47" s="246"/>
      <c r="E47" s="246"/>
      <c r="F47" s="246"/>
      <c r="G47" s="246"/>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176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67">
        <v>13</v>
      </c>
      <c r="B48" s="168" t="s">
        <v>894</v>
      </c>
      <c r="C48" s="178" t="s">
        <v>895</v>
      </c>
      <c r="D48" s="169" t="s">
        <v>790</v>
      </c>
      <c r="E48" s="170">
        <v>1</v>
      </c>
      <c r="F48" s="171"/>
      <c r="G48" s="172">
        <f>ROUND(E48*F48,2)</f>
        <v>0</v>
      </c>
      <c r="H48" s="171"/>
      <c r="I48" s="172">
        <f>ROUND(E48*H48,2)</f>
        <v>0</v>
      </c>
      <c r="J48" s="171"/>
      <c r="K48" s="172">
        <f>ROUND(E48*J48,2)</f>
        <v>0</v>
      </c>
      <c r="L48" s="172">
        <v>21</v>
      </c>
      <c r="M48" s="172">
        <f>G48*(1+L48/100)</f>
        <v>0</v>
      </c>
      <c r="N48" s="170">
        <v>2.5499999999999998E-2</v>
      </c>
      <c r="O48" s="170">
        <f>ROUND(E48*N48,2)</f>
        <v>0.03</v>
      </c>
      <c r="P48" s="170">
        <v>0</v>
      </c>
      <c r="Q48" s="170">
        <f>ROUND(E48*P48,2)</f>
        <v>0</v>
      </c>
      <c r="R48" s="172"/>
      <c r="S48" s="172" t="s">
        <v>192</v>
      </c>
      <c r="T48" s="173" t="s">
        <v>171</v>
      </c>
      <c r="U48" s="158">
        <v>0</v>
      </c>
      <c r="V48" s="158">
        <f>ROUND(E48*U48,2)</f>
        <v>0</v>
      </c>
      <c r="W48" s="158"/>
      <c r="X48" s="158" t="s">
        <v>303</v>
      </c>
      <c r="Y48" s="147"/>
      <c r="Z48" s="147"/>
      <c r="AA48" s="147"/>
      <c r="AB48" s="147"/>
      <c r="AC48" s="147"/>
      <c r="AD48" s="147"/>
      <c r="AE48" s="147"/>
      <c r="AF48" s="147"/>
      <c r="AG48" s="147" t="s">
        <v>775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45"/>
      <c r="D49" s="246"/>
      <c r="E49" s="246"/>
      <c r="F49" s="246"/>
      <c r="G49" s="246"/>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176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7">
        <v>14</v>
      </c>
      <c r="B50" s="168" t="s">
        <v>896</v>
      </c>
      <c r="C50" s="178" t="s">
        <v>897</v>
      </c>
      <c r="D50" s="169" t="s">
        <v>790</v>
      </c>
      <c r="E50" s="170">
        <v>1</v>
      </c>
      <c r="F50" s="171"/>
      <c r="G50" s="172">
        <f>ROUND(E50*F50,2)</f>
        <v>0</v>
      </c>
      <c r="H50" s="171"/>
      <c r="I50" s="172">
        <f>ROUND(E50*H50,2)</f>
        <v>0</v>
      </c>
      <c r="J50" s="171"/>
      <c r="K50" s="172">
        <f>ROUND(E50*J50,2)</f>
        <v>0</v>
      </c>
      <c r="L50" s="172">
        <v>21</v>
      </c>
      <c r="M50" s="172">
        <f>G50*(1+L50/100)</f>
        <v>0</v>
      </c>
      <c r="N50" s="170">
        <v>3.3000000000000002E-2</v>
      </c>
      <c r="O50" s="170">
        <f>ROUND(E50*N50,2)</f>
        <v>0.03</v>
      </c>
      <c r="P50" s="170">
        <v>0</v>
      </c>
      <c r="Q50" s="170">
        <f>ROUND(E50*P50,2)</f>
        <v>0</v>
      </c>
      <c r="R50" s="172"/>
      <c r="S50" s="172" t="s">
        <v>192</v>
      </c>
      <c r="T50" s="173" t="s">
        <v>171</v>
      </c>
      <c r="U50" s="158">
        <v>0</v>
      </c>
      <c r="V50" s="158">
        <f>ROUND(E50*U50,2)</f>
        <v>0</v>
      </c>
      <c r="W50" s="158"/>
      <c r="X50" s="158" t="s">
        <v>303</v>
      </c>
      <c r="Y50" s="147"/>
      <c r="Z50" s="147"/>
      <c r="AA50" s="147"/>
      <c r="AB50" s="147"/>
      <c r="AC50" s="147"/>
      <c r="AD50" s="147"/>
      <c r="AE50" s="147"/>
      <c r="AF50" s="147"/>
      <c r="AG50" s="147" t="s">
        <v>775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245"/>
      <c r="D51" s="246"/>
      <c r="E51" s="246"/>
      <c r="F51" s="246"/>
      <c r="G51" s="246"/>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176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67">
        <v>15</v>
      </c>
      <c r="B52" s="168" t="s">
        <v>898</v>
      </c>
      <c r="C52" s="178" t="s">
        <v>899</v>
      </c>
      <c r="D52" s="169" t="s">
        <v>790</v>
      </c>
      <c r="E52" s="170">
        <v>1</v>
      </c>
      <c r="F52" s="171"/>
      <c r="G52" s="172">
        <f>ROUND(E52*F52,2)</f>
        <v>0</v>
      </c>
      <c r="H52" s="171"/>
      <c r="I52" s="172">
        <f>ROUND(E52*H52,2)</f>
        <v>0</v>
      </c>
      <c r="J52" s="171"/>
      <c r="K52" s="172">
        <f>ROUND(E52*J52,2)</f>
        <v>0</v>
      </c>
      <c r="L52" s="172">
        <v>21</v>
      </c>
      <c r="M52" s="172">
        <f>G52*(1+L52/100)</f>
        <v>0</v>
      </c>
      <c r="N52" s="170">
        <v>3.6499999999999998E-2</v>
      </c>
      <c r="O52" s="170">
        <f>ROUND(E52*N52,2)</f>
        <v>0.04</v>
      </c>
      <c r="P52" s="170">
        <v>0</v>
      </c>
      <c r="Q52" s="170">
        <f>ROUND(E52*P52,2)</f>
        <v>0</v>
      </c>
      <c r="R52" s="172"/>
      <c r="S52" s="172" t="s">
        <v>192</v>
      </c>
      <c r="T52" s="173" t="s">
        <v>171</v>
      </c>
      <c r="U52" s="158">
        <v>0</v>
      </c>
      <c r="V52" s="158">
        <f>ROUND(E52*U52,2)</f>
        <v>0</v>
      </c>
      <c r="W52" s="158"/>
      <c r="X52" s="158" t="s">
        <v>303</v>
      </c>
      <c r="Y52" s="147"/>
      <c r="Z52" s="147"/>
      <c r="AA52" s="147"/>
      <c r="AB52" s="147"/>
      <c r="AC52" s="147"/>
      <c r="AD52" s="147"/>
      <c r="AE52" s="147"/>
      <c r="AF52" s="147"/>
      <c r="AG52" s="147" t="s">
        <v>775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245"/>
      <c r="D53" s="246"/>
      <c r="E53" s="246"/>
      <c r="F53" s="246"/>
      <c r="G53" s="246"/>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176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67">
        <v>16</v>
      </c>
      <c r="B54" s="168" t="s">
        <v>900</v>
      </c>
      <c r="C54" s="178" t="s">
        <v>901</v>
      </c>
      <c r="D54" s="169" t="s">
        <v>790</v>
      </c>
      <c r="E54" s="170">
        <v>2</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c r="S54" s="172" t="s">
        <v>192</v>
      </c>
      <c r="T54" s="173" t="s">
        <v>171</v>
      </c>
      <c r="U54" s="158">
        <v>0</v>
      </c>
      <c r="V54" s="158">
        <f>ROUND(E54*U54,2)</f>
        <v>0</v>
      </c>
      <c r="W54" s="158"/>
      <c r="X54" s="158" t="s">
        <v>198</v>
      </c>
      <c r="Y54" s="147"/>
      <c r="Z54" s="147"/>
      <c r="AA54" s="147"/>
      <c r="AB54" s="147"/>
      <c r="AC54" s="147"/>
      <c r="AD54" s="147"/>
      <c r="AE54" s="147"/>
      <c r="AF54" s="147"/>
      <c r="AG54" s="147" t="s">
        <v>772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45"/>
      <c r="D55" s="246"/>
      <c r="E55" s="246"/>
      <c r="F55" s="246"/>
      <c r="G55" s="246"/>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176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67">
        <v>17</v>
      </c>
      <c r="B56" s="168" t="s">
        <v>902</v>
      </c>
      <c r="C56" s="178" t="s">
        <v>903</v>
      </c>
      <c r="D56" s="169" t="s">
        <v>790</v>
      </c>
      <c r="E56" s="170">
        <v>1</v>
      </c>
      <c r="F56" s="171"/>
      <c r="G56" s="172">
        <f>ROUND(E56*F56,2)</f>
        <v>0</v>
      </c>
      <c r="H56" s="171"/>
      <c r="I56" s="172">
        <f>ROUND(E56*H56,2)</f>
        <v>0</v>
      </c>
      <c r="J56" s="171"/>
      <c r="K56" s="172">
        <f>ROUND(E56*J56,2)</f>
        <v>0</v>
      </c>
      <c r="L56" s="172">
        <v>21</v>
      </c>
      <c r="M56" s="172">
        <f>G56*(1+L56/100)</f>
        <v>0</v>
      </c>
      <c r="N56" s="170">
        <v>0.08</v>
      </c>
      <c r="O56" s="170">
        <f>ROUND(E56*N56,2)</f>
        <v>0.08</v>
      </c>
      <c r="P56" s="170">
        <v>0</v>
      </c>
      <c r="Q56" s="170">
        <f>ROUND(E56*P56,2)</f>
        <v>0</v>
      </c>
      <c r="R56" s="172"/>
      <c r="S56" s="172" t="s">
        <v>192</v>
      </c>
      <c r="T56" s="173" t="s">
        <v>171</v>
      </c>
      <c r="U56" s="158">
        <v>0</v>
      </c>
      <c r="V56" s="158">
        <f>ROUND(E56*U56,2)</f>
        <v>0</v>
      </c>
      <c r="W56" s="158"/>
      <c r="X56" s="158" t="s">
        <v>303</v>
      </c>
      <c r="Y56" s="147"/>
      <c r="Z56" s="147"/>
      <c r="AA56" s="147"/>
      <c r="AB56" s="147"/>
      <c r="AC56" s="147"/>
      <c r="AD56" s="147"/>
      <c r="AE56" s="147"/>
      <c r="AF56" s="147"/>
      <c r="AG56" s="147" t="s">
        <v>775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45"/>
      <c r="D57" s="246"/>
      <c r="E57" s="246"/>
      <c r="F57" s="246"/>
      <c r="G57" s="246"/>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176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67">
        <v>18</v>
      </c>
      <c r="B58" s="168" t="s">
        <v>904</v>
      </c>
      <c r="C58" s="178" t="s">
        <v>905</v>
      </c>
      <c r="D58" s="169" t="s">
        <v>790</v>
      </c>
      <c r="E58" s="170">
        <v>1</v>
      </c>
      <c r="F58" s="171"/>
      <c r="G58" s="172">
        <f>ROUND(E58*F58,2)</f>
        <v>0</v>
      </c>
      <c r="H58" s="171"/>
      <c r="I58" s="172">
        <f>ROUND(E58*H58,2)</f>
        <v>0</v>
      </c>
      <c r="J58" s="171"/>
      <c r="K58" s="172">
        <f>ROUND(E58*J58,2)</f>
        <v>0</v>
      </c>
      <c r="L58" s="172">
        <v>21</v>
      </c>
      <c r="M58" s="172">
        <f>G58*(1+L58/100)</f>
        <v>0</v>
      </c>
      <c r="N58" s="170">
        <v>8.8999999999999996E-2</v>
      </c>
      <c r="O58" s="170">
        <f>ROUND(E58*N58,2)</f>
        <v>0.09</v>
      </c>
      <c r="P58" s="170">
        <v>0</v>
      </c>
      <c r="Q58" s="170">
        <f>ROUND(E58*P58,2)</f>
        <v>0</v>
      </c>
      <c r="R58" s="172"/>
      <c r="S58" s="172" t="s">
        <v>192</v>
      </c>
      <c r="T58" s="173" t="s">
        <v>171</v>
      </c>
      <c r="U58" s="158">
        <v>0</v>
      </c>
      <c r="V58" s="158">
        <f>ROUND(E58*U58,2)</f>
        <v>0</v>
      </c>
      <c r="W58" s="158"/>
      <c r="X58" s="158" t="s">
        <v>303</v>
      </c>
      <c r="Y58" s="147"/>
      <c r="Z58" s="147"/>
      <c r="AA58" s="147"/>
      <c r="AB58" s="147"/>
      <c r="AC58" s="147"/>
      <c r="AD58" s="147"/>
      <c r="AE58" s="147"/>
      <c r="AF58" s="147"/>
      <c r="AG58" s="147" t="s">
        <v>775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245"/>
      <c r="D59" s="246"/>
      <c r="E59" s="246"/>
      <c r="F59" s="246"/>
      <c r="G59" s="246"/>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176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67">
        <v>19</v>
      </c>
      <c r="B60" s="168" t="s">
        <v>906</v>
      </c>
      <c r="C60" s="178" t="s">
        <v>907</v>
      </c>
      <c r="D60" s="169" t="s">
        <v>790</v>
      </c>
      <c r="E60" s="170">
        <v>13</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192</v>
      </c>
      <c r="T60" s="173" t="s">
        <v>171</v>
      </c>
      <c r="U60" s="158">
        <v>0</v>
      </c>
      <c r="V60" s="158">
        <f>ROUND(E60*U60,2)</f>
        <v>0</v>
      </c>
      <c r="W60" s="158"/>
      <c r="X60" s="158" t="s">
        <v>198</v>
      </c>
      <c r="Y60" s="147"/>
      <c r="Z60" s="147"/>
      <c r="AA60" s="147"/>
      <c r="AB60" s="147"/>
      <c r="AC60" s="147"/>
      <c r="AD60" s="147"/>
      <c r="AE60" s="147"/>
      <c r="AF60" s="147"/>
      <c r="AG60" s="147" t="s">
        <v>772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45"/>
      <c r="D61" s="246"/>
      <c r="E61" s="246"/>
      <c r="F61" s="246"/>
      <c r="G61" s="246"/>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176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67">
        <v>20</v>
      </c>
      <c r="B62" s="168" t="s">
        <v>908</v>
      </c>
      <c r="C62" s="178" t="s">
        <v>909</v>
      </c>
      <c r="D62" s="169" t="s">
        <v>790</v>
      </c>
      <c r="E62" s="170">
        <v>1</v>
      </c>
      <c r="F62" s="171"/>
      <c r="G62" s="172">
        <f>ROUND(E62*F62,2)</f>
        <v>0</v>
      </c>
      <c r="H62" s="171"/>
      <c r="I62" s="172">
        <f>ROUND(E62*H62,2)</f>
        <v>0</v>
      </c>
      <c r="J62" s="171"/>
      <c r="K62" s="172">
        <f>ROUND(E62*J62,2)</f>
        <v>0</v>
      </c>
      <c r="L62" s="172">
        <v>21</v>
      </c>
      <c r="M62" s="172">
        <f>G62*(1+L62/100)</f>
        <v>0</v>
      </c>
      <c r="N62" s="170">
        <v>7.9000000000000001E-2</v>
      </c>
      <c r="O62" s="170">
        <f>ROUND(E62*N62,2)</f>
        <v>0.08</v>
      </c>
      <c r="P62" s="170">
        <v>0</v>
      </c>
      <c r="Q62" s="170">
        <f>ROUND(E62*P62,2)</f>
        <v>0</v>
      </c>
      <c r="R62" s="172"/>
      <c r="S62" s="172" t="s">
        <v>192</v>
      </c>
      <c r="T62" s="173" t="s">
        <v>171</v>
      </c>
      <c r="U62" s="158">
        <v>0</v>
      </c>
      <c r="V62" s="158">
        <f>ROUND(E62*U62,2)</f>
        <v>0</v>
      </c>
      <c r="W62" s="158"/>
      <c r="X62" s="158" t="s">
        <v>303</v>
      </c>
      <c r="Y62" s="147"/>
      <c r="Z62" s="147"/>
      <c r="AA62" s="147"/>
      <c r="AB62" s="147"/>
      <c r="AC62" s="147"/>
      <c r="AD62" s="147"/>
      <c r="AE62" s="147"/>
      <c r="AF62" s="147"/>
      <c r="AG62" s="147" t="s">
        <v>775</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245"/>
      <c r="D63" s="246"/>
      <c r="E63" s="246"/>
      <c r="F63" s="246"/>
      <c r="G63" s="246"/>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176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67">
        <v>21</v>
      </c>
      <c r="B64" s="168" t="s">
        <v>910</v>
      </c>
      <c r="C64" s="178" t="s">
        <v>911</v>
      </c>
      <c r="D64" s="169" t="s">
        <v>790</v>
      </c>
      <c r="E64" s="170">
        <v>1</v>
      </c>
      <c r="F64" s="171"/>
      <c r="G64" s="172">
        <f>ROUND(E64*F64,2)</f>
        <v>0</v>
      </c>
      <c r="H64" s="171"/>
      <c r="I64" s="172">
        <f>ROUND(E64*H64,2)</f>
        <v>0</v>
      </c>
      <c r="J64" s="171"/>
      <c r="K64" s="172">
        <f>ROUND(E64*J64,2)</f>
        <v>0</v>
      </c>
      <c r="L64" s="172">
        <v>21</v>
      </c>
      <c r="M64" s="172">
        <f>G64*(1+L64/100)</f>
        <v>0</v>
      </c>
      <c r="N64" s="170">
        <v>8.6999999999999994E-2</v>
      </c>
      <c r="O64" s="170">
        <f>ROUND(E64*N64,2)</f>
        <v>0.09</v>
      </c>
      <c r="P64" s="170">
        <v>0</v>
      </c>
      <c r="Q64" s="170">
        <f>ROUND(E64*P64,2)</f>
        <v>0</v>
      </c>
      <c r="R64" s="172"/>
      <c r="S64" s="172" t="s">
        <v>192</v>
      </c>
      <c r="T64" s="173" t="s">
        <v>171</v>
      </c>
      <c r="U64" s="158">
        <v>0</v>
      </c>
      <c r="V64" s="158">
        <f>ROUND(E64*U64,2)</f>
        <v>0</v>
      </c>
      <c r="W64" s="158"/>
      <c r="X64" s="158" t="s">
        <v>303</v>
      </c>
      <c r="Y64" s="147"/>
      <c r="Z64" s="147"/>
      <c r="AA64" s="147"/>
      <c r="AB64" s="147"/>
      <c r="AC64" s="147"/>
      <c r="AD64" s="147"/>
      <c r="AE64" s="147"/>
      <c r="AF64" s="147"/>
      <c r="AG64" s="147" t="s">
        <v>775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45"/>
      <c r="D65" s="246"/>
      <c r="E65" s="246"/>
      <c r="F65" s="246"/>
      <c r="G65" s="246"/>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67">
        <v>22</v>
      </c>
      <c r="B66" s="168" t="s">
        <v>912</v>
      </c>
      <c r="C66" s="178" t="s">
        <v>913</v>
      </c>
      <c r="D66" s="169" t="s">
        <v>790</v>
      </c>
      <c r="E66" s="170">
        <v>1</v>
      </c>
      <c r="F66" s="171"/>
      <c r="G66" s="172">
        <f>ROUND(E66*F66,2)</f>
        <v>0</v>
      </c>
      <c r="H66" s="171"/>
      <c r="I66" s="172">
        <f>ROUND(E66*H66,2)</f>
        <v>0</v>
      </c>
      <c r="J66" s="171"/>
      <c r="K66" s="172">
        <f>ROUND(E66*J66,2)</f>
        <v>0</v>
      </c>
      <c r="L66" s="172">
        <v>21</v>
      </c>
      <c r="M66" s="172">
        <f>G66*(1+L66/100)</f>
        <v>0</v>
      </c>
      <c r="N66" s="170">
        <v>0.68</v>
      </c>
      <c r="O66" s="170">
        <f>ROUND(E66*N66,2)</f>
        <v>0.68</v>
      </c>
      <c r="P66" s="170">
        <v>0</v>
      </c>
      <c r="Q66" s="170">
        <f>ROUND(E66*P66,2)</f>
        <v>0</v>
      </c>
      <c r="R66" s="172"/>
      <c r="S66" s="172" t="s">
        <v>192</v>
      </c>
      <c r="T66" s="173" t="s">
        <v>171</v>
      </c>
      <c r="U66" s="158">
        <v>0</v>
      </c>
      <c r="V66" s="158">
        <f>ROUND(E66*U66,2)</f>
        <v>0</v>
      </c>
      <c r="W66" s="158"/>
      <c r="X66" s="158" t="s">
        <v>303</v>
      </c>
      <c r="Y66" s="147"/>
      <c r="Z66" s="147"/>
      <c r="AA66" s="147"/>
      <c r="AB66" s="147"/>
      <c r="AC66" s="147"/>
      <c r="AD66" s="147"/>
      <c r="AE66" s="147"/>
      <c r="AF66" s="147"/>
      <c r="AG66" s="147" t="s">
        <v>775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245"/>
      <c r="D67" s="246"/>
      <c r="E67" s="246"/>
      <c r="F67" s="246"/>
      <c r="G67" s="246"/>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176</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67">
        <v>23</v>
      </c>
      <c r="B68" s="168" t="s">
        <v>914</v>
      </c>
      <c r="C68" s="178" t="s">
        <v>915</v>
      </c>
      <c r="D68" s="169" t="s">
        <v>790</v>
      </c>
      <c r="E68" s="170">
        <v>1</v>
      </c>
      <c r="F68" s="171"/>
      <c r="G68" s="172">
        <f>ROUND(E68*F68,2)</f>
        <v>0</v>
      </c>
      <c r="H68" s="171"/>
      <c r="I68" s="172">
        <f>ROUND(E68*H68,2)</f>
        <v>0</v>
      </c>
      <c r="J68" s="171"/>
      <c r="K68" s="172">
        <f>ROUND(E68*J68,2)</f>
        <v>0</v>
      </c>
      <c r="L68" s="172">
        <v>21</v>
      </c>
      <c r="M68" s="172">
        <f>G68*(1+L68/100)</f>
        <v>0</v>
      </c>
      <c r="N68" s="170">
        <v>8.7499999999999994E-2</v>
      </c>
      <c r="O68" s="170">
        <f>ROUND(E68*N68,2)</f>
        <v>0.09</v>
      </c>
      <c r="P68" s="170">
        <v>0</v>
      </c>
      <c r="Q68" s="170">
        <f>ROUND(E68*P68,2)</f>
        <v>0</v>
      </c>
      <c r="R68" s="172"/>
      <c r="S68" s="172" t="s">
        <v>192</v>
      </c>
      <c r="T68" s="173" t="s">
        <v>171</v>
      </c>
      <c r="U68" s="158">
        <v>0</v>
      </c>
      <c r="V68" s="158">
        <f>ROUND(E68*U68,2)</f>
        <v>0</v>
      </c>
      <c r="W68" s="158"/>
      <c r="X68" s="158" t="s">
        <v>303</v>
      </c>
      <c r="Y68" s="147"/>
      <c r="Z68" s="147"/>
      <c r="AA68" s="147"/>
      <c r="AB68" s="147"/>
      <c r="AC68" s="147"/>
      <c r="AD68" s="147"/>
      <c r="AE68" s="147"/>
      <c r="AF68" s="147"/>
      <c r="AG68" s="147" t="s">
        <v>775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45"/>
      <c r="D69" s="246"/>
      <c r="E69" s="246"/>
      <c r="F69" s="246"/>
      <c r="G69" s="246"/>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67">
        <v>24</v>
      </c>
      <c r="B70" s="168" t="s">
        <v>916</v>
      </c>
      <c r="C70" s="178" t="s">
        <v>917</v>
      </c>
      <c r="D70" s="169" t="s">
        <v>790</v>
      </c>
      <c r="E70" s="170">
        <v>1</v>
      </c>
      <c r="F70" s="171"/>
      <c r="G70" s="172">
        <f>ROUND(E70*F70,2)</f>
        <v>0</v>
      </c>
      <c r="H70" s="171"/>
      <c r="I70" s="172">
        <f>ROUND(E70*H70,2)</f>
        <v>0</v>
      </c>
      <c r="J70" s="171"/>
      <c r="K70" s="172">
        <f>ROUND(E70*J70,2)</f>
        <v>0</v>
      </c>
      <c r="L70" s="172">
        <v>21</v>
      </c>
      <c r="M70" s="172">
        <f>G70*(1+L70/100)</f>
        <v>0</v>
      </c>
      <c r="N70" s="170">
        <v>8.4000000000000005E-2</v>
      </c>
      <c r="O70" s="170">
        <f>ROUND(E70*N70,2)</f>
        <v>0.08</v>
      </c>
      <c r="P70" s="170">
        <v>0</v>
      </c>
      <c r="Q70" s="170">
        <f>ROUND(E70*P70,2)</f>
        <v>0</v>
      </c>
      <c r="R70" s="172"/>
      <c r="S70" s="172" t="s">
        <v>192</v>
      </c>
      <c r="T70" s="173" t="s">
        <v>171</v>
      </c>
      <c r="U70" s="158">
        <v>0</v>
      </c>
      <c r="V70" s="158">
        <f>ROUND(E70*U70,2)</f>
        <v>0</v>
      </c>
      <c r="W70" s="158"/>
      <c r="X70" s="158" t="s">
        <v>303</v>
      </c>
      <c r="Y70" s="147"/>
      <c r="Z70" s="147"/>
      <c r="AA70" s="147"/>
      <c r="AB70" s="147"/>
      <c r="AC70" s="147"/>
      <c r="AD70" s="147"/>
      <c r="AE70" s="147"/>
      <c r="AF70" s="147"/>
      <c r="AG70" s="147" t="s">
        <v>775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45"/>
      <c r="D71" s="246"/>
      <c r="E71" s="246"/>
      <c r="F71" s="246"/>
      <c r="G71" s="246"/>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176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67">
        <v>25</v>
      </c>
      <c r="B72" s="168" t="s">
        <v>918</v>
      </c>
      <c r="C72" s="178" t="s">
        <v>919</v>
      </c>
      <c r="D72" s="169" t="s">
        <v>790</v>
      </c>
      <c r="E72" s="170">
        <v>1</v>
      </c>
      <c r="F72" s="171"/>
      <c r="G72" s="172">
        <f>ROUND(E72*F72,2)</f>
        <v>0</v>
      </c>
      <c r="H72" s="171"/>
      <c r="I72" s="172">
        <f>ROUND(E72*H72,2)</f>
        <v>0</v>
      </c>
      <c r="J72" s="171"/>
      <c r="K72" s="172">
        <f>ROUND(E72*J72,2)</f>
        <v>0</v>
      </c>
      <c r="L72" s="172">
        <v>21</v>
      </c>
      <c r="M72" s="172">
        <f>G72*(1+L72/100)</f>
        <v>0</v>
      </c>
      <c r="N72" s="170">
        <v>0.11899999999999999</v>
      </c>
      <c r="O72" s="170">
        <f>ROUND(E72*N72,2)</f>
        <v>0.12</v>
      </c>
      <c r="P72" s="170">
        <v>0</v>
      </c>
      <c r="Q72" s="170">
        <f>ROUND(E72*P72,2)</f>
        <v>0</v>
      </c>
      <c r="R72" s="172"/>
      <c r="S72" s="172" t="s">
        <v>192</v>
      </c>
      <c r="T72" s="173" t="s">
        <v>171</v>
      </c>
      <c r="U72" s="158">
        <v>0</v>
      </c>
      <c r="V72" s="158">
        <f>ROUND(E72*U72,2)</f>
        <v>0</v>
      </c>
      <c r="W72" s="158"/>
      <c r="X72" s="158" t="s">
        <v>303</v>
      </c>
      <c r="Y72" s="147"/>
      <c r="Z72" s="147"/>
      <c r="AA72" s="147"/>
      <c r="AB72" s="147"/>
      <c r="AC72" s="147"/>
      <c r="AD72" s="147"/>
      <c r="AE72" s="147"/>
      <c r="AF72" s="147"/>
      <c r="AG72" s="147" t="s">
        <v>775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245"/>
      <c r="D73" s="246"/>
      <c r="E73" s="246"/>
      <c r="F73" s="246"/>
      <c r="G73" s="246"/>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7">
        <v>26</v>
      </c>
      <c r="B74" s="168" t="s">
        <v>920</v>
      </c>
      <c r="C74" s="178" t="s">
        <v>921</v>
      </c>
      <c r="D74" s="169" t="s">
        <v>790</v>
      </c>
      <c r="E74" s="170">
        <v>1</v>
      </c>
      <c r="F74" s="171"/>
      <c r="G74" s="172">
        <f>ROUND(E74*F74,2)</f>
        <v>0</v>
      </c>
      <c r="H74" s="171"/>
      <c r="I74" s="172">
        <f>ROUND(E74*H74,2)</f>
        <v>0</v>
      </c>
      <c r="J74" s="171"/>
      <c r="K74" s="172">
        <f>ROUND(E74*J74,2)</f>
        <v>0</v>
      </c>
      <c r="L74" s="172">
        <v>21</v>
      </c>
      <c r="M74" s="172">
        <f>G74*(1+L74/100)</f>
        <v>0</v>
      </c>
      <c r="N74" s="170">
        <v>8.1000000000000003E-2</v>
      </c>
      <c r="O74" s="170">
        <f>ROUND(E74*N74,2)</f>
        <v>0.08</v>
      </c>
      <c r="P74" s="170">
        <v>0</v>
      </c>
      <c r="Q74" s="170">
        <f>ROUND(E74*P74,2)</f>
        <v>0</v>
      </c>
      <c r="R74" s="172"/>
      <c r="S74" s="172" t="s">
        <v>192</v>
      </c>
      <c r="T74" s="173" t="s">
        <v>171</v>
      </c>
      <c r="U74" s="158">
        <v>0</v>
      </c>
      <c r="V74" s="158">
        <f>ROUND(E74*U74,2)</f>
        <v>0</v>
      </c>
      <c r="W74" s="158"/>
      <c r="X74" s="158" t="s">
        <v>303</v>
      </c>
      <c r="Y74" s="147"/>
      <c r="Z74" s="147"/>
      <c r="AA74" s="147"/>
      <c r="AB74" s="147"/>
      <c r="AC74" s="147"/>
      <c r="AD74" s="147"/>
      <c r="AE74" s="147"/>
      <c r="AF74" s="147"/>
      <c r="AG74" s="147" t="s">
        <v>775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45"/>
      <c r="D75" s="246"/>
      <c r="E75" s="246"/>
      <c r="F75" s="246"/>
      <c r="G75" s="246"/>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67">
        <v>27</v>
      </c>
      <c r="B76" s="168" t="s">
        <v>922</v>
      </c>
      <c r="C76" s="178" t="s">
        <v>923</v>
      </c>
      <c r="D76" s="169" t="s">
        <v>790</v>
      </c>
      <c r="E76" s="170">
        <v>1</v>
      </c>
      <c r="F76" s="171"/>
      <c r="G76" s="172">
        <f>ROUND(E76*F76,2)</f>
        <v>0</v>
      </c>
      <c r="H76" s="171"/>
      <c r="I76" s="172">
        <f>ROUND(E76*H76,2)</f>
        <v>0</v>
      </c>
      <c r="J76" s="171"/>
      <c r="K76" s="172">
        <f>ROUND(E76*J76,2)</f>
        <v>0</v>
      </c>
      <c r="L76" s="172">
        <v>21</v>
      </c>
      <c r="M76" s="172">
        <f>G76*(1+L76/100)</f>
        <v>0</v>
      </c>
      <c r="N76" s="170">
        <v>0.122</v>
      </c>
      <c r="O76" s="170">
        <f>ROUND(E76*N76,2)</f>
        <v>0.12</v>
      </c>
      <c r="P76" s="170">
        <v>0</v>
      </c>
      <c r="Q76" s="170">
        <f>ROUND(E76*P76,2)</f>
        <v>0</v>
      </c>
      <c r="R76" s="172"/>
      <c r="S76" s="172" t="s">
        <v>192</v>
      </c>
      <c r="T76" s="173" t="s">
        <v>171</v>
      </c>
      <c r="U76" s="158">
        <v>0</v>
      </c>
      <c r="V76" s="158">
        <f>ROUND(E76*U76,2)</f>
        <v>0</v>
      </c>
      <c r="W76" s="158"/>
      <c r="X76" s="158" t="s">
        <v>303</v>
      </c>
      <c r="Y76" s="147"/>
      <c r="Z76" s="147"/>
      <c r="AA76" s="147"/>
      <c r="AB76" s="147"/>
      <c r="AC76" s="147"/>
      <c r="AD76" s="147"/>
      <c r="AE76" s="147"/>
      <c r="AF76" s="147"/>
      <c r="AG76" s="147" t="s">
        <v>775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5"/>
      <c r="D77" s="246"/>
      <c r="E77" s="246"/>
      <c r="F77" s="246"/>
      <c r="G77" s="246"/>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176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67">
        <v>28</v>
      </c>
      <c r="B78" s="168" t="s">
        <v>924</v>
      </c>
      <c r="C78" s="178" t="s">
        <v>925</v>
      </c>
      <c r="D78" s="169" t="s">
        <v>790</v>
      </c>
      <c r="E78" s="170">
        <v>1</v>
      </c>
      <c r="F78" s="171"/>
      <c r="G78" s="172">
        <f>ROUND(E78*F78,2)</f>
        <v>0</v>
      </c>
      <c r="H78" s="171"/>
      <c r="I78" s="172">
        <f>ROUND(E78*H78,2)</f>
        <v>0</v>
      </c>
      <c r="J78" s="171"/>
      <c r="K78" s="172">
        <f>ROUND(E78*J78,2)</f>
        <v>0</v>
      </c>
      <c r="L78" s="172">
        <v>21</v>
      </c>
      <c r="M78" s="172">
        <f>G78*(1+L78/100)</f>
        <v>0</v>
      </c>
      <c r="N78" s="170">
        <v>7.0000000000000007E-2</v>
      </c>
      <c r="O78" s="170">
        <f>ROUND(E78*N78,2)</f>
        <v>7.0000000000000007E-2</v>
      </c>
      <c r="P78" s="170">
        <v>0</v>
      </c>
      <c r="Q78" s="170">
        <f>ROUND(E78*P78,2)</f>
        <v>0</v>
      </c>
      <c r="R78" s="172"/>
      <c r="S78" s="172" t="s">
        <v>192</v>
      </c>
      <c r="T78" s="173" t="s">
        <v>171</v>
      </c>
      <c r="U78" s="158">
        <v>0</v>
      </c>
      <c r="V78" s="158">
        <f>ROUND(E78*U78,2)</f>
        <v>0</v>
      </c>
      <c r="W78" s="158"/>
      <c r="X78" s="158" t="s">
        <v>303</v>
      </c>
      <c r="Y78" s="147"/>
      <c r="Z78" s="147"/>
      <c r="AA78" s="147"/>
      <c r="AB78" s="147"/>
      <c r="AC78" s="147"/>
      <c r="AD78" s="147"/>
      <c r="AE78" s="147"/>
      <c r="AF78" s="147"/>
      <c r="AG78" s="147" t="s">
        <v>775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5"/>
      <c r="D79" s="246"/>
      <c r="E79" s="246"/>
      <c r="F79" s="246"/>
      <c r="G79" s="246"/>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67">
        <v>29</v>
      </c>
      <c r="B80" s="168" t="s">
        <v>926</v>
      </c>
      <c r="C80" s="178" t="s">
        <v>927</v>
      </c>
      <c r="D80" s="169" t="s">
        <v>790</v>
      </c>
      <c r="E80" s="170">
        <v>1</v>
      </c>
      <c r="F80" s="171"/>
      <c r="G80" s="172">
        <f>ROUND(E80*F80,2)</f>
        <v>0</v>
      </c>
      <c r="H80" s="171"/>
      <c r="I80" s="172">
        <f>ROUND(E80*H80,2)</f>
        <v>0</v>
      </c>
      <c r="J80" s="171"/>
      <c r="K80" s="172">
        <f>ROUND(E80*J80,2)</f>
        <v>0</v>
      </c>
      <c r="L80" s="172">
        <v>21</v>
      </c>
      <c r="M80" s="172">
        <f>G80*(1+L80/100)</f>
        <v>0</v>
      </c>
      <c r="N80" s="170">
        <v>4.3999999999999997E-2</v>
      </c>
      <c r="O80" s="170">
        <f>ROUND(E80*N80,2)</f>
        <v>0.04</v>
      </c>
      <c r="P80" s="170">
        <v>0</v>
      </c>
      <c r="Q80" s="170">
        <f>ROUND(E80*P80,2)</f>
        <v>0</v>
      </c>
      <c r="R80" s="172"/>
      <c r="S80" s="172" t="s">
        <v>192</v>
      </c>
      <c r="T80" s="173" t="s">
        <v>171</v>
      </c>
      <c r="U80" s="158">
        <v>0</v>
      </c>
      <c r="V80" s="158">
        <f>ROUND(E80*U80,2)</f>
        <v>0</v>
      </c>
      <c r="W80" s="158"/>
      <c r="X80" s="158" t="s">
        <v>303</v>
      </c>
      <c r="Y80" s="147"/>
      <c r="Z80" s="147"/>
      <c r="AA80" s="147"/>
      <c r="AB80" s="147"/>
      <c r="AC80" s="147"/>
      <c r="AD80" s="147"/>
      <c r="AE80" s="147"/>
      <c r="AF80" s="147"/>
      <c r="AG80" s="147" t="s">
        <v>775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5"/>
      <c r="D81" s="246"/>
      <c r="E81" s="246"/>
      <c r="F81" s="246"/>
      <c r="G81" s="246"/>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176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67">
        <v>30</v>
      </c>
      <c r="B82" s="168" t="s">
        <v>928</v>
      </c>
      <c r="C82" s="178" t="s">
        <v>929</v>
      </c>
      <c r="D82" s="169" t="s">
        <v>790</v>
      </c>
      <c r="E82" s="170">
        <v>1</v>
      </c>
      <c r="F82" s="171"/>
      <c r="G82" s="172">
        <f>ROUND(E82*F82,2)</f>
        <v>0</v>
      </c>
      <c r="H82" s="171"/>
      <c r="I82" s="172">
        <f>ROUND(E82*H82,2)</f>
        <v>0</v>
      </c>
      <c r="J82" s="171"/>
      <c r="K82" s="172">
        <f>ROUND(E82*J82,2)</f>
        <v>0</v>
      </c>
      <c r="L82" s="172">
        <v>21</v>
      </c>
      <c r="M82" s="172">
        <f>G82*(1+L82/100)</f>
        <v>0</v>
      </c>
      <c r="N82" s="170">
        <v>8.5000000000000006E-2</v>
      </c>
      <c r="O82" s="170">
        <f>ROUND(E82*N82,2)</f>
        <v>0.09</v>
      </c>
      <c r="P82" s="170">
        <v>0</v>
      </c>
      <c r="Q82" s="170">
        <f>ROUND(E82*P82,2)</f>
        <v>0</v>
      </c>
      <c r="R82" s="172"/>
      <c r="S82" s="172" t="s">
        <v>192</v>
      </c>
      <c r="T82" s="173" t="s">
        <v>171</v>
      </c>
      <c r="U82" s="158">
        <v>0</v>
      </c>
      <c r="V82" s="158">
        <f>ROUND(E82*U82,2)</f>
        <v>0</v>
      </c>
      <c r="W82" s="158"/>
      <c r="X82" s="158" t="s">
        <v>303</v>
      </c>
      <c r="Y82" s="147"/>
      <c r="Z82" s="147"/>
      <c r="AA82" s="147"/>
      <c r="AB82" s="147"/>
      <c r="AC82" s="147"/>
      <c r="AD82" s="147"/>
      <c r="AE82" s="147"/>
      <c r="AF82" s="147"/>
      <c r="AG82" s="147" t="s">
        <v>775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5"/>
      <c r="D83" s="246"/>
      <c r="E83" s="246"/>
      <c r="F83" s="246"/>
      <c r="G83" s="246"/>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7">
        <v>31</v>
      </c>
      <c r="B84" s="168" t="s">
        <v>930</v>
      </c>
      <c r="C84" s="178" t="s">
        <v>931</v>
      </c>
      <c r="D84" s="169" t="s">
        <v>790</v>
      </c>
      <c r="E84" s="170">
        <v>1</v>
      </c>
      <c r="F84" s="171"/>
      <c r="G84" s="172">
        <f>ROUND(E84*F84,2)</f>
        <v>0</v>
      </c>
      <c r="H84" s="171"/>
      <c r="I84" s="172">
        <f>ROUND(E84*H84,2)</f>
        <v>0</v>
      </c>
      <c r="J84" s="171"/>
      <c r="K84" s="172">
        <f>ROUND(E84*J84,2)</f>
        <v>0</v>
      </c>
      <c r="L84" s="172">
        <v>21</v>
      </c>
      <c r="M84" s="172">
        <f>G84*(1+L84/100)</f>
        <v>0</v>
      </c>
      <c r="N84" s="170">
        <v>0.13800000000000001</v>
      </c>
      <c r="O84" s="170">
        <f>ROUND(E84*N84,2)</f>
        <v>0.14000000000000001</v>
      </c>
      <c r="P84" s="170">
        <v>0</v>
      </c>
      <c r="Q84" s="170">
        <f>ROUND(E84*P84,2)</f>
        <v>0</v>
      </c>
      <c r="R84" s="172"/>
      <c r="S84" s="172" t="s">
        <v>192</v>
      </c>
      <c r="T84" s="173" t="s">
        <v>171</v>
      </c>
      <c r="U84" s="158">
        <v>0</v>
      </c>
      <c r="V84" s="158">
        <f>ROUND(E84*U84,2)</f>
        <v>0</v>
      </c>
      <c r="W84" s="158"/>
      <c r="X84" s="158" t="s">
        <v>303</v>
      </c>
      <c r="Y84" s="147"/>
      <c r="Z84" s="147"/>
      <c r="AA84" s="147"/>
      <c r="AB84" s="147"/>
      <c r="AC84" s="147"/>
      <c r="AD84" s="147"/>
      <c r="AE84" s="147"/>
      <c r="AF84" s="147"/>
      <c r="AG84" s="147" t="s">
        <v>775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245"/>
      <c r="D85" s="246"/>
      <c r="E85" s="246"/>
      <c r="F85" s="246"/>
      <c r="G85" s="246"/>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176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67">
        <v>32</v>
      </c>
      <c r="B86" s="168" t="s">
        <v>932</v>
      </c>
      <c r="C86" s="178" t="s">
        <v>933</v>
      </c>
      <c r="D86" s="169" t="s">
        <v>790</v>
      </c>
      <c r="E86" s="170">
        <v>1</v>
      </c>
      <c r="F86" s="171"/>
      <c r="G86" s="172">
        <f>ROUND(E86*F86,2)</f>
        <v>0</v>
      </c>
      <c r="H86" s="171"/>
      <c r="I86" s="172">
        <f>ROUND(E86*H86,2)</f>
        <v>0</v>
      </c>
      <c r="J86" s="171"/>
      <c r="K86" s="172">
        <f>ROUND(E86*J86,2)</f>
        <v>0</v>
      </c>
      <c r="L86" s="172">
        <v>21</v>
      </c>
      <c r="M86" s="172">
        <f>G86*(1+L86/100)</f>
        <v>0</v>
      </c>
      <c r="N86" s="170">
        <v>8.4000000000000005E-2</v>
      </c>
      <c r="O86" s="170">
        <f>ROUND(E86*N86,2)</f>
        <v>0.08</v>
      </c>
      <c r="P86" s="170">
        <v>0</v>
      </c>
      <c r="Q86" s="170">
        <f>ROUND(E86*P86,2)</f>
        <v>0</v>
      </c>
      <c r="R86" s="172"/>
      <c r="S86" s="172" t="s">
        <v>192</v>
      </c>
      <c r="T86" s="173" t="s">
        <v>171</v>
      </c>
      <c r="U86" s="158">
        <v>0</v>
      </c>
      <c r="V86" s="158">
        <f>ROUND(E86*U86,2)</f>
        <v>0</v>
      </c>
      <c r="W86" s="158"/>
      <c r="X86" s="158" t="s">
        <v>303</v>
      </c>
      <c r="Y86" s="147"/>
      <c r="Z86" s="147"/>
      <c r="AA86" s="147"/>
      <c r="AB86" s="147"/>
      <c r="AC86" s="147"/>
      <c r="AD86" s="147"/>
      <c r="AE86" s="147"/>
      <c r="AF86" s="147"/>
      <c r="AG86" s="147" t="s">
        <v>775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45"/>
      <c r="D87" s="246"/>
      <c r="E87" s="246"/>
      <c r="F87" s="246"/>
      <c r="G87" s="246"/>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7">
        <v>33</v>
      </c>
      <c r="B88" s="168" t="s">
        <v>934</v>
      </c>
      <c r="C88" s="178" t="s">
        <v>935</v>
      </c>
      <c r="D88" s="169" t="s">
        <v>790</v>
      </c>
      <c r="E88" s="170">
        <v>1</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c r="S88" s="172" t="s">
        <v>192</v>
      </c>
      <c r="T88" s="173" t="s">
        <v>171</v>
      </c>
      <c r="U88" s="158">
        <v>0</v>
      </c>
      <c r="V88" s="158">
        <f>ROUND(E88*U88,2)</f>
        <v>0</v>
      </c>
      <c r="W88" s="158"/>
      <c r="X88" s="158" t="s">
        <v>198</v>
      </c>
      <c r="Y88" s="147"/>
      <c r="Z88" s="147"/>
      <c r="AA88" s="147"/>
      <c r="AB88" s="147"/>
      <c r="AC88" s="147"/>
      <c r="AD88" s="147"/>
      <c r="AE88" s="147"/>
      <c r="AF88" s="147"/>
      <c r="AG88" s="147" t="s">
        <v>772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245"/>
      <c r="D89" s="246"/>
      <c r="E89" s="246"/>
      <c r="F89" s="246"/>
      <c r="G89" s="246"/>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176</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67">
        <v>34</v>
      </c>
      <c r="B90" s="168" t="s">
        <v>936</v>
      </c>
      <c r="C90" s="178" t="s">
        <v>937</v>
      </c>
      <c r="D90" s="169" t="s">
        <v>790</v>
      </c>
      <c r="E90" s="170">
        <v>1</v>
      </c>
      <c r="F90" s="171"/>
      <c r="G90" s="172">
        <f>ROUND(E90*F90,2)</f>
        <v>0</v>
      </c>
      <c r="H90" s="171"/>
      <c r="I90" s="172">
        <f>ROUND(E90*H90,2)</f>
        <v>0</v>
      </c>
      <c r="J90" s="171"/>
      <c r="K90" s="172">
        <f>ROUND(E90*J90,2)</f>
        <v>0</v>
      </c>
      <c r="L90" s="172">
        <v>21</v>
      </c>
      <c r="M90" s="172">
        <f>G90*(1+L90/100)</f>
        <v>0</v>
      </c>
      <c r="N90" s="170">
        <v>0</v>
      </c>
      <c r="O90" s="170">
        <f>ROUND(E90*N90,2)</f>
        <v>0</v>
      </c>
      <c r="P90" s="170">
        <v>0</v>
      </c>
      <c r="Q90" s="170">
        <f>ROUND(E90*P90,2)</f>
        <v>0</v>
      </c>
      <c r="R90" s="172"/>
      <c r="S90" s="172" t="s">
        <v>192</v>
      </c>
      <c r="T90" s="173" t="s">
        <v>171</v>
      </c>
      <c r="U90" s="158">
        <v>0</v>
      </c>
      <c r="V90" s="158">
        <f>ROUND(E90*U90,2)</f>
        <v>0</v>
      </c>
      <c r="W90" s="158"/>
      <c r="X90" s="158" t="s">
        <v>303</v>
      </c>
      <c r="Y90" s="147"/>
      <c r="Z90" s="147"/>
      <c r="AA90" s="147"/>
      <c r="AB90" s="147"/>
      <c r="AC90" s="147"/>
      <c r="AD90" s="147"/>
      <c r="AE90" s="147"/>
      <c r="AF90" s="147"/>
      <c r="AG90" s="147" t="s">
        <v>775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45"/>
      <c r="D91" s="246"/>
      <c r="E91" s="246"/>
      <c r="F91" s="246"/>
      <c r="G91" s="246"/>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67">
        <v>35</v>
      </c>
      <c r="B92" s="168" t="s">
        <v>938</v>
      </c>
      <c r="C92" s="178" t="s">
        <v>939</v>
      </c>
      <c r="D92" s="169" t="s">
        <v>337</v>
      </c>
      <c r="E92" s="170">
        <v>2</v>
      </c>
      <c r="F92" s="171"/>
      <c r="G92" s="172">
        <f>ROUND(E92*F92,2)</f>
        <v>0</v>
      </c>
      <c r="H92" s="171"/>
      <c r="I92" s="172">
        <f>ROUND(E92*H92,2)</f>
        <v>0</v>
      </c>
      <c r="J92" s="171"/>
      <c r="K92" s="172">
        <f>ROUND(E92*J92,2)</f>
        <v>0</v>
      </c>
      <c r="L92" s="172">
        <v>21</v>
      </c>
      <c r="M92" s="172">
        <f>G92*(1+L92/100)</f>
        <v>0</v>
      </c>
      <c r="N92" s="170">
        <v>6.0899999999999999E-3</v>
      </c>
      <c r="O92" s="170">
        <f>ROUND(E92*N92,2)</f>
        <v>0.01</v>
      </c>
      <c r="P92" s="170">
        <v>0</v>
      </c>
      <c r="Q92" s="170">
        <f>ROUND(E92*P92,2)</f>
        <v>0</v>
      </c>
      <c r="R92" s="172"/>
      <c r="S92" s="172" t="s">
        <v>192</v>
      </c>
      <c r="T92" s="173" t="s">
        <v>171</v>
      </c>
      <c r="U92" s="158">
        <v>0</v>
      </c>
      <c r="V92" s="158">
        <f>ROUND(E92*U92,2)</f>
        <v>0</v>
      </c>
      <c r="W92" s="158"/>
      <c r="X92" s="158" t="s">
        <v>198</v>
      </c>
      <c r="Y92" s="147"/>
      <c r="Z92" s="147"/>
      <c r="AA92" s="147"/>
      <c r="AB92" s="147"/>
      <c r="AC92" s="147"/>
      <c r="AD92" s="147"/>
      <c r="AE92" s="147"/>
      <c r="AF92" s="147"/>
      <c r="AG92" s="147" t="s">
        <v>772</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45"/>
      <c r="D93" s="246"/>
      <c r="E93" s="246"/>
      <c r="F93" s="246"/>
      <c r="G93" s="246"/>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176</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67">
        <v>36</v>
      </c>
      <c r="B94" s="168" t="s">
        <v>940</v>
      </c>
      <c r="C94" s="178" t="s">
        <v>941</v>
      </c>
      <c r="D94" s="169" t="s">
        <v>337</v>
      </c>
      <c r="E94" s="170">
        <v>2</v>
      </c>
      <c r="F94" s="171"/>
      <c r="G94" s="172">
        <f>ROUND(E94*F94,2)</f>
        <v>0</v>
      </c>
      <c r="H94" s="171"/>
      <c r="I94" s="172">
        <f>ROUND(E94*H94,2)</f>
        <v>0</v>
      </c>
      <c r="J94" s="171"/>
      <c r="K94" s="172">
        <f>ROUND(E94*J94,2)</f>
        <v>0</v>
      </c>
      <c r="L94" s="172">
        <v>21</v>
      </c>
      <c r="M94" s="172">
        <f>G94*(1+L94/100)</f>
        <v>0</v>
      </c>
      <c r="N94" s="170">
        <v>8.26E-3</v>
      </c>
      <c r="O94" s="170">
        <f>ROUND(E94*N94,2)</f>
        <v>0.02</v>
      </c>
      <c r="P94" s="170">
        <v>0</v>
      </c>
      <c r="Q94" s="170">
        <f>ROUND(E94*P94,2)</f>
        <v>0</v>
      </c>
      <c r="R94" s="172"/>
      <c r="S94" s="172" t="s">
        <v>192</v>
      </c>
      <c r="T94" s="173" t="s">
        <v>171</v>
      </c>
      <c r="U94" s="158">
        <v>0</v>
      </c>
      <c r="V94" s="158">
        <f>ROUND(E94*U94,2)</f>
        <v>0</v>
      </c>
      <c r="W94" s="158"/>
      <c r="X94" s="158" t="s">
        <v>198</v>
      </c>
      <c r="Y94" s="147"/>
      <c r="Z94" s="147"/>
      <c r="AA94" s="147"/>
      <c r="AB94" s="147"/>
      <c r="AC94" s="147"/>
      <c r="AD94" s="147"/>
      <c r="AE94" s="147"/>
      <c r="AF94" s="147"/>
      <c r="AG94" s="147" t="s">
        <v>772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45"/>
      <c r="D95" s="246"/>
      <c r="E95" s="246"/>
      <c r="F95" s="246"/>
      <c r="G95" s="246"/>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176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67">
        <v>37</v>
      </c>
      <c r="B96" s="168" t="s">
        <v>942</v>
      </c>
      <c r="C96" s="178" t="s">
        <v>943</v>
      </c>
      <c r="D96" s="169" t="s">
        <v>337</v>
      </c>
      <c r="E96" s="170">
        <v>20</v>
      </c>
      <c r="F96" s="171"/>
      <c r="G96" s="172">
        <f>ROUND(E96*F96,2)</f>
        <v>0</v>
      </c>
      <c r="H96" s="171"/>
      <c r="I96" s="172">
        <f>ROUND(E96*H96,2)</f>
        <v>0</v>
      </c>
      <c r="J96" s="171"/>
      <c r="K96" s="172">
        <f>ROUND(E96*J96,2)</f>
        <v>0</v>
      </c>
      <c r="L96" s="172">
        <v>21</v>
      </c>
      <c r="M96" s="172">
        <f>G96*(1+L96/100)</f>
        <v>0</v>
      </c>
      <c r="N96" s="170">
        <v>1.3010000000000001E-2</v>
      </c>
      <c r="O96" s="170">
        <f>ROUND(E96*N96,2)</f>
        <v>0.26</v>
      </c>
      <c r="P96" s="170">
        <v>0</v>
      </c>
      <c r="Q96" s="170">
        <f>ROUND(E96*P96,2)</f>
        <v>0</v>
      </c>
      <c r="R96" s="172"/>
      <c r="S96" s="172" t="s">
        <v>192</v>
      </c>
      <c r="T96" s="173" t="s">
        <v>171</v>
      </c>
      <c r="U96" s="158">
        <v>0</v>
      </c>
      <c r="V96" s="158">
        <f>ROUND(E96*U96,2)</f>
        <v>0</v>
      </c>
      <c r="W96" s="158"/>
      <c r="X96" s="158" t="s">
        <v>198</v>
      </c>
      <c r="Y96" s="147"/>
      <c r="Z96" s="147"/>
      <c r="AA96" s="147"/>
      <c r="AB96" s="147"/>
      <c r="AC96" s="147"/>
      <c r="AD96" s="147"/>
      <c r="AE96" s="147"/>
      <c r="AF96" s="147"/>
      <c r="AG96" s="147" t="s">
        <v>772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245"/>
      <c r="D97" s="246"/>
      <c r="E97" s="246"/>
      <c r="F97" s="246"/>
      <c r="G97" s="246"/>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176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67">
        <v>38</v>
      </c>
      <c r="B98" s="168" t="s">
        <v>944</v>
      </c>
      <c r="C98" s="178" t="s">
        <v>945</v>
      </c>
      <c r="D98" s="169" t="s">
        <v>337</v>
      </c>
      <c r="E98" s="170">
        <v>35</v>
      </c>
      <c r="F98" s="171"/>
      <c r="G98" s="172">
        <f>ROUND(E98*F98,2)</f>
        <v>0</v>
      </c>
      <c r="H98" s="171"/>
      <c r="I98" s="172">
        <f>ROUND(E98*H98,2)</f>
        <v>0</v>
      </c>
      <c r="J98" s="171"/>
      <c r="K98" s="172">
        <f>ROUND(E98*J98,2)</f>
        <v>0</v>
      </c>
      <c r="L98" s="172">
        <v>21</v>
      </c>
      <c r="M98" s="172">
        <f>G98*(1+L98/100)</f>
        <v>0</v>
      </c>
      <c r="N98" s="170">
        <v>1.8579999999999999E-2</v>
      </c>
      <c r="O98" s="170">
        <f>ROUND(E98*N98,2)</f>
        <v>0.65</v>
      </c>
      <c r="P98" s="170">
        <v>0</v>
      </c>
      <c r="Q98" s="170">
        <f>ROUND(E98*P98,2)</f>
        <v>0</v>
      </c>
      <c r="R98" s="172"/>
      <c r="S98" s="172" t="s">
        <v>192</v>
      </c>
      <c r="T98" s="173" t="s">
        <v>171</v>
      </c>
      <c r="U98" s="158">
        <v>0</v>
      </c>
      <c r="V98" s="158">
        <f>ROUND(E98*U98,2)</f>
        <v>0</v>
      </c>
      <c r="W98" s="158"/>
      <c r="X98" s="158" t="s">
        <v>198</v>
      </c>
      <c r="Y98" s="147"/>
      <c r="Z98" s="147"/>
      <c r="AA98" s="147"/>
      <c r="AB98" s="147"/>
      <c r="AC98" s="147"/>
      <c r="AD98" s="147"/>
      <c r="AE98" s="147"/>
      <c r="AF98" s="147"/>
      <c r="AG98" s="147" t="s">
        <v>772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45"/>
      <c r="D99" s="246"/>
      <c r="E99" s="246"/>
      <c r="F99" s="246"/>
      <c r="G99" s="246"/>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176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67">
        <v>39</v>
      </c>
      <c r="B100" s="168" t="s">
        <v>946</v>
      </c>
      <c r="C100" s="178" t="s">
        <v>947</v>
      </c>
      <c r="D100" s="169" t="s">
        <v>337</v>
      </c>
      <c r="E100" s="170">
        <v>22</v>
      </c>
      <c r="F100" s="171"/>
      <c r="G100" s="172">
        <f>ROUND(E100*F100,2)</f>
        <v>0</v>
      </c>
      <c r="H100" s="171"/>
      <c r="I100" s="172">
        <f>ROUND(E100*H100,2)</f>
        <v>0</v>
      </c>
      <c r="J100" s="171"/>
      <c r="K100" s="172">
        <f>ROUND(E100*J100,2)</f>
        <v>0</v>
      </c>
      <c r="L100" s="172">
        <v>21</v>
      </c>
      <c r="M100" s="172">
        <f>G100*(1+L100/100)</f>
        <v>0</v>
      </c>
      <c r="N100" s="170">
        <v>2.7060000000000001E-2</v>
      </c>
      <c r="O100" s="170">
        <f>ROUND(E100*N100,2)</f>
        <v>0.6</v>
      </c>
      <c r="P100" s="170">
        <v>0</v>
      </c>
      <c r="Q100" s="170">
        <f>ROUND(E100*P100,2)</f>
        <v>0</v>
      </c>
      <c r="R100" s="172"/>
      <c r="S100" s="172" t="s">
        <v>192</v>
      </c>
      <c r="T100" s="173" t="s">
        <v>171</v>
      </c>
      <c r="U100" s="158">
        <v>0</v>
      </c>
      <c r="V100" s="158">
        <f>ROUND(E100*U100,2)</f>
        <v>0</v>
      </c>
      <c r="W100" s="158"/>
      <c r="X100" s="158" t="s">
        <v>198</v>
      </c>
      <c r="Y100" s="147"/>
      <c r="Z100" s="147"/>
      <c r="AA100" s="147"/>
      <c r="AB100" s="147"/>
      <c r="AC100" s="147"/>
      <c r="AD100" s="147"/>
      <c r="AE100" s="147"/>
      <c r="AF100" s="147"/>
      <c r="AG100" s="147" t="s">
        <v>772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45"/>
      <c r="D101" s="246"/>
      <c r="E101" s="246"/>
      <c r="F101" s="246"/>
      <c r="G101" s="246"/>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67">
        <v>40</v>
      </c>
      <c r="B102" s="168" t="s">
        <v>948</v>
      </c>
      <c r="C102" s="178" t="s">
        <v>949</v>
      </c>
      <c r="D102" s="169" t="s">
        <v>337</v>
      </c>
      <c r="E102" s="170">
        <v>6.5</v>
      </c>
      <c r="F102" s="171"/>
      <c r="G102" s="172">
        <f>ROUND(E102*F102,2)</f>
        <v>0</v>
      </c>
      <c r="H102" s="171"/>
      <c r="I102" s="172">
        <f>ROUND(E102*H102,2)</f>
        <v>0</v>
      </c>
      <c r="J102" s="171"/>
      <c r="K102" s="172">
        <f>ROUND(E102*J102,2)</f>
        <v>0</v>
      </c>
      <c r="L102" s="172">
        <v>21</v>
      </c>
      <c r="M102" s="172">
        <f>G102*(1+L102/100)</f>
        <v>0</v>
      </c>
      <c r="N102" s="170">
        <v>4.4330000000000001E-2</v>
      </c>
      <c r="O102" s="170">
        <f>ROUND(E102*N102,2)</f>
        <v>0.28999999999999998</v>
      </c>
      <c r="P102" s="170">
        <v>0</v>
      </c>
      <c r="Q102" s="170">
        <f>ROUND(E102*P102,2)</f>
        <v>0</v>
      </c>
      <c r="R102" s="172"/>
      <c r="S102" s="172" t="s">
        <v>192</v>
      </c>
      <c r="T102" s="173" t="s">
        <v>171</v>
      </c>
      <c r="U102" s="158">
        <v>0</v>
      </c>
      <c r="V102" s="158">
        <f>ROUND(E102*U102,2)</f>
        <v>0</v>
      </c>
      <c r="W102" s="158"/>
      <c r="X102" s="158" t="s">
        <v>198</v>
      </c>
      <c r="Y102" s="147"/>
      <c r="Z102" s="147"/>
      <c r="AA102" s="147"/>
      <c r="AB102" s="147"/>
      <c r="AC102" s="147"/>
      <c r="AD102" s="147"/>
      <c r="AE102" s="147"/>
      <c r="AF102" s="147"/>
      <c r="AG102" s="147" t="s">
        <v>772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245"/>
      <c r="D103" s="246"/>
      <c r="E103" s="246"/>
      <c r="F103" s="246"/>
      <c r="G103" s="246"/>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176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67">
        <v>41</v>
      </c>
      <c r="B104" s="168" t="s">
        <v>950</v>
      </c>
      <c r="C104" s="178" t="s">
        <v>951</v>
      </c>
      <c r="D104" s="169" t="s">
        <v>337</v>
      </c>
      <c r="E104" s="170">
        <v>13</v>
      </c>
      <c r="F104" s="171"/>
      <c r="G104" s="172">
        <f>ROUND(E104*F104,2)</f>
        <v>0</v>
      </c>
      <c r="H104" s="171"/>
      <c r="I104" s="172">
        <f>ROUND(E104*H104,2)</f>
        <v>0</v>
      </c>
      <c r="J104" s="171"/>
      <c r="K104" s="172">
        <f>ROUND(E104*J104,2)</f>
        <v>0</v>
      </c>
      <c r="L104" s="172">
        <v>21</v>
      </c>
      <c r="M104" s="172">
        <f>G104*(1+L104/100)</f>
        <v>0</v>
      </c>
      <c r="N104" s="170">
        <v>4.8730000000000002E-2</v>
      </c>
      <c r="O104" s="170">
        <f>ROUND(E104*N104,2)</f>
        <v>0.63</v>
      </c>
      <c r="P104" s="170">
        <v>0</v>
      </c>
      <c r="Q104" s="170">
        <f>ROUND(E104*P104,2)</f>
        <v>0</v>
      </c>
      <c r="R104" s="172"/>
      <c r="S104" s="172" t="s">
        <v>192</v>
      </c>
      <c r="T104" s="173" t="s">
        <v>171</v>
      </c>
      <c r="U104" s="158">
        <v>0</v>
      </c>
      <c r="V104" s="158">
        <f>ROUND(E104*U104,2)</f>
        <v>0</v>
      </c>
      <c r="W104" s="158"/>
      <c r="X104" s="158" t="s">
        <v>198</v>
      </c>
      <c r="Y104" s="147"/>
      <c r="Z104" s="147"/>
      <c r="AA104" s="147"/>
      <c r="AB104" s="147"/>
      <c r="AC104" s="147"/>
      <c r="AD104" s="147"/>
      <c r="AE104" s="147"/>
      <c r="AF104" s="147"/>
      <c r="AG104" s="147" t="s">
        <v>772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245"/>
      <c r="D105" s="246"/>
      <c r="E105" s="246"/>
      <c r="F105" s="246"/>
      <c r="G105" s="246"/>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176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67">
        <v>42</v>
      </c>
      <c r="B106" s="168" t="s">
        <v>952</v>
      </c>
      <c r="C106" s="178" t="s">
        <v>953</v>
      </c>
      <c r="D106" s="169" t="s">
        <v>337</v>
      </c>
      <c r="E106" s="170">
        <v>14</v>
      </c>
      <c r="F106" s="171"/>
      <c r="G106" s="172">
        <f>ROUND(E106*F106,2)</f>
        <v>0</v>
      </c>
      <c r="H106" s="171"/>
      <c r="I106" s="172">
        <f>ROUND(E106*H106,2)</f>
        <v>0</v>
      </c>
      <c r="J106" s="171"/>
      <c r="K106" s="172">
        <f>ROUND(E106*J106,2)</f>
        <v>0</v>
      </c>
      <c r="L106" s="172">
        <v>21</v>
      </c>
      <c r="M106" s="172">
        <f>G106*(1+L106/100)</f>
        <v>0</v>
      </c>
      <c r="N106" s="170">
        <v>3.1199999999999999E-3</v>
      </c>
      <c r="O106" s="170">
        <f>ROUND(E106*N106,2)</f>
        <v>0.04</v>
      </c>
      <c r="P106" s="170">
        <v>0</v>
      </c>
      <c r="Q106" s="170">
        <f>ROUND(E106*P106,2)</f>
        <v>0</v>
      </c>
      <c r="R106" s="172"/>
      <c r="S106" s="172" t="s">
        <v>192</v>
      </c>
      <c r="T106" s="173" t="s">
        <v>171</v>
      </c>
      <c r="U106" s="158">
        <v>0</v>
      </c>
      <c r="V106" s="158">
        <f>ROUND(E106*U106,2)</f>
        <v>0</v>
      </c>
      <c r="W106" s="158"/>
      <c r="X106" s="158" t="s">
        <v>198</v>
      </c>
      <c r="Y106" s="147"/>
      <c r="Z106" s="147"/>
      <c r="AA106" s="147"/>
      <c r="AB106" s="147"/>
      <c r="AC106" s="147"/>
      <c r="AD106" s="147"/>
      <c r="AE106" s="147"/>
      <c r="AF106" s="147"/>
      <c r="AG106" s="147" t="s">
        <v>772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45"/>
      <c r="D107" s="246"/>
      <c r="E107" s="246"/>
      <c r="F107" s="246"/>
      <c r="G107" s="246"/>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176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399999999999999" outlineLevel="1" x14ac:dyDescent="0.25">
      <c r="A108" s="167">
        <v>43</v>
      </c>
      <c r="B108" s="168" t="s">
        <v>954</v>
      </c>
      <c r="C108" s="178" t="s">
        <v>955</v>
      </c>
      <c r="D108" s="169" t="s">
        <v>790</v>
      </c>
      <c r="E108" s="170">
        <v>1</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c r="S108" s="172" t="s">
        <v>192</v>
      </c>
      <c r="T108" s="173" t="s">
        <v>171</v>
      </c>
      <c r="U108" s="158">
        <v>0</v>
      </c>
      <c r="V108" s="158">
        <f>ROUND(E108*U108,2)</f>
        <v>0</v>
      </c>
      <c r="W108" s="158"/>
      <c r="X108" s="158" t="s">
        <v>198</v>
      </c>
      <c r="Y108" s="147"/>
      <c r="Z108" s="147"/>
      <c r="AA108" s="147"/>
      <c r="AB108" s="147"/>
      <c r="AC108" s="147"/>
      <c r="AD108" s="147"/>
      <c r="AE108" s="147"/>
      <c r="AF108" s="147"/>
      <c r="AG108" s="147" t="s">
        <v>772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245"/>
      <c r="D109" s="246"/>
      <c r="E109" s="246"/>
      <c r="F109" s="246"/>
      <c r="G109" s="246"/>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176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67">
        <v>44</v>
      </c>
      <c r="B110" s="168" t="s">
        <v>956</v>
      </c>
      <c r="C110" s="178" t="s">
        <v>957</v>
      </c>
      <c r="D110" s="169" t="s">
        <v>790</v>
      </c>
      <c r="E110" s="170">
        <v>1</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c r="S110" s="172" t="s">
        <v>192</v>
      </c>
      <c r="T110" s="173" t="s">
        <v>171</v>
      </c>
      <c r="U110" s="158">
        <v>0</v>
      </c>
      <c r="V110" s="158">
        <f>ROUND(E110*U110,2)</f>
        <v>0</v>
      </c>
      <c r="W110" s="158"/>
      <c r="X110" s="158" t="s">
        <v>303</v>
      </c>
      <c r="Y110" s="147"/>
      <c r="Z110" s="147"/>
      <c r="AA110" s="147"/>
      <c r="AB110" s="147"/>
      <c r="AC110" s="147"/>
      <c r="AD110" s="147"/>
      <c r="AE110" s="147"/>
      <c r="AF110" s="147"/>
      <c r="AG110" s="147" t="s">
        <v>775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245"/>
      <c r="D111" s="246"/>
      <c r="E111" s="246"/>
      <c r="F111" s="246"/>
      <c r="G111" s="246"/>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176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0.399999999999999" outlineLevel="1" x14ac:dyDescent="0.25">
      <c r="A112" s="167">
        <v>45</v>
      </c>
      <c r="B112" s="168" t="s">
        <v>958</v>
      </c>
      <c r="C112" s="178" t="s">
        <v>959</v>
      </c>
      <c r="D112" s="169" t="s">
        <v>790</v>
      </c>
      <c r="E112" s="170">
        <v>2</v>
      </c>
      <c r="F112" s="171"/>
      <c r="G112" s="172">
        <f>ROUND(E112*F112,2)</f>
        <v>0</v>
      </c>
      <c r="H112" s="171"/>
      <c r="I112" s="172">
        <f>ROUND(E112*H112,2)</f>
        <v>0</v>
      </c>
      <c r="J112" s="171"/>
      <c r="K112" s="172">
        <f>ROUND(E112*J112,2)</f>
        <v>0</v>
      </c>
      <c r="L112" s="172">
        <v>21</v>
      </c>
      <c r="M112" s="172">
        <f>G112*(1+L112/100)</f>
        <v>0</v>
      </c>
      <c r="N112" s="170">
        <v>0</v>
      </c>
      <c r="O112" s="170">
        <f>ROUND(E112*N112,2)</f>
        <v>0</v>
      </c>
      <c r="P112" s="170">
        <v>0</v>
      </c>
      <c r="Q112" s="170">
        <f>ROUND(E112*P112,2)</f>
        <v>0</v>
      </c>
      <c r="R112" s="172"/>
      <c r="S112" s="172" t="s">
        <v>192</v>
      </c>
      <c r="T112" s="173" t="s">
        <v>171</v>
      </c>
      <c r="U112" s="158">
        <v>0</v>
      </c>
      <c r="V112" s="158">
        <f>ROUND(E112*U112,2)</f>
        <v>0</v>
      </c>
      <c r="W112" s="158"/>
      <c r="X112" s="158" t="s">
        <v>198</v>
      </c>
      <c r="Y112" s="147"/>
      <c r="Z112" s="147"/>
      <c r="AA112" s="147"/>
      <c r="AB112" s="147"/>
      <c r="AC112" s="147"/>
      <c r="AD112" s="147"/>
      <c r="AE112" s="147"/>
      <c r="AF112" s="147"/>
      <c r="AG112" s="147" t="s">
        <v>772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245"/>
      <c r="D113" s="246"/>
      <c r="E113" s="246"/>
      <c r="F113" s="246"/>
      <c r="G113" s="246"/>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67">
        <v>46</v>
      </c>
      <c r="B114" s="168" t="s">
        <v>960</v>
      </c>
      <c r="C114" s="178" t="s">
        <v>961</v>
      </c>
      <c r="D114" s="169" t="s">
        <v>790</v>
      </c>
      <c r="E114" s="170">
        <v>1</v>
      </c>
      <c r="F114" s="171"/>
      <c r="G114" s="172">
        <f>ROUND(E114*F114,2)</f>
        <v>0</v>
      </c>
      <c r="H114" s="171"/>
      <c r="I114" s="172">
        <f>ROUND(E114*H114,2)</f>
        <v>0</v>
      </c>
      <c r="J114" s="171"/>
      <c r="K114" s="172">
        <f>ROUND(E114*J114,2)</f>
        <v>0</v>
      </c>
      <c r="L114" s="172">
        <v>21</v>
      </c>
      <c r="M114" s="172">
        <f>G114*(1+L114/100)</f>
        <v>0</v>
      </c>
      <c r="N114" s="170">
        <v>1.2</v>
      </c>
      <c r="O114" s="170">
        <f>ROUND(E114*N114,2)</f>
        <v>1.2</v>
      </c>
      <c r="P114" s="170">
        <v>0</v>
      </c>
      <c r="Q114" s="170">
        <f>ROUND(E114*P114,2)</f>
        <v>0</v>
      </c>
      <c r="R114" s="172"/>
      <c r="S114" s="172" t="s">
        <v>192</v>
      </c>
      <c r="T114" s="173" t="s">
        <v>171</v>
      </c>
      <c r="U114" s="158">
        <v>0</v>
      </c>
      <c r="V114" s="158">
        <f>ROUND(E114*U114,2)</f>
        <v>0</v>
      </c>
      <c r="W114" s="158"/>
      <c r="X114" s="158" t="s">
        <v>303</v>
      </c>
      <c r="Y114" s="147"/>
      <c r="Z114" s="147"/>
      <c r="AA114" s="147"/>
      <c r="AB114" s="147"/>
      <c r="AC114" s="147"/>
      <c r="AD114" s="147"/>
      <c r="AE114" s="147"/>
      <c r="AF114" s="147"/>
      <c r="AG114" s="147" t="s">
        <v>775</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245"/>
      <c r="D115" s="246"/>
      <c r="E115" s="246"/>
      <c r="F115" s="246"/>
      <c r="G115" s="246"/>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176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67">
        <v>47</v>
      </c>
      <c r="B116" s="168" t="s">
        <v>962</v>
      </c>
      <c r="C116" s="178" t="s">
        <v>963</v>
      </c>
      <c r="D116" s="169" t="s">
        <v>790</v>
      </c>
      <c r="E116" s="170">
        <v>1</v>
      </c>
      <c r="F116" s="171"/>
      <c r="G116" s="172">
        <f>ROUND(E116*F116,2)</f>
        <v>0</v>
      </c>
      <c r="H116" s="171"/>
      <c r="I116" s="172">
        <f>ROUND(E116*H116,2)</f>
        <v>0</v>
      </c>
      <c r="J116" s="171"/>
      <c r="K116" s="172">
        <f>ROUND(E116*J116,2)</f>
        <v>0</v>
      </c>
      <c r="L116" s="172">
        <v>21</v>
      </c>
      <c r="M116" s="172">
        <f>G116*(1+L116/100)</f>
        <v>0</v>
      </c>
      <c r="N116" s="170">
        <v>1.32</v>
      </c>
      <c r="O116" s="170">
        <f>ROUND(E116*N116,2)</f>
        <v>1.32</v>
      </c>
      <c r="P116" s="170">
        <v>0</v>
      </c>
      <c r="Q116" s="170">
        <f>ROUND(E116*P116,2)</f>
        <v>0</v>
      </c>
      <c r="R116" s="172"/>
      <c r="S116" s="172" t="s">
        <v>192</v>
      </c>
      <c r="T116" s="173" t="s">
        <v>171</v>
      </c>
      <c r="U116" s="158">
        <v>0</v>
      </c>
      <c r="V116" s="158">
        <f>ROUND(E116*U116,2)</f>
        <v>0</v>
      </c>
      <c r="W116" s="158"/>
      <c r="X116" s="158" t="s">
        <v>303</v>
      </c>
      <c r="Y116" s="147"/>
      <c r="Z116" s="147"/>
      <c r="AA116" s="147"/>
      <c r="AB116" s="147"/>
      <c r="AC116" s="147"/>
      <c r="AD116" s="147"/>
      <c r="AE116" s="147"/>
      <c r="AF116" s="147"/>
      <c r="AG116" s="147" t="s">
        <v>775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245"/>
      <c r="D117" s="246"/>
      <c r="E117" s="246"/>
      <c r="F117" s="246"/>
      <c r="G117" s="246"/>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176</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67">
        <v>48</v>
      </c>
      <c r="B118" s="168" t="s">
        <v>964</v>
      </c>
      <c r="C118" s="178" t="s">
        <v>965</v>
      </c>
      <c r="D118" s="169" t="s">
        <v>790</v>
      </c>
      <c r="E118" s="170">
        <v>3</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192</v>
      </c>
      <c r="T118" s="173" t="s">
        <v>171</v>
      </c>
      <c r="U118" s="158">
        <v>0</v>
      </c>
      <c r="V118" s="158">
        <f>ROUND(E118*U118,2)</f>
        <v>0</v>
      </c>
      <c r="W118" s="158"/>
      <c r="X118" s="158" t="s">
        <v>198</v>
      </c>
      <c r="Y118" s="147"/>
      <c r="Z118" s="147"/>
      <c r="AA118" s="147"/>
      <c r="AB118" s="147"/>
      <c r="AC118" s="147"/>
      <c r="AD118" s="147"/>
      <c r="AE118" s="147"/>
      <c r="AF118" s="147"/>
      <c r="AG118" s="147" t="s">
        <v>772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245"/>
      <c r="D119" s="246"/>
      <c r="E119" s="246"/>
      <c r="F119" s="246"/>
      <c r="G119" s="246"/>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176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67">
        <v>49</v>
      </c>
      <c r="B120" s="168" t="s">
        <v>966</v>
      </c>
      <c r="C120" s="178" t="s">
        <v>967</v>
      </c>
      <c r="D120" s="169" t="s">
        <v>790</v>
      </c>
      <c r="E120" s="170">
        <v>1</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192</v>
      </c>
      <c r="T120" s="173" t="s">
        <v>171</v>
      </c>
      <c r="U120" s="158">
        <v>0</v>
      </c>
      <c r="V120" s="158">
        <f>ROUND(E120*U120,2)</f>
        <v>0</v>
      </c>
      <c r="W120" s="158"/>
      <c r="X120" s="158" t="s">
        <v>198</v>
      </c>
      <c r="Y120" s="147"/>
      <c r="Z120" s="147"/>
      <c r="AA120" s="147"/>
      <c r="AB120" s="147"/>
      <c r="AC120" s="147"/>
      <c r="AD120" s="147"/>
      <c r="AE120" s="147"/>
      <c r="AF120" s="147"/>
      <c r="AG120" s="147" t="s">
        <v>772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5"/>
      <c r="D121" s="246"/>
      <c r="E121" s="246"/>
      <c r="F121" s="246"/>
      <c r="G121" s="246"/>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67">
        <v>50</v>
      </c>
      <c r="B122" s="168" t="s">
        <v>968</v>
      </c>
      <c r="C122" s="178" t="s">
        <v>969</v>
      </c>
      <c r="D122" s="169" t="s">
        <v>790</v>
      </c>
      <c r="E122" s="170">
        <v>1</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c r="S122" s="172" t="s">
        <v>192</v>
      </c>
      <c r="T122" s="173" t="s">
        <v>171</v>
      </c>
      <c r="U122" s="158">
        <v>0</v>
      </c>
      <c r="V122" s="158">
        <f>ROUND(E122*U122,2)</f>
        <v>0</v>
      </c>
      <c r="W122" s="158"/>
      <c r="X122" s="158" t="s">
        <v>303</v>
      </c>
      <c r="Y122" s="147"/>
      <c r="Z122" s="147"/>
      <c r="AA122" s="147"/>
      <c r="AB122" s="147"/>
      <c r="AC122" s="147"/>
      <c r="AD122" s="147"/>
      <c r="AE122" s="147"/>
      <c r="AF122" s="147"/>
      <c r="AG122" s="147" t="s">
        <v>775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45"/>
      <c r="D123" s="246"/>
      <c r="E123" s="246"/>
      <c r="F123" s="246"/>
      <c r="G123" s="246"/>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176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399999999999999" outlineLevel="1" x14ac:dyDescent="0.25">
      <c r="A124" s="167">
        <v>51</v>
      </c>
      <c r="B124" s="168" t="s">
        <v>970</v>
      </c>
      <c r="C124" s="178" t="s">
        <v>971</v>
      </c>
      <c r="D124" s="169" t="s">
        <v>790</v>
      </c>
      <c r="E124" s="170">
        <v>1</v>
      </c>
      <c r="F124" s="171"/>
      <c r="G124" s="172">
        <f>ROUND(E124*F124,2)</f>
        <v>0</v>
      </c>
      <c r="H124" s="171"/>
      <c r="I124" s="172">
        <f>ROUND(E124*H124,2)</f>
        <v>0</v>
      </c>
      <c r="J124" s="171"/>
      <c r="K124" s="172">
        <f>ROUND(E124*J124,2)</f>
        <v>0</v>
      </c>
      <c r="L124" s="172">
        <v>21</v>
      </c>
      <c r="M124" s="172">
        <f>G124*(1+L124/100)</f>
        <v>0</v>
      </c>
      <c r="N124" s="170">
        <v>0</v>
      </c>
      <c r="O124" s="170">
        <f>ROUND(E124*N124,2)</f>
        <v>0</v>
      </c>
      <c r="P124" s="170">
        <v>0</v>
      </c>
      <c r="Q124" s="170">
        <f>ROUND(E124*P124,2)</f>
        <v>0</v>
      </c>
      <c r="R124" s="172"/>
      <c r="S124" s="172" t="s">
        <v>192</v>
      </c>
      <c r="T124" s="173" t="s">
        <v>171</v>
      </c>
      <c r="U124" s="158">
        <v>0</v>
      </c>
      <c r="V124" s="158">
        <f>ROUND(E124*U124,2)</f>
        <v>0</v>
      </c>
      <c r="W124" s="158"/>
      <c r="X124" s="158" t="s">
        <v>303</v>
      </c>
      <c r="Y124" s="147"/>
      <c r="Z124" s="147"/>
      <c r="AA124" s="147"/>
      <c r="AB124" s="147"/>
      <c r="AC124" s="147"/>
      <c r="AD124" s="147"/>
      <c r="AE124" s="147"/>
      <c r="AF124" s="147"/>
      <c r="AG124" s="147" t="s">
        <v>775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45"/>
      <c r="D125" s="246"/>
      <c r="E125" s="246"/>
      <c r="F125" s="246"/>
      <c r="G125" s="246"/>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176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67">
        <v>52</v>
      </c>
      <c r="B126" s="168" t="s">
        <v>972</v>
      </c>
      <c r="C126" s="178" t="s">
        <v>973</v>
      </c>
      <c r="D126" s="169" t="s">
        <v>790</v>
      </c>
      <c r="E126" s="170">
        <v>2</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c r="S126" s="172" t="s">
        <v>192</v>
      </c>
      <c r="T126" s="173" t="s">
        <v>171</v>
      </c>
      <c r="U126" s="158">
        <v>0</v>
      </c>
      <c r="V126" s="158">
        <f>ROUND(E126*U126,2)</f>
        <v>0</v>
      </c>
      <c r="W126" s="158"/>
      <c r="X126" s="158" t="s">
        <v>198</v>
      </c>
      <c r="Y126" s="147"/>
      <c r="Z126" s="147"/>
      <c r="AA126" s="147"/>
      <c r="AB126" s="147"/>
      <c r="AC126" s="147"/>
      <c r="AD126" s="147"/>
      <c r="AE126" s="147"/>
      <c r="AF126" s="147"/>
      <c r="AG126" s="147" t="s">
        <v>772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245"/>
      <c r="D127" s="246"/>
      <c r="E127" s="246"/>
      <c r="F127" s="246"/>
      <c r="G127" s="246"/>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176</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67">
        <v>53</v>
      </c>
      <c r="B128" s="168" t="s">
        <v>974</v>
      </c>
      <c r="C128" s="178" t="s">
        <v>975</v>
      </c>
      <c r="D128" s="169" t="s">
        <v>790</v>
      </c>
      <c r="E128" s="170">
        <v>1</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c r="S128" s="172" t="s">
        <v>192</v>
      </c>
      <c r="T128" s="173" t="s">
        <v>171</v>
      </c>
      <c r="U128" s="158">
        <v>0</v>
      </c>
      <c r="V128" s="158">
        <f>ROUND(E128*U128,2)</f>
        <v>0</v>
      </c>
      <c r="W128" s="158"/>
      <c r="X128" s="158" t="s">
        <v>303</v>
      </c>
      <c r="Y128" s="147"/>
      <c r="Z128" s="147"/>
      <c r="AA128" s="147"/>
      <c r="AB128" s="147"/>
      <c r="AC128" s="147"/>
      <c r="AD128" s="147"/>
      <c r="AE128" s="147"/>
      <c r="AF128" s="147"/>
      <c r="AG128" s="147" t="s">
        <v>775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245"/>
      <c r="D129" s="246"/>
      <c r="E129" s="246"/>
      <c r="F129" s="246"/>
      <c r="G129" s="246"/>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176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67">
        <v>54</v>
      </c>
      <c r="B130" s="168" t="s">
        <v>976</v>
      </c>
      <c r="C130" s="178" t="s">
        <v>977</v>
      </c>
      <c r="D130" s="169" t="s">
        <v>790</v>
      </c>
      <c r="E130" s="170">
        <v>1</v>
      </c>
      <c r="F130" s="171"/>
      <c r="G130" s="172">
        <f>ROUND(E130*F130,2)</f>
        <v>0</v>
      </c>
      <c r="H130" s="171"/>
      <c r="I130" s="172">
        <f>ROUND(E130*H130,2)</f>
        <v>0</v>
      </c>
      <c r="J130" s="171"/>
      <c r="K130" s="172">
        <f>ROUND(E130*J130,2)</f>
        <v>0</v>
      </c>
      <c r="L130" s="172">
        <v>21</v>
      </c>
      <c r="M130" s="172">
        <f>G130*(1+L130/100)</f>
        <v>0</v>
      </c>
      <c r="N130" s="170">
        <v>0</v>
      </c>
      <c r="O130" s="170">
        <f>ROUND(E130*N130,2)</f>
        <v>0</v>
      </c>
      <c r="P130" s="170">
        <v>0</v>
      </c>
      <c r="Q130" s="170">
        <f>ROUND(E130*P130,2)</f>
        <v>0</v>
      </c>
      <c r="R130" s="172"/>
      <c r="S130" s="172" t="s">
        <v>192</v>
      </c>
      <c r="T130" s="173" t="s">
        <v>171</v>
      </c>
      <c r="U130" s="158">
        <v>0</v>
      </c>
      <c r="V130" s="158">
        <f>ROUND(E130*U130,2)</f>
        <v>0</v>
      </c>
      <c r="W130" s="158"/>
      <c r="X130" s="158" t="s">
        <v>303</v>
      </c>
      <c r="Y130" s="147"/>
      <c r="Z130" s="147"/>
      <c r="AA130" s="147"/>
      <c r="AB130" s="147"/>
      <c r="AC130" s="147"/>
      <c r="AD130" s="147"/>
      <c r="AE130" s="147"/>
      <c r="AF130" s="147"/>
      <c r="AG130" s="147" t="s">
        <v>775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54"/>
      <c r="B131" s="155"/>
      <c r="C131" s="245"/>
      <c r="D131" s="246"/>
      <c r="E131" s="246"/>
      <c r="F131" s="246"/>
      <c r="G131" s="246"/>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176</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0.399999999999999" outlineLevel="1" x14ac:dyDescent="0.25">
      <c r="A132" s="167">
        <v>55</v>
      </c>
      <c r="B132" s="168" t="s">
        <v>970</v>
      </c>
      <c r="C132" s="178" t="s">
        <v>971</v>
      </c>
      <c r="D132" s="169" t="s">
        <v>790</v>
      </c>
      <c r="E132" s="170">
        <v>2</v>
      </c>
      <c r="F132" s="171"/>
      <c r="G132" s="172">
        <f>ROUND(E132*F132,2)</f>
        <v>0</v>
      </c>
      <c r="H132" s="171"/>
      <c r="I132" s="172">
        <f>ROUND(E132*H132,2)</f>
        <v>0</v>
      </c>
      <c r="J132" s="171"/>
      <c r="K132" s="172">
        <f>ROUND(E132*J132,2)</f>
        <v>0</v>
      </c>
      <c r="L132" s="172">
        <v>21</v>
      </c>
      <c r="M132" s="172">
        <f>G132*(1+L132/100)</f>
        <v>0</v>
      </c>
      <c r="N132" s="170">
        <v>0</v>
      </c>
      <c r="O132" s="170">
        <f>ROUND(E132*N132,2)</f>
        <v>0</v>
      </c>
      <c r="P132" s="170">
        <v>0</v>
      </c>
      <c r="Q132" s="170">
        <f>ROUND(E132*P132,2)</f>
        <v>0</v>
      </c>
      <c r="R132" s="172"/>
      <c r="S132" s="172" t="s">
        <v>192</v>
      </c>
      <c r="T132" s="173" t="s">
        <v>171</v>
      </c>
      <c r="U132" s="158">
        <v>0</v>
      </c>
      <c r="V132" s="158">
        <f>ROUND(E132*U132,2)</f>
        <v>0</v>
      </c>
      <c r="W132" s="158"/>
      <c r="X132" s="158" t="s">
        <v>303</v>
      </c>
      <c r="Y132" s="147"/>
      <c r="Z132" s="147"/>
      <c r="AA132" s="147"/>
      <c r="AB132" s="147"/>
      <c r="AC132" s="147"/>
      <c r="AD132" s="147"/>
      <c r="AE132" s="147"/>
      <c r="AF132" s="147"/>
      <c r="AG132" s="147" t="s">
        <v>775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245"/>
      <c r="D133" s="246"/>
      <c r="E133" s="246"/>
      <c r="F133" s="246"/>
      <c r="G133" s="246"/>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176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67">
        <v>56</v>
      </c>
      <c r="B134" s="168" t="s">
        <v>978</v>
      </c>
      <c r="C134" s="178" t="s">
        <v>979</v>
      </c>
      <c r="D134" s="169" t="s">
        <v>337</v>
      </c>
      <c r="E134" s="170">
        <v>24</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c r="S134" s="172" t="s">
        <v>192</v>
      </c>
      <c r="T134" s="173" t="s">
        <v>171</v>
      </c>
      <c r="U134" s="158">
        <v>0</v>
      </c>
      <c r="V134" s="158">
        <f>ROUND(E134*U134,2)</f>
        <v>0</v>
      </c>
      <c r="W134" s="158"/>
      <c r="X134" s="158" t="s">
        <v>198</v>
      </c>
      <c r="Y134" s="147"/>
      <c r="Z134" s="147"/>
      <c r="AA134" s="147"/>
      <c r="AB134" s="147"/>
      <c r="AC134" s="147"/>
      <c r="AD134" s="147"/>
      <c r="AE134" s="147"/>
      <c r="AF134" s="147"/>
      <c r="AG134" s="147" t="s">
        <v>772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245"/>
      <c r="D135" s="246"/>
      <c r="E135" s="246"/>
      <c r="F135" s="246"/>
      <c r="G135" s="246"/>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176</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67">
        <v>57</v>
      </c>
      <c r="B136" s="168" t="s">
        <v>980</v>
      </c>
      <c r="C136" s="178" t="s">
        <v>981</v>
      </c>
      <c r="D136" s="169" t="s">
        <v>337</v>
      </c>
      <c r="E136" s="170">
        <v>24.72</v>
      </c>
      <c r="F136" s="171"/>
      <c r="G136" s="172">
        <f>ROUND(E136*F136,2)</f>
        <v>0</v>
      </c>
      <c r="H136" s="171"/>
      <c r="I136" s="172">
        <f>ROUND(E136*H136,2)</f>
        <v>0</v>
      </c>
      <c r="J136" s="171"/>
      <c r="K136" s="172">
        <f>ROUND(E136*J136,2)</f>
        <v>0</v>
      </c>
      <c r="L136" s="172">
        <v>21</v>
      </c>
      <c r="M136" s="172">
        <f>G136*(1+L136/100)</f>
        <v>0</v>
      </c>
      <c r="N136" s="170">
        <v>6.9999999999999999E-4</v>
      </c>
      <c r="O136" s="170">
        <f>ROUND(E136*N136,2)</f>
        <v>0.02</v>
      </c>
      <c r="P136" s="170">
        <v>0</v>
      </c>
      <c r="Q136" s="170">
        <f>ROUND(E136*P136,2)</f>
        <v>0</v>
      </c>
      <c r="R136" s="172"/>
      <c r="S136" s="172" t="s">
        <v>192</v>
      </c>
      <c r="T136" s="173" t="s">
        <v>171</v>
      </c>
      <c r="U136" s="158">
        <v>0</v>
      </c>
      <c r="V136" s="158">
        <f>ROUND(E136*U136,2)</f>
        <v>0</v>
      </c>
      <c r="W136" s="158"/>
      <c r="X136" s="158" t="s">
        <v>303</v>
      </c>
      <c r="Y136" s="147"/>
      <c r="Z136" s="147"/>
      <c r="AA136" s="147"/>
      <c r="AB136" s="147"/>
      <c r="AC136" s="147"/>
      <c r="AD136" s="147"/>
      <c r="AE136" s="147"/>
      <c r="AF136" s="147"/>
      <c r="AG136" s="147" t="s">
        <v>775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184" t="s">
        <v>982</v>
      </c>
      <c r="D137" s="182"/>
      <c r="E137" s="183"/>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201</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4" t="s">
        <v>983</v>
      </c>
      <c r="D138" s="182"/>
      <c r="E138" s="183">
        <v>24.72</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243"/>
      <c r="D139" s="244"/>
      <c r="E139" s="244"/>
      <c r="F139" s="244"/>
      <c r="G139" s="244"/>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176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7">
        <v>58</v>
      </c>
      <c r="B140" s="168" t="s">
        <v>984</v>
      </c>
      <c r="C140" s="178" t="s">
        <v>985</v>
      </c>
      <c r="D140" s="169" t="s">
        <v>337</v>
      </c>
      <c r="E140" s="170">
        <v>24</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c r="S140" s="172" t="s">
        <v>192</v>
      </c>
      <c r="T140" s="173" t="s">
        <v>171</v>
      </c>
      <c r="U140" s="158">
        <v>0</v>
      </c>
      <c r="V140" s="158">
        <f>ROUND(E140*U140,2)</f>
        <v>0</v>
      </c>
      <c r="W140" s="158"/>
      <c r="X140" s="158" t="s">
        <v>198</v>
      </c>
      <c r="Y140" s="147"/>
      <c r="Z140" s="147"/>
      <c r="AA140" s="147"/>
      <c r="AB140" s="147"/>
      <c r="AC140" s="147"/>
      <c r="AD140" s="147"/>
      <c r="AE140" s="147"/>
      <c r="AF140" s="147"/>
      <c r="AG140" s="147" t="s">
        <v>772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245"/>
      <c r="D141" s="246"/>
      <c r="E141" s="246"/>
      <c r="F141" s="246"/>
      <c r="G141" s="246"/>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176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67">
        <v>59</v>
      </c>
      <c r="B142" s="168" t="s">
        <v>986</v>
      </c>
      <c r="C142" s="178" t="s">
        <v>987</v>
      </c>
      <c r="D142" s="169" t="s">
        <v>337</v>
      </c>
      <c r="E142" s="170">
        <v>24.72</v>
      </c>
      <c r="F142" s="171"/>
      <c r="G142" s="172">
        <f>ROUND(E142*F142,2)</f>
        <v>0</v>
      </c>
      <c r="H142" s="171"/>
      <c r="I142" s="172">
        <f>ROUND(E142*H142,2)</f>
        <v>0</v>
      </c>
      <c r="J142" s="171"/>
      <c r="K142" s="172">
        <f>ROUND(E142*J142,2)</f>
        <v>0</v>
      </c>
      <c r="L142" s="172">
        <v>21</v>
      </c>
      <c r="M142" s="172">
        <f>G142*(1+L142/100)</f>
        <v>0</v>
      </c>
      <c r="N142" s="170">
        <v>2.0999999999999999E-3</v>
      </c>
      <c r="O142" s="170">
        <f>ROUND(E142*N142,2)</f>
        <v>0.05</v>
      </c>
      <c r="P142" s="170">
        <v>0</v>
      </c>
      <c r="Q142" s="170">
        <f>ROUND(E142*P142,2)</f>
        <v>0</v>
      </c>
      <c r="R142" s="172"/>
      <c r="S142" s="172" t="s">
        <v>192</v>
      </c>
      <c r="T142" s="173" t="s">
        <v>171</v>
      </c>
      <c r="U142" s="158">
        <v>0</v>
      </c>
      <c r="V142" s="158">
        <f>ROUND(E142*U142,2)</f>
        <v>0</v>
      </c>
      <c r="W142" s="158"/>
      <c r="X142" s="158" t="s">
        <v>303</v>
      </c>
      <c r="Y142" s="147"/>
      <c r="Z142" s="147"/>
      <c r="AA142" s="147"/>
      <c r="AB142" s="147"/>
      <c r="AC142" s="147"/>
      <c r="AD142" s="147"/>
      <c r="AE142" s="147"/>
      <c r="AF142" s="147"/>
      <c r="AG142" s="147" t="s">
        <v>775</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184" t="s">
        <v>982</v>
      </c>
      <c r="D143" s="182"/>
      <c r="E143" s="183"/>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201</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4" t="s">
        <v>983</v>
      </c>
      <c r="D144" s="182"/>
      <c r="E144" s="183">
        <v>24.72</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243"/>
      <c r="D145" s="244"/>
      <c r="E145" s="244"/>
      <c r="F145" s="244"/>
      <c r="G145" s="244"/>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176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67">
        <v>60</v>
      </c>
      <c r="B146" s="168" t="s">
        <v>988</v>
      </c>
      <c r="C146" s="178" t="s">
        <v>989</v>
      </c>
      <c r="D146" s="169" t="s">
        <v>337</v>
      </c>
      <c r="E146" s="170">
        <v>16</v>
      </c>
      <c r="F146" s="171"/>
      <c r="G146" s="172">
        <f>ROUND(E146*F146,2)</f>
        <v>0</v>
      </c>
      <c r="H146" s="171"/>
      <c r="I146" s="172">
        <f>ROUND(E146*H146,2)</f>
        <v>0</v>
      </c>
      <c r="J146" s="171"/>
      <c r="K146" s="172">
        <f>ROUND(E146*J146,2)</f>
        <v>0</v>
      </c>
      <c r="L146" s="172">
        <v>21</v>
      </c>
      <c r="M146" s="172">
        <f>G146*(1+L146/100)</f>
        <v>0</v>
      </c>
      <c r="N146" s="170">
        <v>0</v>
      </c>
      <c r="O146" s="170">
        <f>ROUND(E146*N146,2)</f>
        <v>0</v>
      </c>
      <c r="P146" s="170">
        <v>0</v>
      </c>
      <c r="Q146" s="170">
        <f>ROUND(E146*P146,2)</f>
        <v>0</v>
      </c>
      <c r="R146" s="172"/>
      <c r="S146" s="172" t="s">
        <v>192</v>
      </c>
      <c r="T146" s="173" t="s">
        <v>171</v>
      </c>
      <c r="U146" s="158">
        <v>0</v>
      </c>
      <c r="V146" s="158">
        <f>ROUND(E146*U146,2)</f>
        <v>0</v>
      </c>
      <c r="W146" s="158"/>
      <c r="X146" s="158" t="s">
        <v>198</v>
      </c>
      <c r="Y146" s="147"/>
      <c r="Z146" s="147"/>
      <c r="AA146" s="147"/>
      <c r="AB146" s="147"/>
      <c r="AC146" s="147"/>
      <c r="AD146" s="147"/>
      <c r="AE146" s="147"/>
      <c r="AF146" s="147"/>
      <c r="AG146" s="147" t="s">
        <v>772</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45"/>
      <c r="D147" s="246"/>
      <c r="E147" s="246"/>
      <c r="F147" s="246"/>
      <c r="G147" s="246"/>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176</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67">
        <v>61</v>
      </c>
      <c r="B148" s="168" t="s">
        <v>990</v>
      </c>
      <c r="C148" s="178" t="s">
        <v>991</v>
      </c>
      <c r="D148" s="169" t="s">
        <v>337</v>
      </c>
      <c r="E148" s="170">
        <v>16.48</v>
      </c>
      <c r="F148" s="171"/>
      <c r="G148" s="172">
        <f>ROUND(E148*F148,2)</f>
        <v>0</v>
      </c>
      <c r="H148" s="171"/>
      <c r="I148" s="172">
        <f>ROUND(E148*H148,2)</f>
        <v>0</v>
      </c>
      <c r="J148" s="171"/>
      <c r="K148" s="172">
        <f>ROUND(E148*J148,2)</f>
        <v>0</v>
      </c>
      <c r="L148" s="172">
        <v>21</v>
      </c>
      <c r="M148" s="172">
        <f>G148*(1+L148/100)</f>
        <v>0</v>
      </c>
      <c r="N148" s="170">
        <v>1E-3</v>
      </c>
      <c r="O148" s="170">
        <f>ROUND(E148*N148,2)</f>
        <v>0.02</v>
      </c>
      <c r="P148" s="170">
        <v>0</v>
      </c>
      <c r="Q148" s="170">
        <f>ROUND(E148*P148,2)</f>
        <v>0</v>
      </c>
      <c r="R148" s="172"/>
      <c r="S148" s="172" t="s">
        <v>192</v>
      </c>
      <c r="T148" s="173" t="s">
        <v>171</v>
      </c>
      <c r="U148" s="158">
        <v>0</v>
      </c>
      <c r="V148" s="158">
        <f>ROUND(E148*U148,2)</f>
        <v>0</v>
      </c>
      <c r="W148" s="158"/>
      <c r="X148" s="158" t="s">
        <v>303</v>
      </c>
      <c r="Y148" s="147"/>
      <c r="Z148" s="147"/>
      <c r="AA148" s="147"/>
      <c r="AB148" s="147"/>
      <c r="AC148" s="147"/>
      <c r="AD148" s="147"/>
      <c r="AE148" s="147"/>
      <c r="AF148" s="147"/>
      <c r="AG148" s="147" t="s">
        <v>775</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184" t="s">
        <v>992</v>
      </c>
      <c r="D149" s="182"/>
      <c r="E149" s="183"/>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84" t="s">
        <v>993</v>
      </c>
      <c r="D150" s="182"/>
      <c r="E150" s="183">
        <v>16.48</v>
      </c>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201</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243"/>
      <c r="D151" s="244"/>
      <c r="E151" s="244"/>
      <c r="F151" s="244"/>
      <c r="G151" s="244"/>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176</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67">
        <v>62</v>
      </c>
      <c r="B152" s="168" t="s">
        <v>994</v>
      </c>
      <c r="C152" s="178" t="s">
        <v>995</v>
      </c>
      <c r="D152" s="169" t="s">
        <v>337</v>
      </c>
      <c r="E152" s="170">
        <v>24</v>
      </c>
      <c r="F152" s="171"/>
      <c r="G152" s="172">
        <f>ROUND(E152*F152,2)</f>
        <v>0</v>
      </c>
      <c r="H152" s="171"/>
      <c r="I152" s="172">
        <f>ROUND(E152*H152,2)</f>
        <v>0</v>
      </c>
      <c r="J152" s="171"/>
      <c r="K152" s="172">
        <f>ROUND(E152*J152,2)</f>
        <v>0</v>
      </c>
      <c r="L152" s="172">
        <v>21</v>
      </c>
      <c r="M152" s="172">
        <f>G152*(1+L152/100)</f>
        <v>0</v>
      </c>
      <c r="N152" s="170">
        <v>0</v>
      </c>
      <c r="O152" s="170">
        <f>ROUND(E152*N152,2)</f>
        <v>0</v>
      </c>
      <c r="P152" s="170">
        <v>0</v>
      </c>
      <c r="Q152" s="170">
        <f>ROUND(E152*P152,2)</f>
        <v>0</v>
      </c>
      <c r="R152" s="172"/>
      <c r="S152" s="172" t="s">
        <v>192</v>
      </c>
      <c r="T152" s="173" t="s">
        <v>171</v>
      </c>
      <c r="U152" s="158">
        <v>0</v>
      </c>
      <c r="V152" s="158">
        <f>ROUND(E152*U152,2)</f>
        <v>0</v>
      </c>
      <c r="W152" s="158"/>
      <c r="X152" s="158" t="s">
        <v>198</v>
      </c>
      <c r="Y152" s="147"/>
      <c r="Z152" s="147"/>
      <c r="AA152" s="147"/>
      <c r="AB152" s="147"/>
      <c r="AC152" s="147"/>
      <c r="AD152" s="147"/>
      <c r="AE152" s="147"/>
      <c r="AF152" s="147"/>
      <c r="AG152" s="147" t="s">
        <v>772</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245"/>
      <c r="D153" s="246"/>
      <c r="E153" s="246"/>
      <c r="F153" s="246"/>
      <c r="G153" s="246"/>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176</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67">
        <v>63</v>
      </c>
      <c r="B154" s="168" t="s">
        <v>996</v>
      </c>
      <c r="C154" s="178" t="s">
        <v>997</v>
      </c>
      <c r="D154" s="169" t="s">
        <v>337</v>
      </c>
      <c r="E154" s="170">
        <v>24.72</v>
      </c>
      <c r="F154" s="171"/>
      <c r="G154" s="172">
        <f>ROUND(E154*F154,2)</f>
        <v>0</v>
      </c>
      <c r="H154" s="171"/>
      <c r="I154" s="172">
        <f>ROUND(E154*H154,2)</f>
        <v>0</v>
      </c>
      <c r="J154" s="171"/>
      <c r="K154" s="172">
        <f>ROUND(E154*J154,2)</f>
        <v>0</v>
      </c>
      <c r="L154" s="172">
        <v>21</v>
      </c>
      <c r="M154" s="172">
        <f>G154*(1+L154/100)</f>
        <v>0</v>
      </c>
      <c r="N154" s="170">
        <v>1.6000000000000001E-3</v>
      </c>
      <c r="O154" s="170">
        <f>ROUND(E154*N154,2)</f>
        <v>0.04</v>
      </c>
      <c r="P154" s="170">
        <v>0</v>
      </c>
      <c r="Q154" s="170">
        <f>ROUND(E154*P154,2)</f>
        <v>0</v>
      </c>
      <c r="R154" s="172"/>
      <c r="S154" s="172" t="s">
        <v>192</v>
      </c>
      <c r="T154" s="173" t="s">
        <v>171</v>
      </c>
      <c r="U154" s="158">
        <v>0</v>
      </c>
      <c r="V154" s="158">
        <f>ROUND(E154*U154,2)</f>
        <v>0</v>
      </c>
      <c r="W154" s="158"/>
      <c r="X154" s="158" t="s">
        <v>303</v>
      </c>
      <c r="Y154" s="147"/>
      <c r="Z154" s="147"/>
      <c r="AA154" s="147"/>
      <c r="AB154" s="147"/>
      <c r="AC154" s="147"/>
      <c r="AD154" s="147"/>
      <c r="AE154" s="147"/>
      <c r="AF154" s="147"/>
      <c r="AG154" s="147" t="s">
        <v>775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4" t="s">
        <v>982</v>
      </c>
      <c r="D155" s="182"/>
      <c r="E155" s="18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201</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4" t="s">
        <v>983</v>
      </c>
      <c r="D156" s="182"/>
      <c r="E156" s="183">
        <v>24.72</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243"/>
      <c r="D157" s="244"/>
      <c r="E157" s="244"/>
      <c r="F157" s="244"/>
      <c r="G157" s="244"/>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176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67">
        <v>64</v>
      </c>
      <c r="B158" s="168" t="s">
        <v>998</v>
      </c>
      <c r="C158" s="178" t="s">
        <v>999</v>
      </c>
      <c r="D158" s="169" t="s">
        <v>0</v>
      </c>
      <c r="E158" s="170">
        <v>34440.953999999998</v>
      </c>
      <c r="F158" s="171"/>
      <c r="G158" s="172">
        <f>ROUND(E158*F158,2)</f>
        <v>0</v>
      </c>
      <c r="H158" s="171"/>
      <c r="I158" s="172">
        <f>ROUND(E158*H158,2)</f>
        <v>0</v>
      </c>
      <c r="J158" s="171"/>
      <c r="K158" s="172">
        <f>ROUND(E158*J158,2)</f>
        <v>0</v>
      </c>
      <c r="L158" s="172">
        <v>21</v>
      </c>
      <c r="M158" s="172">
        <f>G158*(1+L158/100)</f>
        <v>0</v>
      </c>
      <c r="N158" s="170">
        <v>0</v>
      </c>
      <c r="O158" s="170">
        <f>ROUND(E158*N158,2)</f>
        <v>0</v>
      </c>
      <c r="P158" s="170">
        <v>0</v>
      </c>
      <c r="Q158" s="170">
        <f>ROUND(E158*P158,2)</f>
        <v>0</v>
      </c>
      <c r="R158" s="172"/>
      <c r="S158" s="172" t="s">
        <v>192</v>
      </c>
      <c r="T158" s="173" t="s">
        <v>171</v>
      </c>
      <c r="U158" s="158">
        <v>0</v>
      </c>
      <c r="V158" s="158">
        <f>ROUND(E158*U158,2)</f>
        <v>0</v>
      </c>
      <c r="W158" s="158"/>
      <c r="X158" s="158" t="s">
        <v>198</v>
      </c>
      <c r="Y158" s="147"/>
      <c r="Z158" s="147"/>
      <c r="AA158" s="147"/>
      <c r="AB158" s="147"/>
      <c r="AC158" s="147"/>
      <c r="AD158" s="147"/>
      <c r="AE158" s="147"/>
      <c r="AF158" s="147"/>
      <c r="AG158" s="147" t="s">
        <v>772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245"/>
      <c r="D159" s="246"/>
      <c r="E159" s="246"/>
      <c r="F159" s="246"/>
      <c r="G159" s="246"/>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176</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5">
      <c r="A160" s="161" t="s">
        <v>166</v>
      </c>
      <c r="B160" s="162" t="s">
        <v>99</v>
      </c>
      <c r="C160" s="177" t="s">
        <v>100</v>
      </c>
      <c r="D160" s="163"/>
      <c r="E160" s="164"/>
      <c r="F160" s="165"/>
      <c r="G160" s="165">
        <f>SUMIF(AG161:AG181,"&lt;&gt;NOR",G161:G181)</f>
        <v>0</v>
      </c>
      <c r="H160" s="165"/>
      <c r="I160" s="165">
        <f>SUM(I161:I181)</f>
        <v>0</v>
      </c>
      <c r="J160" s="165"/>
      <c r="K160" s="165">
        <f>SUM(K161:K181)</f>
        <v>0</v>
      </c>
      <c r="L160" s="165"/>
      <c r="M160" s="165">
        <f>SUM(M161:M181)</f>
        <v>0</v>
      </c>
      <c r="N160" s="164"/>
      <c r="O160" s="164">
        <f>SUM(O161:O181)</f>
        <v>0</v>
      </c>
      <c r="P160" s="164"/>
      <c r="Q160" s="164">
        <f>SUM(Q161:Q181)</f>
        <v>0</v>
      </c>
      <c r="R160" s="165"/>
      <c r="S160" s="165"/>
      <c r="T160" s="166"/>
      <c r="U160" s="160"/>
      <c r="V160" s="160">
        <f>SUM(V161:V181)</f>
        <v>0</v>
      </c>
      <c r="W160" s="160"/>
      <c r="X160" s="160"/>
      <c r="AG160" t="s">
        <v>167</v>
      </c>
    </row>
    <row r="161" spans="1:60" outlineLevel="1" x14ac:dyDescent="0.25">
      <c r="A161" s="167">
        <v>65</v>
      </c>
      <c r="B161" s="168" t="s">
        <v>817</v>
      </c>
      <c r="C161" s="178" t="s">
        <v>818</v>
      </c>
      <c r="D161" s="169" t="s">
        <v>0</v>
      </c>
      <c r="E161" s="170">
        <v>36958.237999999998</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192</v>
      </c>
      <c r="T161" s="173" t="s">
        <v>171</v>
      </c>
      <c r="U161" s="158">
        <v>0</v>
      </c>
      <c r="V161" s="158">
        <f>ROUND(E161*U161,2)</f>
        <v>0</v>
      </c>
      <c r="W161" s="158"/>
      <c r="X161" s="158" t="s">
        <v>198</v>
      </c>
      <c r="Y161" s="147"/>
      <c r="Z161" s="147"/>
      <c r="AA161" s="147"/>
      <c r="AB161" s="147"/>
      <c r="AC161" s="147"/>
      <c r="AD161" s="147"/>
      <c r="AE161" s="147"/>
      <c r="AF161" s="147"/>
      <c r="AG161" s="147" t="s">
        <v>238</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241" t="s">
        <v>819</v>
      </c>
      <c r="D162" s="242"/>
      <c r="E162" s="242"/>
      <c r="F162" s="242"/>
      <c r="G162" s="242"/>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175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258" t="s">
        <v>820</v>
      </c>
      <c r="D163" s="259"/>
      <c r="E163" s="259"/>
      <c r="F163" s="259"/>
      <c r="G163" s="259"/>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175</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43"/>
      <c r="D164" s="244"/>
      <c r="E164" s="244"/>
      <c r="F164" s="244"/>
      <c r="G164" s="244"/>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176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67">
        <v>66</v>
      </c>
      <c r="B165" s="168" t="s">
        <v>821</v>
      </c>
      <c r="C165" s="178" t="s">
        <v>822</v>
      </c>
      <c r="D165" s="169" t="s">
        <v>823</v>
      </c>
      <c r="E165" s="170">
        <v>1</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192</v>
      </c>
      <c r="T165" s="173" t="s">
        <v>171</v>
      </c>
      <c r="U165" s="158">
        <v>0</v>
      </c>
      <c r="V165" s="158">
        <f>ROUND(E165*U165,2)</f>
        <v>0</v>
      </c>
      <c r="W165" s="158"/>
      <c r="X165" s="158" t="s">
        <v>303</v>
      </c>
      <c r="Y165" s="147"/>
      <c r="Z165" s="147"/>
      <c r="AA165" s="147"/>
      <c r="AB165" s="147"/>
      <c r="AC165" s="147"/>
      <c r="AD165" s="147"/>
      <c r="AE165" s="147"/>
      <c r="AF165" s="147"/>
      <c r="AG165" s="147" t="s">
        <v>775</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241" t="s">
        <v>819</v>
      </c>
      <c r="D166" s="242"/>
      <c r="E166" s="242"/>
      <c r="F166" s="242"/>
      <c r="G166" s="242"/>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175</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58" t="s">
        <v>824</v>
      </c>
      <c r="D167" s="259"/>
      <c r="E167" s="259"/>
      <c r="F167" s="259"/>
      <c r="G167" s="259"/>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175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243"/>
      <c r="D168" s="244"/>
      <c r="E168" s="244"/>
      <c r="F168" s="244"/>
      <c r="G168" s="244"/>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176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67">
        <v>67</v>
      </c>
      <c r="B169" s="168" t="s">
        <v>825</v>
      </c>
      <c r="C169" s="178" t="s">
        <v>826</v>
      </c>
      <c r="D169" s="169" t="s">
        <v>823</v>
      </c>
      <c r="E169" s="170">
        <v>1</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192</v>
      </c>
      <c r="T169" s="173" t="s">
        <v>171</v>
      </c>
      <c r="U169" s="158">
        <v>0</v>
      </c>
      <c r="V169" s="158">
        <f>ROUND(E169*U169,2)</f>
        <v>0</v>
      </c>
      <c r="W169" s="158"/>
      <c r="X169" s="158" t="s">
        <v>303</v>
      </c>
      <c r="Y169" s="147"/>
      <c r="Z169" s="147"/>
      <c r="AA169" s="147"/>
      <c r="AB169" s="147"/>
      <c r="AC169" s="147"/>
      <c r="AD169" s="147"/>
      <c r="AE169" s="147"/>
      <c r="AF169" s="147"/>
      <c r="AG169" s="147" t="s">
        <v>775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241" t="s">
        <v>819</v>
      </c>
      <c r="D170" s="242"/>
      <c r="E170" s="242"/>
      <c r="F170" s="242"/>
      <c r="G170" s="242"/>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175</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258" t="s">
        <v>824</v>
      </c>
      <c r="D171" s="259"/>
      <c r="E171" s="259"/>
      <c r="F171" s="259"/>
      <c r="G171" s="259"/>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175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243"/>
      <c r="D172" s="244"/>
      <c r="E172" s="244"/>
      <c r="F172" s="244"/>
      <c r="G172" s="244"/>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176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67">
        <v>68</v>
      </c>
      <c r="B173" s="168" t="s">
        <v>827</v>
      </c>
      <c r="C173" s="178" t="s">
        <v>828</v>
      </c>
      <c r="D173" s="169" t="s">
        <v>823</v>
      </c>
      <c r="E173" s="170">
        <v>1</v>
      </c>
      <c r="F173" s="171"/>
      <c r="G173" s="172">
        <f>ROUND(E173*F173,2)</f>
        <v>0</v>
      </c>
      <c r="H173" s="171"/>
      <c r="I173" s="172">
        <f>ROUND(E173*H173,2)</f>
        <v>0</v>
      </c>
      <c r="J173" s="171"/>
      <c r="K173" s="172">
        <f>ROUND(E173*J173,2)</f>
        <v>0</v>
      </c>
      <c r="L173" s="172">
        <v>21</v>
      </c>
      <c r="M173" s="172">
        <f>G173*(1+L173/100)</f>
        <v>0</v>
      </c>
      <c r="N173" s="170">
        <v>0</v>
      </c>
      <c r="O173" s="170">
        <f>ROUND(E173*N173,2)</f>
        <v>0</v>
      </c>
      <c r="P173" s="170">
        <v>0</v>
      </c>
      <c r="Q173" s="170">
        <f>ROUND(E173*P173,2)</f>
        <v>0</v>
      </c>
      <c r="R173" s="172"/>
      <c r="S173" s="172" t="s">
        <v>192</v>
      </c>
      <c r="T173" s="173" t="s">
        <v>171</v>
      </c>
      <c r="U173" s="158">
        <v>0</v>
      </c>
      <c r="V173" s="158">
        <f>ROUND(E173*U173,2)</f>
        <v>0</v>
      </c>
      <c r="W173" s="158"/>
      <c r="X173" s="158" t="s">
        <v>303</v>
      </c>
      <c r="Y173" s="147"/>
      <c r="Z173" s="147"/>
      <c r="AA173" s="147"/>
      <c r="AB173" s="147"/>
      <c r="AC173" s="147"/>
      <c r="AD173" s="147"/>
      <c r="AE173" s="147"/>
      <c r="AF173" s="147"/>
      <c r="AG173" s="147" t="s">
        <v>775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241" t="s">
        <v>819</v>
      </c>
      <c r="D174" s="242"/>
      <c r="E174" s="242"/>
      <c r="F174" s="242"/>
      <c r="G174" s="242"/>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175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258" t="s">
        <v>824</v>
      </c>
      <c r="D175" s="259"/>
      <c r="E175" s="259"/>
      <c r="F175" s="259"/>
      <c r="G175" s="259"/>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175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243"/>
      <c r="D176" s="244"/>
      <c r="E176" s="244"/>
      <c r="F176" s="244"/>
      <c r="G176" s="244"/>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176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67">
        <v>69</v>
      </c>
      <c r="B177" s="168" t="s">
        <v>829</v>
      </c>
      <c r="C177" s="178" t="s">
        <v>830</v>
      </c>
      <c r="D177" s="169" t="s">
        <v>831</v>
      </c>
      <c r="E177" s="170">
        <v>2</v>
      </c>
      <c r="F177" s="171"/>
      <c r="G177" s="172">
        <f>ROUND(E177*F177,2)</f>
        <v>0</v>
      </c>
      <c r="H177" s="171"/>
      <c r="I177" s="172">
        <f>ROUND(E177*H177,2)</f>
        <v>0</v>
      </c>
      <c r="J177" s="171"/>
      <c r="K177" s="172">
        <f>ROUND(E177*J177,2)</f>
        <v>0</v>
      </c>
      <c r="L177" s="172">
        <v>21</v>
      </c>
      <c r="M177" s="172">
        <f>G177*(1+L177/100)</f>
        <v>0</v>
      </c>
      <c r="N177" s="170">
        <v>0</v>
      </c>
      <c r="O177" s="170">
        <f>ROUND(E177*N177,2)</f>
        <v>0</v>
      </c>
      <c r="P177" s="170">
        <v>0</v>
      </c>
      <c r="Q177" s="170">
        <f>ROUND(E177*P177,2)</f>
        <v>0</v>
      </c>
      <c r="R177" s="172"/>
      <c r="S177" s="172" t="s">
        <v>192</v>
      </c>
      <c r="T177" s="173" t="s">
        <v>171</v>
      </c>
      <c r="U177" s="158">
        <v>0</v>
      </c>
      <c r="V177" s="158">
        <f>ROUND(E177*U177,2)</f>
        <v>0</v>
      </c>
      <c r="W177" s="158"/>
      <c r="X177" s="158" t="s">
        <v>303</v>
      </c>
      <c r="Y177" s="147"/>
      <c r="Z177" s="147"/>
      <c r="AA177" s="147"/>
      <c r="AB177" s="147"/>
      <c r="AC177" s="147"/>
      <c r="AD177" s="147"/>
      <c r="AE177" s="147"/>
      <c r="AF177" s="147"/>
      <c r="AG177" s="147" t="s">
        <v>775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241" t="s">
        <v>819</v>
      </c>
      <c r="D178" s="242"/>
      <c r="E178" s="242"/>
      <c r="F178" s="242"/>
      <c r="G178" s="242"/>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175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258" t="s">
        <v>824</v>
      </c>
      <c r="D179" s="259"/>
      <c r="E179" s="259"/>
      <c r="F179" s="259"/>
      <c r="G179" s="259"/>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175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58" t="s">
        <v>832</v>
      </c>
      <c r="D180" s="259"/>
      <c r="E180" s="259"/>
      <c r="F180" s="259"/>
      <c r="G180" s="259"/>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175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243"/>
      <c r="D181" s="244"/>
      <c r="E181" s="244"/>
      <c r="F181" s="244"/>
      <c r="G181" s="244"/>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176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x14ac:dyDescent="0.25">
      <c r="A182" s="3"/>
      <c r="B182" s="4"/>
      <c r="C182" s="179"/>
      <c r="D182" s="6"/>
      <c r="E182" s="3"/>
      <c r="F182" s="3"/>
      <c r="G182" s="3"/>
      <c r="H182" s="3"/>
      <c r="I182" s="3"/>
      <c r="J182" s="3"/>
      <c r="K182" s="3"/>
      <c r="L182" s="3"/>
      <c r="M182" s="3"/>
      <c r="N182" s="3"/>
      <c r="O182" s="3"/>
      <c r="P182" s="3"/>
      <c r="Q182" s="3"/>
      <c r="R182" s="3"/>
      <c r="S182" s="3"/>
      <c r="T182" s="3"/>
      <c r="U182" s="3"/>
      <c r="V182" s="3"/>
      <c r="W182" s="3"/>
      <c r="X182" s="3"/>
      <c r="AE182">
        <v>15</v>
      </c>
      <c r="AF182">
        <v>21</v>
      </c>
      <c r="AG182" t="s">
        <v>153</v>
      </c>
    </row>
    <row r="183" spans="1:60" x14ac:dyDescent="0.25">
      <c r="A183" s="150"/>
      <c r="B183" s="151" t="s">
        <v>29</v>
      </c>
      <c r="C183" s="180"/>
      <c r="D183" s="152"/>
      <c r="E183" s="153"/>
      <c r="F183" s="153"/>
      <c r="G183" s="176">
        <f>G8+G23+G160</f>
        <v>0</v>
      </c>
      <c r="H183" s="3"/>
      <c r="I183" s="3"/>
      <c r="J183" s="3"/>
      <c r="K183" s="3"/>
      <c r="L183" s="3"/>
      <c r="M183" s="3"/>
      <c r="N183" s="3"/>
      <c r="O183" s="3"/>
      <c r="P183" s="3"/>
      <c r="Q183" s="3"/>
      <c r="R183" s="3"/>
      <c r="S183" s="3"/>
      <c r="T183" s="3"/>
      <c r="U183" s="3"/>
      <c r="V183" s="3"/>
      <c r="W183" s="3"/>
      <c r="X183" s="3"/>
      <c r="AE183">
        <f>SUMIF(L7:L181,AE182,G7:G181)</f>
        <v>0</v>
      </c>
      <c r="AF183">
        <f>SUMIF(L7:L181,AF182,G7:G181)</f>
        <v>0</v>
      </c>
      <c r="AG183" t="s">
        <v>195</v>
      </c>
    </row>
    <row r="184" spans="1:60" x14ac:dyDescent="0.25">
      <c r="C184" s="181"/>
      <c r="D184" s="10"/>
      <c r="AG184" t="s">
        <v>196</v>
      </c>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row r="5006" spans="4:4" x14ac:dyDescent="0.25">
      <c r="D5006" s="10"/>
    </row>
    <row r="5007" spans="4:4" x14ac:dyDescent="0.25">
      <c r="D5007" s="10"/>
    </row>
    <row r="5008" spans="4:4" x14ac:dyDescent="0.25">
      <c r="D5008" s="10"/>
    </row>
    <row r="5009" spans="4:4" x14ac:dyDescent="0.25">
      <c r="D5009" s="10"/>
    </row>
    <row r="5010" spans="4:4" x14ac:dyDescent="0.25">
      <c r="D5010" s="10"/>
    </row>
    <row r="5011" spans="4:4" x14ac:dyDescent="0.25">
      <c r="D5011" s="10"/>
    </row>
    <row r="5012" spans="4:4" x14ac:dyDescent="0.25">
      <c r="D5012" s="10"/>
    </row>
  </sheetData>
  <sheetProtection algorithmName="SHA-512" hashValue="RlfZAFzWeftJpmmIS1TcJSX7UATYNlDOLgByffs/e2Y+6w7XA4HHmqcry+DsdTXWFgH6HAPw/BS/UVUzo8VY8A==" saltValue="evXLyzoM//2X3BvkMtugug==" spinCount="100000" sheet="1"/>
  <mergeCells count="92">
    <mergeCell ref="C12:G12"/>
    <mergeCell ref="C33:G33"/>
    <mergeCell ref="C35:G35"/>
    <mergeCell ref="C29:G29"/>
    <mergeCell ref="C31:G31"/>
    <mergeCell ref="C25:G25"/>
    <mergeCell ref="C27:G27"/>
    <mergeCell ref="A1:G1"/>
    <mergeCell ref="C2:G2"/>
    <mergeCell ref="C3:G3"/>
    <mergeCell ref="C4:G4"/>
    <mergeCell ref="C10:G10"/>
    <mergeCell ref="C47:G47"/>
    <mergeCell ref="C14:G14"/>
    <mergeCell ref="C16:G16"/>
    <mergeCell ref="C18:G18"/>
    <mergeCell ref="C19:G19"/>
    <mergeCell ref="C20:G20"/>
    <mergeCell ref="C22:G22"/>
    <mergeCell ref="C37:G37"/>
    <mergeCell ref="C39:G39"/>
    <mergeCell ref="C41:G41"/>
    <mergeCell ref="C43:G43"/>
    <mergeCell ref="C45:G45"/>
    <mergeCell ref="C71:G71"/>
    <mergeCell ref="C49:G49"/>
    <mergeCell ref="C51:G51"/>
    <mergeCell ref="C53:G53"/>
    <mergeCell ref="C55:G55"/>
    <mergeCell ref="C57:G57"/>
    <mergeCell ref="C59:G59"/>
    <mergeCell ref="C61:G61"/>
    <mergeCell ref="C63:G63"/>
    <mergeCell ref="C65:G65"/>
    <mergeCell ref="C67:G67"/>
    <mergeCell ref="C69:G69"/>
    <mergeCell ref="C95:G95"/>
    <mergeCell ref="C73:G73"/>
    <mergeCell ref="C75:G75"/>
    <mergeCell ref="C77:G77"/>
    <mergeCell ref="C79:G79"/>
    <mergeCell ref="C81:G81"/>
    <mergeCell ref="C83:G83"/>
    <mergeCell ref="C85:G85"/>
    <mergeCell ref="C87:G87"/>
    <mergeCell ref="C89:G89"/>
    <mergeCell ref="C91:G91"/>
    <mergeCell ref="C93:G93"/>
    <mergeCell ref="C119:G119"/>
    <mergeCell ref="C97:G97"/>
    <mergeCell ref="C99:G99"/>
    <mergeCell ref="C101:G101"/>
    <mergeCell ref="C103:G103"/>
    <mergeCell ref="C105:G105"/>
    <mergeCell ref="C107:G107"/>
    <mergeCell ref="C109:G109"/>
    <mergeCell ref="C111:G111"/>
    <mergeCell ref="C113:G113"/>
    <mergeCell ref="C115:G115"/>
    <mergeCell ref="C117:G117"/>
    <mergeCell ref="C147:G147"/>
    <mergeCell ref="C121:G121"/>
    <mergeCell ref="C123:G123"/>
    <mergeCell ref="C125:G125"/>
    <mergeCell ref="C127:G127"/>
    <mergeCell ref="C129:G129"/>
    <mergeCell ref="C131:G131"/>
    <mergeCell ref="C133:G133"/>
    <mergeCell ref="C135:G135"/>
    <mergeCell ref="C139:G139"/>
    <mergeCell ref="C141:G141"/>
    <mergeCell ref="C145:G145"/>
    <mergeCell ref="C171:G171"/>
    <mergeCell ref="C151:G151"/>
    <mergeCell ref="C153:G153"/>
    <mergeCell ref="C157:G157"/>
    <mergeCell ref="C159:G159"/>
    <mergeCell ref="C162:G162"/>
    <mergeCell ref="C163:G163"/>
    <mergeCell ref="C164:G164"/>
    <mergeCell ref="C166:G166"/>
    <mergeCell ref="C167:G167"/>
    <mergeCell ref="C168:G168"/>
    <mergeCell ref="C170:G170"/>
    <mergeCell ref="C180:G180"/>
    <mergeCell ref="C181:G181"/>
    <mergeCell ref="C172:G172"/>
    <mergeCell ref="C174:G174"/>
    <mergeCell ref="C175:G175"/>
    <mergeCell ref="C176:G176"/>
    <mergeCell ref="C178:G178"/>
    <mergeCell ref="C179:G1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53</v>
      </c>
      <c r="C3" s="248" t="s">
        <v>54</v>
      </c>
      <c r="D3" s="249"/>
      <c r="E3" s="249"/>
      <c r="F3" s="249"/>
      <c r="G3" s="250"/>
      <c r="AC3" s="121" t="s">
        <v>142</v>
      </c>
      <c r="AG3" t="s">
        <v>143</v>
      </c>
    </row>
    <row r="4" spans="1:60" ht="24.9" customHeight="1" x14ac:dyDescent="0.25">
      <c r="A4" s="140" t="s">
        <v>9</v>
      </c>
      <c r="B4" s="141" t="s">
        <v>51</v>
      </c>
      <c r="C4" s="251" t="s">
        <v>52</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132</v>
      </c>
      <c r="C8" s="177" t="s">
        <v>52</v>
      </c>
      <c r="D8" s="163"/>
      <c r="E8" s="164"/>
      <c r="F8" s="165"/>
      <c r="G8" s="165">
        <f>SUMIF(AG9:AG66,"&lt;&gt;NOR",G9:G66)</f>
        <v>0</v>
      </c>
      <c r="H8" s="165"/>
      <c r="I8" s="165">
        <f>SUM(I9:I66)</f>
        <v>0</v>
      </c>
      <c r="J8" s="165"/>
      <c r="K8" s="165">
        <f>SUM(K9:K66)</f>
        <v>0</v>
      </c>
      <c r="L8" s="165"/>
      <c r="M8" s="165">
        <f>SUM(M9:M66)</f>
        <v>0</v>
      </c>
      <c r="N8" s="164"/>
      <c r="O8" s="164">
        <f>SUM(O9:O66)</f>
        <v>0</v>
      </c>
      <c r="P8" s="164"/>
      <c r="Q8" s="164">
        <f>SUM(Q9:Q66)</f>
        <v>0</v>
      </c>
      <c r="R8" s="165"/>
      <c r="S8" s="165"/>
      <c r="T8" s="166"/>
      <c r="U8" s="160"/>
      <c r="V8" s="160">
        <f>SUM(V9:V66)</f>
        <v>0</v>
      </c>
      <c r="W8" s="160"/>
      <c r="X8" s="160"/>
      <c r="AG8" t="s">
        <v>167</v>
      </c>
    </row>
    <row r="9" spans="1:60" outlineLevel="1" x14ac:dyDescent="0.25">
      <c r="A9" s="167">
        <v>1</v>
      </c>
      <c r="B9" s="168" t="s">
        <v>543</v>
      </c>
      <c r="C9" s="178" t="s">
        <v>1000</v>
      </c>
      <c r="D9" s="169" t="s">
        <v>366</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545</v>
      </c>
      <c r="C11" s="178" t="s">
        <v>1001</v>
      </c>
      <c r="D11" s="169" t="s">
        <v>366</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7">
        <v>3</v>
      </c>
      <c r="B13" s="168" t="s">
        <v>547</v>
      </c>
      <c r="C13" s="178" t="s">
        <v>1002</v>
      </c>
      <c r="D13" s="169" t="s">
        <v>366</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4</v>
      </c>
      <c r="B15" s="168" t="s">
        <v>549</v>
      </c>
      <c r="C15" s="178" t="s">
        <v>1003</v>
      </c>
      <c r="D15" s="169" t="s">
        <v>366</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67">
        <v>5</v>
      </c>
      <c r="B17" s="168" t="s">
        <v>551</v>
      </c>
      <c r="C17" s="178" t="s">
        <v>1004</v>
      </c>
      <c r="D17" s="169" t="s">
        <v>366</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7">
        <v>6</v>
      </c>
      <c r="B19" s="168" t="s">
        <v>553</v>
      </c>
      <c r="C19" s="178" t="s">
        <v>1005</v>
      </c>
      <c r="D19" s="169" t="s">
        <v>366</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7">
        <v>7</v>
      </c>
      <c r="B21" s="168" t="s">
        <v>554</v>
      </c>
      <c r="C21" s="178" t="s">
        <v>548</v>
      </c>
      <c r="D21" s="169" t="s">
        <v>366</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7">
        <v>8</v>
      </c>
      <c r="B23" s="168" t="s">
        <v>556</v>
      </c>
      <c r="C23" s="178" t="s">
        <v>1006</v>
      </c>
      <c r="D23" s="169" t="s">
        <v>366</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67">
        <v>9</v>
      </c>
      <c r="B25" s="168" t="s">
        <v>558</v>
      </c>
      <c r="C25" s="178" t="s">
        <v>1007</v>
      </c>
      <c r="D25" s="169" t="s">
        <v>366</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10</v>
      </c>
      <c r="B27" s="168" t="s">
        <v>560</v>
      </c>
      <c r="C27" s="178" t="s">
        <v>31</v>
      </c>
      <c r="D27" s="169" t="s">
        <v>366</v>
      </c>
      <c r="E27" s="170">
        <v>2</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67">
        <v>11</v>
      </c>
      <c r="B29" s="168" t="s">
        <v>562</v>
      </c>
      <c r="C29" s="178" t="s">
        <v>1008</v>
      </c>
      <c r="D29" s="169" t="s">
        <v>366</v>
      </c>
      <c r="E29" s="170">
        <v>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67">
        <v>12</v>
      </c>
      <c r="B31" s="168" t="s">
        <v>564</v>
      </c>
      <c r="C31" s="178" t="s">
        <v>31</v>
      </c>
      <c r="D31" s="169" t="s">
        <v>366</v>
      </c>
      <c r="E31" s="170">
        <v>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67">
        <v>13</v>
      </c>
      <c r="B33" s="168" t="s">
        <v>565</v>
      </c>
      <c r="C33" s="178" t="s">
        <v>555</v>
      </c>
      <c r="D33" s="169" t="s">
        <v>366</v>
      </c>
      <c r="E33" s="170">
        <v>4</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67">
        <v>14</v>
      </c>
      <c r="B35" s="168" t="s">
        <v>567</v>
      </c>
      <c r="C35" s="178" t="s">
        <v>557</v>
      </c>
      <c r="D35" s="169" t="s">
        <v>366</v>
      </c>
      <c r="E35" s="170">
        <v>4</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7">
        <v>15</v>
      </c>
      <c r="B37" s="168" t="s">
        <v>569</v>
      </c>
      <c r="C37" s="178" t="s">
        <v>1009</v>
      </c>
      <c r="D37" s="169" t="s">
        <v>366</v>
      </c>
      <c r="E37" s="170">
        <v>2</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192</v>
      </c>
      <c r="T37" s="173" t="s">
        <v>171</v>
      </c>
      <c r="U37" s="158">
        <v>0</v>
      </c>
      <c r="V37" s="158">
        <f>ROUND(E37*U37,2)</f>
        <v>0</v>
      </c>
      <c r="W37" s="158"/>
      <c r="X37" s="158" t="s">
        <v>198</v>
      </c>
      <c r="Y37" s="147"/>
      <c r="Z37" s="147"/>
      <c r="AA37" s="147"/>
      <c r="AB37" s="147"/>
      <c r="AC37" s="147"/>
      <c r="AD37" s="147"/>
      <c r="AE37" s="147"/>
      <c r="AF37" s="147"/>
      <c r="AG37" s="147" t="s">
        <v>238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5"/>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67">
        <v>16</v>
      </c>
      <c r="B39" s="168" t="s">
        <v>571</v>
      </c>
      <c r="C39" s="178" t="s">
        <v>561</v>
      </c>
      <c r="D39" s="169" t="s">
        <v>366</v>
      </c>
      <c r="E39" s="170">
        <v>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238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7">
        <v>17</v>
      </c>
      <c r="B41" s="168" t="s">
        <v>572</v>
      </c>
      <c r="C41" s="178" t="s">
        <v>1010</v>
      </c>
      <c r="D41" s="169" t="s">
        <v>366</v>
      </c>
      <c r="E41" s="170">
        <v>95</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238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7">
        <v>18</v>
      </c>
      <c r="B43" s="168" t="s">
        <v>574</v>
      </c>
      <c r="C43" s="178" t="s">
        <v>561</v>
      </c>
      <c r="D43" s="169" t="s">
        <v>366</v>
      </c>
      <c r="E43" s="170">
        <v>95</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238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67">
        <v>19</v>
      </c>
      <c r="B45" s="168" t="s">
        <v>576</v>
      </c>
      <c r="C45" s="178" t="s">
        <v>573</v>
      </c>
      <c r="D45" s="169" t="s">
        <v>366</v>
      </c>
      <c r="E45" s="170">
        <v>40</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238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67">
        <v>20</v>
      </c>
      <c r="B47" s="168" t="s">
        <v>846</v>
      </c>
      <c r="C47" s="178" t="s">
        <v>575</v>
      </c>
      <c r="D47" s="169" t="s">
        <v>366</v>
      </c>
      <c r="E47" s="170">
        <v>40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238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7">
        <v>21</v>
      </c>
      <c r="B49" s="168" t="s">
        <v>848</v>
      </c>
      <c r="C49" s="178" t="s">
        <v>1011</v>
      </c>
      <c r="D49" s="169" t="s">
        <v>366</v>
      </c>
      <c r="E49" s="170">
        <v>4</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238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67">
        <v>22</v>
      </c>
      <c r="B51" s="168" t="s">
        <v>849</v>
      </c>
      <c r="C51" s="178" t="s">
        <v>1012</v>
      </c>
      <c r="D51" s="169" t="s">
        <v>366</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238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67">
        <v>23</v>
      </c>
      <c r="B53" s="168" t="s">
        <v>851</v>
      </c>
      <c r="C53" s="178" t="s">
        <v>1013</v>
      </c>
      <c r="D53" s="169" t="s">
        <v>366</v>
      </c>
      <c r="E53" s="170">
        <v>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238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67">
        <v>24</v>
      </c>
      <c r="B55" s="168" t="s">
        <v>853</v>
      </c>
      <c r="C55" s="178" t="s">
        <v>1014</v>
      </c>
      <c r="D55" s="169" t="s">
        <v>366</v>
      </c>
      <c r="E55" s="170">
        <v>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238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67">
        <v>25</v>
      </c>
      <c r="B57" s="168" t="s">
        <v>854</v>
      </c>
      <c r="C57" s="178" t="s">
        <v>1015</v>
      </c>
      <c r="D57" s="169" t="s">
        <v>366</v>
      </c>
      <c r="E57" s="170">
        <v>2</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238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67">
        <v>26</v>
      </c>
      <c r="B59" s="168" t="s">
        <v>856</v>
      </c>
      <c r="C59" s="178" t="s">
        <v>575</v>
      </c>
      <c r="D59" s="169" t="s">
        <v>366</v>
      </c>
      <c r="E59" s="170">
        <v>2</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238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67">
        <v>27</v>
      </c>
      <c r="B61" s="168" t="s">
        <v>857</v>
      </c>
      <c r="C61" s="178" t="s">
        <v>1016</v>
      </c>
      <c r="D61" s="169" t="s">
        <v>366</v>
      </c>
      <c r="E61" s="170">
        <v>2</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192</v>
      </c>
      <c r="T61" s="173" t="s">
        <v>171</v>
      </c>
      <c r="U61" s="158">
        <v>0</v>
      </c>
      <c r="V61" s="158">
        <f>ROUND(E61*U61,2)</f>
        <v>0</v>
      </c>
      <c r="W61" s="158"/>
      <c r="X61" s="158" t="s">
        <v>198</v>
      </c>
      <c r="Y61" s="147"/>
      <c r="Z61" s="147"/>
      <c r="AA61" s="147"/>
      <c r="AB61" s="147"/>
      <c r="AC61" s="147"/>
      <c r="AD61" s="147"/>
      <c r="AE61" s="147"/>
      <c r="AF61" s="147"/>
      <c r="AG61" s="147" t="s">
        <v>238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5"/>
      <c r="D62" s="246"/>
      <c r="E62" s="246"/>
      <c r="F62" s="246"/>
      <c r="G62" s="246"/>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67">
        <v>28</v>
      </c>
      <c r="B63" s="168" t="s">
        <v>859</v>
      </c>
      <c r="C63" s="178" t="s">
        <v>1017</v>
      </c>
      <c r="D63" s="169" t="s">
        <v>366</v>
      </c>
      <c r="E63" s="170">
        <v>2</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192</v>
      </c>
      <c r="T63" s="173" t="s">
        <v>171</v>
      </c>
      <c r="U63" s="158">
        <v>0</v>
      </c>
      <c r="V63" s="158">
        <f>ROUND(E63*U63,2)</f>
        <v>0</v>
      </c>
      <c r="W63" s="158"/>
      <c r="X63" s="158" t="s">
        <v>198</v>
      </c>
      <c r="Y63" s="147"/>
      <c r="Z63" s="147"/>
      <c r="AA63" s="147"/>
      <c r="AB63" s="147"/>
      <c r="AC63" s="147"/>
      <c r="AD63" s="147"/>
      <c r="AE63" s="147"/>
      <c r="AF63" s="147"/>
      <c r="AG63" s="147" t="s">
        <v>238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45"/>
      <c r="D64" s="246"/>
      <c r="E64" s="246"/>
      <c r="F64" s="246"/>
      <c r="G64" s="246"/>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67">
        <v>29</v>
      </c>
      <c r="B65" s="168" t="s">
        <v>861</v>
      </c>
      <c r="C65" s="178" t="s">
        <v>1018</v>
      </c>
      <c r="D65" s="169" t="s">
        <v>366</v>
      </c>
      <c r="E65" s="170">
        <v>1</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192</v>
      </c>
      <c r="T65" s="173" t="s">
        <v>171</v>
      </c>
      <c r="U65" s="158">
        <v>0</v>
      </c>
      <c r="V65" s="158">
        <f>ROUND(E65*U65,2)</f>
        <v>0</v>
      </c>
      <c r="W65" s="158"/>
      <c r="X65" s="158" t="s">
        <v>198</v>
      </c>
      <c r="Y65" s="147"/>
      <c r="Z65" s="147"/>
      <c r="AA65" s="147"/>
      <c r="AB65" s="147"/>
      <c r="AC65" s="147"/>
      <c r="AD65" s="147"/>
      <c r="AE65" s="147"/>
      <c r="AF65" s="147"/>
      <c r="AG65" s="147" t="s">
        <v>238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45"/>
      <c r="D66" s="246"/>
      <c r="E66" s="246"/>
      <c r="F66" s="246"/>
      <c r="G66" s="246"/>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5">
      <c r="A67" s="3"/>
      <c r="B67" s="4"/>
      <c r="C67" s="179"/>
      <c r="D67" s="6"/>
      <c r="E67" s="3"/>
      <c r="F67" s="3"/>
      <c r="G67" s="3"/>
      <c r="H67" s="3"/>
      <c r="I67" s="3"/>
      <c r="J67" s="3"/>
      <c r="K67" s="3"/>
      <c r="L67" s="3"/>
      <c r="M67" s="3"/>
      <c r="N67" s="3"/>
      <c r="O67" s="3"/>
      <c r="P67" s="3"/>
      <c r="Q67" s="3"/>
      <c r="R67" s="3"/>
      <c r="S67" s="3"/>
      <c r="T67" s="3"/>
      <c r="U67" s="3"/>
      <c r="V67" s="3"/>
      <c r="W67" s="3"/>
      <c r="X67" s="3"/>
      <c r="AE67">
        <v>15</v>
      </c>
      <c r="AF67">
        <v>21</v>
      </c>
      <c r="AG67" t="s">
        <v>153</v>
      </c>
    </row>
    <row r="68" spans="1:60" x14ac:dyDescent="0.25">
      <c r="A68" s="150"/>
      <c r="B68" s="151" t="s">
        <v>29</v>
      </c>
      <c r="C68" s="180"/>
      <c r="D68" s="152"/>
      <c r="E68" s="153"/>
      <c r="F68" s="153"/>
      <c r="G68" s="176">
        <f>G8</f>
        <v>0</v>
      </c>
      <c r="H68" s="3"/>
      <c r="I68" s="3"/>
      <c r="J68" s="3"/>
      <c r="K68" s="3"/>
      <c r="L68" s="3"/>
      <c r="M68" s="3"/>
      <c r="N68" s="3"/>
      <c r="O68" s="3"/>
      <c r="P68" s="3"/>
      <c r="Q68" s="3"/>
      <c r="R68" s="3"/>
      <c r="S68" s="3"/>
      <c r="T68" s="3"/>
      <c r="U68" s="3"/>
      <c r="V68" s="3"/>
      <c r="W68" s="3"/>
      <c r="X68" s="3"/>
      <c r="AE68">
        <f>SUMIF(L7:L66,AE67,G7:G66)</f>
        <v>0</v>
      </c>
      <c r="AF68">
        <f>SUMIF(L7:L66,AF67,G7:G66)</f>
        <v>0</v>
      </c>
      <c r="AG68" t="s">
        <v>195</v>
      </c>
    </row>
    <row r="69" spans="1:60" x14ac:dyDescent="0.25">
      <c r="C69" s="181"/>
      <c r="D69" s="10"/>
      <c r="AG69" t="s">
        <v>196</v>
      </c>
    </row>
    <row r="70" spans="1:60" x14ac:dyDescent="0.25">
      <c r="D70" s="10"/>
    </row>
    <row r="71" spans="1:60" x14ac:dyDescent="0.25">
      <c r="D71" s="10"/>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3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62:G62"/>
    <mergeCell ref="C64:G64"/>
    <mergeCell ref="C66:G66"/>
    <mergeCell ref="C50:G50"/>
    <mergeCell ref="C52:G52"/>
    <mergeCell ref="C54:G54"/>
    <mergeCell ref="C56:G56"/>
    <mergeCell ref="C58:G58"/>
    <mergeCell ref="C60:G6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994"/>
  <sheetViews>
    <sheetView zoomScaleNormal="100" workbookViewId="0">
      <pane ySplit="7" topLeftCell="A8" activePane="bottomLeft" state="frozen"/>
      <selection pane="bottomLeft" activeCell="G31" sqref="G3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61</v>
      </c>
      <c r="C3" s="248" t="s">
        <v>62</v>
      </c>
      <c r="D3" s="249"/>
      <c r="E3" s="249"/>
      <c r="F3" s="249"/>
      <c r="G3" s="250"/>
      <c r="AC3" s="121" t="s">
        <v>142</v>
      </c>
      <c r="AG3" t="s">
        <v>143</v>
      </c>
    </row>
    <row r="4" spans="1:60" ht="24.9" customHeight="1" x14ac:dyDescent="0.25">
      <c r="A4" s="140" t="s">
        <v>9</v>
      </c>
      <c r="B4" s="141" t="s">
        <v>47</v>
      </c>
      <c r="C4" s="251" t="s">
        <v>48</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5">
      <c r="A9" s="167">
        <v>3</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1" x14ac:dyDescent="0.25">
      <c r="A10" s="154"/>
      <c r="B10" s="155"/>
      <c r="C10" s="241" t="s">
        <v>174</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5">
      <c r="A11" s="154"/>
      <c r="B11" s="155"/>
      <c r="C11" s="243"/>
      <c r="D11" s="244"/>
      <c r="E11" s="244"/>
      <c r="F11" s="244"/>
      <c r="G11" s="244"/>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7">
        <v>4</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1.2" outlineLevel="1" x14ac:dyDescent="0.25">
      <c r="A13" s="154"/>
      <c r="B13" s="155"/>
      <c r="C13" s="241" t="s">
        <v>179</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5">
      <c r="A14" s="154"/>
      <c r="B14" s="155"/>
      <c r="C14" s="243"/>
      <c r="D14" s="244"/>
      <c r="E14" s="244"/>
      <c r="F14" s="244"/>
      <c r="G14" s="244"/>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5</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1" outlineLevel="1" x14ac:dyDescent="0.25">
      <c r="A16" s="154"/>
      <c r="B16" s="155"/>
      <c r="C16" s="241" t="s">
        <v>182</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5">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5">
      <c r="A19" s="167">
        <v>6</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1.2" outlineLevel="1" x14ac:dyDescent="0.25">
      <c r="A20" s="154"/>
      <c r="B20" s="155"/>
      <c r="C20" s="241" t="s">
        <v>186</v>
      </c>
      <c r="D20" s="242"/>
      <c r="E20" s="242"/>
      <c r="F20" s="242"/>
      <c r="G20" s="242"/>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5">
      <c r="A21" s="154"/>
      <c r="B21" s="155"/>
      <c r="C21" s="243"/>
      <c r="D21" s="244"/>
      <c r="E21" s="244"/>
      <c r="F21" s="244"/>
      <c r="G21" s="244"/>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7">
        <v>7</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241" t="s">
        <v>189</v>
      </c>
      <c r="D23" s="242"/>
      <c r="E23" s="242"/>
      <c r="F23" s="242"/>
      <c r="G23" s="242"/>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5">
      <c r="A24" s="154"/>
      <c r="B24" s="155"/>
      <c r="C24" s="243"/>
      <c r="D24" s="244"/>
      <c r="E24" s="244"/>
      <c r="F24" s="244"/>
      <c r="G24" s="244"/>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67">
        <v>8</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9</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5">
      <c r="A29" s="3"/>
      <c r="B29" s="4"/>
      <c r="C29" s="179"/>
      <c r="D29" s="6"/>
      <c r="E29" s="3"/>
      <c r="F29" s="3"/>
      <c r="G29" s="3"/>
      <c r="H29" s="3"/>
      <c r="I29" s="3"/>
      <c r="J29" s="3"/>
      <c r="K29" s="3"/>
      <c r="L29" s="3"/>
      <c r="M29" s="3"/>
      <c r="N29" s="3"/>
      <c r="O29" s="3"/>
      <c r="P29" s="3"/>
      <c r="Q29" s="3"/>
      <c r="R29" s="3"/>
      <c r="S29" s="3"/>
      <c r="T29" s="3"/>
      <c r="U29" s="3"/>
      <c r="V29" s="3"/>
      <c r="W29" s="3"/>
      <c r="X29" s="3"/>
      <c r="AE29">
        <v>15</v>
      </c>
      <c r="AF29">
        <v>21</v>
      </c>
      <c r="AG29" t="s">
        <v>153</v>
      </c>
    </row>
    <row r="30" spans="1:60" x14ac:dyDescent="0.25">
      <c r="A30" s="150"/>
      <c r="B30" s="151" t="s">
        <v>29</v>
      </c>
      <c r="C30" s="180"/>
      <c r="D30" s="152"/>
      <c r="E30" s="153"/>
      <c r="F30" s="153"/>
      <c r="G30" s="176">
        <f>G8+G18</f>
        <v>0</v>
      </c>
      <c r="H30" s="3"/>
      <c r="I30" s="3"/>
      <c r="J30" s="3"/>
      <c r="K30" s="3"/>
      <c r="L30" s="3"/>
      <c r="M30" s="3"/>
      <c r="N30" s="3"/>
      <c r="O30" s="3"/>
      <c r="P30" s="3"/>
      <c r="Q30" s="3"/>
      <c r="R30" s="3"/>
      <c r="S30" s="3"/>
      <c r="T30" s="3"/>
      <c r="U30" s="3"/>
      <c r="V30" s="3"/>
      <c r="W30" s="3"/>
      <c r="X30" s="3"/>
      <c r="AE30">
        <f>SUMIF(L7:L28,AE29,G7:G28)</f>
        <v>0</v>
      </c>
      <c r="AF30">
        <f>SUMIF(L7:L28,AF29,G7:G28)</f>
        <v>0</v>
      </c>
      <c r="AG30" t="s">
        <v>195</v>
      </c>
    </row>
    <row r="31" spans="1:60" x14ac:dyDescent="0.25">
      <c r="C31" s="181"/>
      <c r="D31" s="10"/>
      <c r="AG31" t="s">
        <v>196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sheetData>
  <sheetProtection algorithmName="SHA-512" hashValue="7Mc9i7yudWdDuuDTduTnWC5upWMNyKKdCR6TJyiVKbj/0tZuITtBXryWo/me82JYxkmkmKPZHJZKrhGWknsZmg==" saltValue="PCCnxW3saoV9RPi3wiY6/A==" spinCount="100000" sheet="1"/>
  <mergeCells count="16">
    <mergeCell ref="C16:G16"/>
    <mergeCell ref="A1:G1"/>
    <mergeCell ref="C2:G2"/>
    <mergeCell ref="C3:G3"/>
    <mergeCell ref="C4:G4"/>
    <mergeCell ref="C10:G10"/>
    <mergeCell ref="C11:G11"/>
    <mergeCell ref="C13:G13"/>
    <mergeCell ref="C14:G14"/>
    <mergeCell ref="C28:G28"/>
    <mergeCell ref="C17:G17"/>
    <mergeCell ref="C20:G20"/>
    <mergeCell ref="C21:G21"/>
    <mergeCell ref="C23:G23"/>
    <mergeCell ref="C24:G24"/>
    <mergeCell ref="C26:G2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17"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61</v>
      </c>
      <c r="C3" s="248" t="s">
        <v>62</v>
      </c>
      <c r="D3" s="249"/>
      <c r="E3" s="249"/>
      <c r="F3" s="249"/>
      <c r="G3" s="250"/>
      <c r="AC3" s="121" t="s">
        <v>142</v>
      </c>
      <c r="AG3" t="s">
        <v>143</v>
      </c>
    </row>
    <row r="4" spans="1:60" ht="24.9" customHeight="1" x14ac:dyDescent="0.25">
      <c r="A4" s="140" t="s">
        <v>9</v>
      </c>
      <c r="B4" s="141" t="s">
        <v>49</v>
      </c>
      <c r="C4" s="251" t="s">
        <v>50</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5">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0.799999999999997" outlineLevel="1" x14ac:dyDescent="0.25">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0.6" outlineLevel="1" x14ac:dyDescent="0.25">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0.6" outlineLevel="1" x14ac:dyDescent="0.25">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0.6" outlineLevel="1" x14ac:dyDescent="0.25">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5">
      <c r="A26" s="161" t="s">
        <v>166</v>
      </c>
      <c r="B26" s="162" t="s">
        <v>89</v>
      </c>
      <c r="C26" s="177" t="s">
        <v>90</v>
      </c>
      <c r="D26" s="163"/>
      <c r="E26" s="164"/>
      <c r="F26" s="165"/>
      <c r="G26" s="165">
        <f>SUMIF(AG27:AG69,"&lt;&gt;NOR",G27:G69)</f>
        <v>0</v>
      </c>
      <c r="H26" s="165"/>
      <c r="I26" s="165">
        <f>SUM(I27:I69)</f>
        <v>0</v>
      </c>
      <c r="J26" s="165"/>
      <c r="K26" s="165">
        <f>SUM(K27:K69)</f>
        <v>0</v>
      </c>
      <c r="L26" s="165"/>
      <c r="M26" s="165">
        <f>SUM(M27:M69)</f>
        <v>0</v>
      </c>
      <c r="N26" s="164"/>
      <c r="O26" s="164">
        <f>SUM(O27:O69)</f>
        <v>17.979999999999997</v>
      </c>
      <c r="P26" s="164"/>
      <c r="Q26" s="164">
        <f>SUM(Q27:Q69)</f>
        <v>0</v>
      </c>
      <c r="R26" s="165"/>
      <c r="S26" s="165"/>
      <c r="T26" s="166"/>
      <c r="U26" s="160"/>
      <c r="V26" s="160">
        <f>SUM(V27:V69)</f>
        <v>900.81999999999994</v>
      </c>
      <c r="W26" s="160"/>
      <c r="X26" s="160"/>
      <c r="AG26" t="s">
        <v>167</v>
      </c>
    </row>
    <row r="27" spans="1:60" outlineLevel="1" x14ac:dyDescent="0.25">
      <c r="A27" s="167">
        <v>2</v>
      </c>
      <c r="B27" s="168" t="s">
        <v>242</v>
      </c>
      <c r="C27" s="178" t="s">
        <v>243</v>
      </c>
      <c r="D27" s="169" t="s">
        <v>218</v>
      </c>
      <c r="E27" s="170">
        <v>48</v>
      </c>
      <c r="F27" s="171"/>
      <c r="G27" s="172">
        <f>ROUND(E27*F27,2)</f>
        <v>0</v>
      </c>
      <c r="H27" s="171"/>
      <c r="I27" s="172">
        <f>ROUND(E27*H27,2)</f>
        <v>0</v>
      </c>
      <c r="J27" s="171"/>
      <c r="K27" s="172">
        <f>ROUND(E27*J27,2)</f>
        <v>0</v>
      </c>
      <c r="L27" s="172">
        <v>21</v>
      </c>
      <c r="M27" s="172">
        <f>G27*(1+L27/100)</f>
        <v>0</v>
      </c>
      <c r="N27" s="170">
        <v>4.0000000000000003E-5</v>
      </c>
      <c r="O27" s="170">
        <f>ROUND(E27*N27,2)</f>
        <v>0</v>
      </c>
      <c r="P27" s="170">
        <v>0</v>
      </c>
      <c r="Q27" s="170">
        <f>ROUND(E27*P27,2)</f>
        <v>0</v>
      </c>
      <c r="R27" s="172" t="s">
        <v>244</v>
      </c>
      <c r="S27" s="172" t="s">
        <v>170</v>
      </c>
      <c r="T27" s="173" t="s">
        <v>170</v>
      </c>
      <c r="U27" s="158">
        <v>0.08</v>
      </c>
      <c r="V27" s="158">
        <f>ROUND(E27*U27,2)</f>
        <v>3.84</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1" outlineLevel="1" x14ac:dyDescent="0.25">
      <c r="A28" s="154"/>
      <c r="B28" s="155"/>
      <c r="C28" s="254" t="s">
        <v>245</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246</v>
      </c>
      <c r="AH28" s="147"/>
      <c r="AI28" s="147"/>
      <c r="AJ28" s="147"/>
      <c r="AK28" s="147"/>
      <c r="AL28" s="147"/>
      <c r="AM28" s="147"/>
      <c r="AN28" s="147"/>
      <c r="AO28" s="147"/>
      <c r="AP28" s="147"/>
      <c r="AQ28" s="147"/>
      <c r="AR28" s="147"/>
      <c r="AS28" s="147"/>
      <c r="AT28" s="147"/>
      <c r="AU28" s="147"/>
      <c r="AV28" s="147"/>
      <c r="AW28" s="147"/>
      <c r="AX28" s="147"/>
      <c r="AY28" s="147"/>
      <c r="AZ28" s="147"/>
      <c r="BA28" s="174" t="str">
        <f>C28</f>
        <v>s rámy a zárubněmi, zábradlí, předmětů oplechování apod., které se zřizují ještě před úpravami povrchu, před jejich znečištěním při úpravách povrchu nástřikem plastických (lepivých) maltovin</v>
      </c>
      <c r="BB28" s="147"/>
      <c r="BC28" s="147"/>
      <c r="BD28" s="147"/>
      <c r="BE28" s="147"/>
      <c r="BF28" s="147"/>
      <c r="BG28" s="147"/>
      <c r="BH28" s="147"/>
    </row>
    <row r="29" spans="1:60" outlineLevel="1" x14ac:dyDescent="0.25">
      <c r="A29" s="154"/>
      <c r="B29" s="155"/>
      <c r="C29" s="184" t="s">
        <v>693</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184" t="s">
        <v>1019</v>
      </c>
      <c r="D30" s="182"/>
      <c r="E30" s="183">
        <v>48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3"/>
      <c r="D31" s="244"/>
      <c r="E31" s="244"/>
      <c r="F31" s="244"/>
      <c r="G31" s="244"/>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399999999999999" outlineLevel="1" x14ac:dyDescent="0.25">
      <c r="A32" s="167">
        <v>3</v>
      </c>
      <c r="B32" s="168" t="s">
        <v>1020</v>
      </c>
      <c r="C32" s="178" t="s">
        <v>1021</v>
      </c>
      <c r="D32" s="169" t="s">
        <v>218</v>
      </c>
      <c r="E32" s="170">
        <v>229.9</v>
      </c>
      <c r="F32" s="171"/>
      <c r="G32" s="172">
        <f>ROUND(E32*F32,2)</f>
        <v>0</v>
      </c>
      <c r="H32" s="171"/>
      <c r="I32" s="172">
        <f>ROUND(E32*H32,2)</f>
        <v>0</v>
      </c>
      <c r="J32" s="171"/>
      <c r="K32" s="172">
        <f>ROUND(E32*J32,2)</f>
        <v>0</v>
      </c>
      <c r="L32" s="172">
        <v>21</v>
      </c>
      <c r="M32" s="172">
        <f>G32*(1+L32/100)</f>
        <v>0</v>
      </c>
      <c r="N32" s="170">
        <v>2.6329999999999999E-2</v>
      </c>
      <c r="O32" s="170">
        <f>ROUND(E32*N32,2)</f>
        <v>6.05</v>
      </c>
      <c r="P32" s="170">
        <v>0</v>
      </c>
      <c r="Q32" s="170">
        <f>ROUND(E32*P32,2)</f>
        <v>0</v>
      </c>
      <c r="R32" s="172" t="s">
        <v>244</v>
      </c>
      <c r="S32" s="172" t="s">
        <v>170</v>
      </c>
      <c r="T32" s="173" t="s">
        <v>422</v>
      </c>
      <c r="U32" s="158">
        <v>1.4157999999999999</v>
      </c>
      <c r="V32" s="158">
        <f>ROUND(E32*U32,2)</f>
        <v>325.49</v>
      </c>
      <c r="W32" s="158"/>
      <c r="X32" s="158" t="s">
        <v>198</v>
      </c>
      <c r="Y32" s="147"/>
      <c r="Z32" s="147"/>
      <c r="AA32" s="147"/>
      <c r="AB32" s="147"/>
      <c r="AC32" s="147"/>
      <c r="AD32" s="147"/>
      <c r="AE32" s="147"/>
      <c r="AF32" s="147"/>
      <c r="AG32" s="147" t="s">
        <v>199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1" outlineLevel="1" x14ac:dyDescent="0.25">
      <c r="A33" s="154"/>
      <c r="B33" s="155"/>
      <c r="C33" s="254" t="s">
        <v>258</v>
      </c>
      <c r="D33" s="255"/>
      <c r="E33" s="255"/>
      <c r="F33" s="255"/>
      <c r="G33" s="255"/>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246</v>
      </c>
      <c r="AH33" s="147"/>
      <c r="AI33" s="147"/>
      <c r="AJ33" s="147"/>
      <c r="AK33" s="147"/>
      <c r="AL33" s="147"/>
      <c r="AM33" s="147"/>
      <c r="AN33" s="147"/>
      <c r="AO33" s="147"/>
      <c r="AP33" s="147"/>
      <c r="AQ33" s="147"/>
      <c r="AR33" s="147"/>
      <c r="AS33" s="147"/>
      <c r="AT33" s="147"/>
      <c r="AU33" s="147"/>
      <c r="AV33" s="147"/>
      <c r="AW33" s="147"/>
      <c r="AX33" s="147"/>
      <c r="AY33" s="147"/>
      <c r="AZ33" s="147"/>
      <c r="BA33" s="174" t="str">
        <f>C33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3" s="147"/>
      <c r="BC33" s="147"/>
      <c r="BD33" s="147"/>
      <c r="BE33" s="147"/>
      <c r="BF33" s="147"/>
      <c r="BG33" s="147"/>
      <c r="BH33" s="147"/>
    </row>
    <row r="34" spans="1:60" outlineLevel="1" x14ac:dyDescent="0.25">
      <c r="A34" s="154"/>
      <c r="B34" s="155"/>
      <c r="C34" s="256" t="s">
        <v>259</v>
      </c>
      <c r="D34" s="257"/>
      <c r="E34" s="257"/>
      <c r="F34" s="257"/>
      <c r="G34" s="257"/>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246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58" t="s">
        <v>260</v>
      </c>
      <c r="D35" s="259"/>
      <c r="E35" s="259"/>
      <c r="F35" s="259"/>
      <c r="G35" s="259"/>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184" t="s">
        <v>693</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184" t="s">
        <v>1022</v>
      </c>
      <c r="D37" s="182"/>
      <c r="E37" s="183"/>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184" t="s">
        <v>1023</v>
      </c>
      <c r="D38" s="182"/>
      <c r="E38" s="183">
        <v>229.9</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184" t="s">
        <v>269</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184" t="s">
        <v>1024</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3"/>
      <c r="D41" s="244"/>
      <c r="E41" s="244"/>
      <c r="F41" s="244"/>
      <c r="G41" s="244"/>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0.399999999999999" outlineLevel="1" x14ac:dyDescent="0.25">
      <c r="A42" s="167">
        <v>4</v>
      </c>
      <c r="B42" s="168" t="s">
        <v>1025</v>
      </c>
      <c r="C42" s="178" t="s">
        <v>1026</v>
      </c>
      <c r="D42" s="169" t="s">
        <v>218</v>
      </c>
      <c r="E42" s="170">
        <v>29</v>
      </c>
      <c r="F42" s="171"/>
      <c r="G42" s="172">
        <f>ROUND(E42*F42,2)</f>
        <v>0</v>
      </c>
      <c r="H42" s="171"/>
      <c r="I42" s="172">
        <f>ROUND(E42*H42,2)</f>
        <v>0</v>
      </c>
      <c r="J42" s="171"/>
      <c r="K42" s="172">
        <f>ROUND(E42*J42,2)</f>
        <v>0</v>
      </c>
      <c r="L42" s="172">
        <v>21</v>
      </c>
      <c r="M42" s="172">
        <f>G42*(1+L42/100)</f>
        <v>0</v>
      </c>
      <c r="N42" s="170">
        <v>1.295E-2</v>
      </c>
      <c r="O42" s="170">
        <f>ROUND(E42*N42,2)</f>
        <v>0.38</v>
      </c>
      <c r="P42" s="170">
        <v>0</v>
      </c>
      <c r="Q42" s="170">
        <f>ROUND(E42*P42,2)</f>
        <v>0</v>
      </c>
      <c r="R42" s="172" t="s">
        <v>244</v>
      </c>
      <c r="S42" s="172" t="s">
        <v>170</v>
      </c>
      <c r="T42" s="173" t="s">
        <v>422</v>
      </c>
      <c r="U42" s="158">
        <v>2.9</v>
      </c>
      <c r="V42" s="158">
        <f>ROUND(E42*U42,2)</f>
        <v>84.1</v>
      </c>
      <c r="W42" s="158"/>
      <c r="X42" s="158" t="s">
        <v>198</v>
      </c>
      <c r="Y42" s="147"/>
      <c r="Z42" s="147"/>
      <c r="AA42" s="147"/>
      <c r="AB42" s="147"/>
      <c r="AC42" s="147"/>
      <c r="AD42" s="147"/>
      <c r="AE42" s="147"/>
      <c r="AF42" s="147"/>
      <c r="AG42" s="147" t="s">
        <v>199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1.2" outlineLevel="1" x14ac:dyDescent="0.25">
      <c r="A43" s="154"/>
      <c r="B43" s="155"/>
      <c r="C43" s="254" t="s">
        <v>1027</v>
      </c>
      <c r="D43" s="255"/>
      <c r="E43" s="255"/>
      <c r="F43" s="255"/>
      <c r="G43" s="255"/>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246</v>
      </c>
      <c r="AH43" s="147"/>
      <c r="AI43" s="147"/>
      <c r="AJ43" s="147"/>
      <c r="AK43" s="147"/>
      <c r="AL43" s="147"/>
      <c r="AM43" s="147"/>
      <c r="AN43" s="147"/>
      <c r="AO43" s="147"/>
      <c r="AP43" s="147"/>
      <c r="AQ43" s="147"/>
      <c r="AR43" s="147"/>
      <c r="AS43" s="147"/>
      <c r="AT43" s="147"/>
      <c r="AU43" s="147"/>
      <c r="AV43" s="147"/>
      <c r="AW43" s="147"/>
      <c r="AX43" s="147"/>
      <c r="AY43" s="147"/>
      <c r="AZ43" s="147"/>
      <c r="BA43" s="174" t="str">
        <f>C43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3" s="147"/>
      <c r="BC43" s="147"/>
      <c r="BD43" s="147"/>
      <c r="BE43" s="147"/>
      <c r="BF43" s="147"/>
      <c r="BG43" s="147"/>
      <c r="BH43" s="147"/>
    </row>
    <row r="44" spans="1:60" outlineLevel="1" x14ac:dyDescent="0.25">
      <c r="A44" s="154"/>
      <c r="B44" s="155"/>
      <c r="C44" s="258" t="s">
        <v>623</v>
      </c>
      <c r="D44" s="259"/>
      <c r="E44" s="259"/>
      <c r="F44" s="259"/>
      <c r="G44" s="259"/>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84" t="s">
        <v>1028</v>
      </c>
      <c r="D45" s="182"/>
      <c r="E45" s="183"/>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201</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184" t="s">
        <v>693</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201</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184" t="s">
        <v>1029</v>
      </c>
      <c r="D47" s="182"/>
      <c r="E47" s="183">
        <v>29</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201</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3"/>
      <c r="D48" s="244"/>
      <c r="E48" s="244"/>
      <c r="F48" s="244"/>
      <c r="G48" s="244"/>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30.6" outlineLevel="1" x14ac:dyDescent="0.25">
      <c r="A49" s="167">
        <v>5</v>
      </c>
      <c r="B49" s="168" t="s">
        <v>270</v>
      </c>
      <c r="C49" s="178" t="s">
        <v>271</v>
      </c>
      <c r="D49" s="169" t="s">
        <v>218</v>
      </c>
      <c r="E49" s="170">
        <v>229.9</v>
      </c>
      <c r="F49" s="171"/>
      <c r="G49" s="172">
        <f>ROUND(E49*F49,2)</f>
        <v>0</v>
      </c>
      <c r="H49" s="171"/>
      <c r="I49" s="172">
        <f>ROUND(E49*H49,2)</f>
        <v>0</v>
      </c>
      <c r="J49" s="171"/>
      <c r="K49" s="172">
        <f>ROUND(E49*J49,2)</f>
        <v>0</v>
      </c>
      <c r="L49" s="172">
        <v>21</v>
      </c>
      <c r="M49" s="172">
        <f>G49*(1+L49/100)</f>
        <v>0</v>
      </c>
      <c r="N49" s="170">
        <v>1.205E-2</v>
      </c>
      <c r="O49" s="170">
        <f>ROUND(E49*N49,2)</f>
        <v>2.77</v>
      </c>
      <c r="P49" s="170">
        <v>0</v>
      </c>
      <c r="Q49" s="170">
        <f>ROUND(E49*P49,2)</f>
        <v>0</v>
      </c>
      <c r="R49" s="172" t="s">
        <v>272</v>
      </c>
      <c r="S49" s="172" t="s">
        <v>170</v>
      </c>
      <c r="T49" s="173" t="s">
        <v>170</v>
      </c>
      <c r="U49" s="158">
        <v>0.16</v>
      </c>
      <c r="V49" s="158">
        <f>ROUND(E49*U49,2)</f>
        <v>36.78</v>
      </c>
      <c r="W49" s="158"/>
      <c r="X49" s="158" t="s">
        <v>198</v>
      </c>
      <c r="Y49" s="147"/>
      <c r="Z49" s="147"/>
      <c r="AA49" s="147"/>
      <c r="AB49" s="147"/>
      <c r="AC49" s="147"/>
      <c r="AD49" s="147"/>
      <c r="AE49" s="147"/>
      <c r="AF49" s="147"/>
      <c r="AG49" s="147" t="s">
        <v>199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54" t="s">
        <v>273</v>
      </c>
      <c r="D50" s="255"/>
      <c r="E50" s="255"/>
      <c r="F50" s="255"/>
      <c r="G50" s="255"/>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246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54"/>
      <c r="B51" s="155"/>
      <c r="C51" s="258" t="s">
        <v>274</v>
      </c>
      <c r="D51" s="259"/>
      <c r="E51" s="259"/>
      <c r="F51" s="259"/>
      <c r="G51" s="259"/>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175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54"/>
      <c r="B52" s="155"/>
      <c r="C52" s="184" t="s">
        <v>693</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54"/>
      <c r="B53" s="155"/>
      <c r="C53" s="184" t="s">
        <v>1023</v>
      </c>
      <c r="D53" s="182"/>
      <c r="E53" s="183">
        <v>229.9</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201</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243"/>
      <c r="D54" s="244"/>
      <c r="E54" s="244"/>
      <c r="F54" s="244"/>
      <c r="G54" s="244"/>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67">
        <v>6</v>
      </c>
      <c r="B55" s="168" t="s">
        <v>275</v>
      </c>
      <c r="C55" s="178" t="s">
        <v>276</v>
      </c>
      <c r="D55" s="169" t="s">
        <v>218</v>
      </c>
      <c r="E55" s="170">
        <v>229.9</v>
      </c>
      <c r="F55" s="171"/>
      <c r="G55" s="172">
        <f>ROUND(E55*F55,2)</f>
        <v>0</v>
      </c>
      <c r="H55" s="171"/>
      <c r="I55" s="172">
        <f>ROUND(E55*H55,2)</f>
        <v>0</v>
      </c>
      <c r="J55" s="171"/>
      <c r="K55" s="172">
        <f>ROUND(E55*J55,2)</f>
        <v>0</v>
      </c>
      <c r="L55" s="172">
        <v>21</v>
      </c>
      <c r="M55" s="172">
        <f>G55*(1+L55/100)</f>
        <v>0</v>
      </c>
      <c r="N55" s="170">
        <v>2.0000000000000002E-5</v>
      </c>
      <c r="O55" s="170">
        <f>ROUND(E55*N55,2)</f>
        <v>0</v>
      </c>
      <c r="P55" s="170">
        <v>0</v>
      </c>
      <c r="Q55" s="170">
        <f>ROUND(E55*P55,2)</f>
        <v>0</v>
      </c>
      <c r="R55" s="172" t="s">
        <v>244</v>
      </c>
      <c r="S55" s="172" t="s">
        <v>170</v>
      </c>
      <c r="T55" s="173" t="s">
        <v>170</v>
      </c>
      <c r="U55" s="158">
        <v>0.11</v>
      </c>
      <c r="V55" s="158">
        <f>ROUND(E55*U55,2)</f>
        <v>25.29</v>
      </c>
      <c r="W55" s="158"/>
      <c r="X55" s="158" t="s">
        <v>198</v>
      </c>
      <c r="Y55" s="147"/>
      <c r="Z55" s="147"/>
      <c r="AA55" s="147"/>
      <c r="AB55" s="147"/>
      <c r="AC55" s="147"/>
      <c r="AD55" s="147"/>
      <c r="AE55" s="147"/>
      <c r="AF55" s="147"/>
      <c r="AG55" s="147" t="s">
        <v>199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84" t="s">
        <v>693</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201</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84" t="s">
        <v>1023</v>
      </c>
      <c r="D57" s="182"/>
      <c r="E57" s="183">
        <v>229.9</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43"/>
      <c r="D58" s="244"/>
      <c r="E58" s="244"/>
      <c r="F58" s="244"/>
      <c r="G58" s="244"/>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67">
        <v>7</v>
      </c>
      <c r="B59" s="168" t="s">
        <v>277</v>
      </c>
      <c r="C59" s="178" t="s">
        <v>278</v>
      </c>
      <c r="D59" s="169" t="s">
        <v>218</v>
      </c>
      <c r="E59" s="170">
        <v>229.9</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t="s">
        <v>244</v>
      </c>
      <c r="S59" s="172" t="s">
        <v>170</v>
      </c>
      <c r="T59" s="173" t="s">
        <v>170</v>
      </c>
      <c r="U59" s="158">
        <v>0.43</v>
      </c>
      <c r="V59" s="158">
        <f>ROUND(E59*U59,2)</f>
        <v>98.86</v>
      </c>
      <c r="W59" s="158"/>
      <c r="X59" s="158" t="s">
        <v>198</v>
      </c>
      <c r="Y59" s="147"/>
      <c r="Z59" s="147"/>
      <c r="AA59" s="147"/>
      <c r="AB59" s="147"/>
      <c r="AC59" s="147"/>
      <c r="AD59" s="147"/>
      <c r="AE59" s="147"/>
      <c r="AF59" s="147"/>
      <c r="AG59" s="147" t="s">
        <v>199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184" t="s">
        <v>693</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184" t="s">
        <v>1023</v>
      </c>
      <c r="D61" s="182"/>
      <c r="E61" s="183">
        <v>229.9</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54"/>
      <c r="B62" s="155"/>
      <c r="C62" s="243"/>
      <c r="D62" s="244"/>
      <c r="E62" s="244"/>
      <c r="F62" s="244"/>
      <c r="G62" s="244"/>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67">
        <v>8</v>
      </c>
      <c r="B63" s="168" t="s">
        <v>279</v>
      </c>
      <c r="C63" s="178" t="s">
        <v>280</v>
      </c>
      <c r="D63" s="169" t="s">
        <v>237</v>
      </c>
      <c r="E63" s="170">
        <v>229.9</v>
      </c>
      <c r="F63" s="171"/>
      <c r="G63" s="172">
        <f>ROUND(E63*F63,2)</f>
        <v>0</v>
      </c>
      <c r="H63" s="171"/>
      <c r="I63" s="172">
        <f>ROUND(E63*H63,2)</f>
        <v>0</v>
      </c>
      <c r="J63" s="171"/>
      <c r="K63" s="172">
        <f>ROUND(E63*J63,2)</f>
        <v>0</v>
      </c>
      <c r="L63" s="172">
        <v>21</v>
      </c>
      <c r="M63" s="172">
        <f>G63*(1+L63/100)</f>
        <v>0</v>
      </c>
      <c r="N63" s="170">
        <v>3.8210000000000001E-2</v>
      </c>
      <c r="O63" s="170">
        <f>ROUND(E63*N63,2)</f>
        <v>8.7799999999999994</v>
      </c>
      <c r="P63" s="170">
        <v>0</v>
      </c>
      <c r="Q63" s="170">
        <f>ROUND(E63*P63,2)</f>
        <v>0</v>
      </c>
      <c r="R63" s="172"/>
      <c r="S63" s="172" t="s">
        <v>192</v>
      </c>
      <c r="T63" s="173" t="s">
        <v>171</v>
      </c>
      <c r="U63" s="158">
        <v>1.42</v>
      </c>
      <c r="V63" s="158">
        <f>ROUND(E63*U63,2)</f>
        <v>326.45999999999998</v>
      </c>
      <c r="W63" s="158"/>
      <c r="X63" s="158" t="s">
        <v>198</v>
      </c>
      <c r="Y63" s="147"/>
      <c r="Z63" s="147"/>
      <c r="AA63" s="147"/>
      <c r="AB63" s="147"/>
      <c r="AC63" s="147"/>
      <c r="AD63" s="147"/>
      <c r="AE63" s="147"/>
      <c r="AF63" s="147"/>
      <c r="AG63" s="147" t="s">
        <v>199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184" t="s">
        <v>693</v>
      </c>
      <c r="D64" s="182"/>
      <c r="E64" s="183"/>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84" t="s">
        <v>1022</v>
      </c>
      <c r="D65" s="182"/>
      <c r="E65" s="183"/>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201</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184" t="s">
        <v>1023</v>
      </c>
      <c r="D66" s="182"/>
      <c r="E66" s="183">
        <v>229.9</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201</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84" t="s">
        <v>269</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201</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184" t="s">
        <v>1024</v>
      </c>
      <c r="D68" s="182"/>
      <c r="E68" s="183"/>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201</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43"/>
      <c r="D69" s="244"/>
      <c r="E69" s="244"/>
      <c r="F69" s="244"/>
      <c r="G69" s="244"/>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5">
      <c r="A70" s="161" t="s">
        <v>166</v>
      </c>
      <c r="B70" s="162" t="s">
        <v>91</v>
      </c>
      <c r="C70" s="177" t="s">
        <v>92</v>
      </c>
      <c r="D70" s="163"/>
      <c r="E70" s="164"/>
      <c r="F70" s="165"/>
      <c r="G70" s="165">
        <f>SUMIF(AG71:AG95,"&lt;&gt;NOR",G71:G95)</f>
        <v>0</v>
      </c>
      <c r="H70" s="165"/>
      <c r="I70" s="165">
        <f>SUM(I71:I95)</f>
        <v>0</v>
      </c>
      <c r="J70" s="165"/>
      <c r="K70" s="165">
        <f>SUM(K71:K95)</f>
        <v>0</v>
      </c>
      <c r="L70" s="165"/>
      <c r="M70" s="165">
        <f>SUM(M71:M95)</f>
        <v>0</v>
      </c>
      <c r="N70" s="164"/>
      <c r="O70" s="164">
        <f>SUM(O71:O95)</f>
        <v>9.2299999999999986</v>
      </c>
      <c r="P70" s="164"/>
      <c r="Q70" s="164">
        <f>SUM(Q71:Q95)</f>
        <v>0</v>
      </c>
      <c r="R70" s="165"/>
      <c r="S70" s="165"/>
      <c r="T70" s="166"/>
      <c r="U70" s="160"/>
      <c r="V70" s="160">
        <f>SUM(V71:V95)</f>
        <v>132.22</v>
      </c>
      <c r="W70" s="160"/>
      <c r="X70" s="160"/>
      <c r="AG70" t="s">
        <v>167</v>
      </c>
    </row>
    <row r="71" spans="1:60" ht="20.399999999999999" outlineLevel="1" x14ac:dyDescent="0.25">
      <c r="A71" s="167">
        <v>9</v>
      </c>
      <c r="B71" s="168" t="s">
        <v>627</v>
      </c>
      <c r="C71" s="178" t="s">
        <v>628</v>
      </c>
      <c r="D71" s="169" t="s">
        <v>218</v>
      </c>
      <c r="E71" s="170">
        <v>347.92500000000001</v>
      </c>
      <c r="F71" s="171"/>
      <c r="G71" s="172">
        <f>ROUND(E71*F71,2)</f>
        <v>0</v>
      </c>
      <c r="H71" s="171"/>
      <c r="I71" s="172">
        <f>ROUND(E71*H71,2)</f>
        <v>0</v>
      </c>
      <c r="J71" s="171"/>
      <c r="K71" s="172">
        <f>ROUND(E71*J71,2)</f>
        <v>0</v>
      </c>
      <c r="L71" s="172">
        <v>21</v>
      </c>
      <c r="M71" s="172">
        <f>G71*(1+L71/100)</f>
        <v>0</v>
      </c>
      <c r="N71" s="170">
        <v>2.426E-2</v>
      </c>
      <c r="O71" s="170">
        <f>ROUND(E71*N71,2)</f>
        <v>8.44</v>
      </c>
      <c r="P71" s="170">
        <v>0</v>
      </c>
      <c r="Q71" s="170">
        <f>ROUND(E71*P71,2)</f>
        <v>0</v>
      </c>
      <c r="R71" s="172" t="s">
        <v>283</v>
      </c>
      <c r="S71" s="172" t="s">
        <v>170</v>
      </c>
      <c r="T71" s="173" t="s">
        <v>170</v>
      </c>
      <c r="U71" s="158">
        <v>0.16</v>
      </c>
      <c r="V71" s="158">
        <f>ROUND(E71*U71,2)</f>
        <v>55.67</v>
      </c>
      <c r="W71" s="158"/>
      <c r="X71" s="158" t="s">
        <v>198</v>
      </c>
      <c r="Y71" s="147"/>
      <c r="Z71" s="147"/>
      <c r="AA71" s="147"/>
      <c r="AB71" s="147"/>
      <c r="AC71" s="147"/>
      <c r="AD71" s="147"/>
      <c r="AE71" s="147"/>
      <c r="AF71" s="147"/>
      <c r="AG71" s="147" t="s">
        <v>199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241" t="s">
        <v>285</v>
      </c>
      <c r="D72" s="242"/>
      <c r="E72" s="242"/>
      <c r="F72" s="242"/>
      <c r="G72" s="242"/>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84" t="s">
        <v>624</v>
      </c>
      <c r="D73" s="182"/>
      <c r="E73" s="183"/>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184" t="s">
        <v>629</v>
      </c>
      <c r="D74" s="182"/>
      <c r="E74" s="183">
        <v>347.92500000000001</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43"/>
      <c r="D75" s="244"/>
      <c r="E75" s="244"/>
      <c r="F75" s="244"/>
      <c r="G75" s="244"/>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0.6" outlineLevel="1" x14ac:dyDescent="0.25">
      <c r="A76" s="167">
        <v>10</v>
      </c>
      <c r="B76" s="168" t="s">
        <v>630</v>
      </c>
      <c r="C76" s="178" t="s">
        <v>631</v>
      </c>
      <c r="D76" s="169" t="s">
        <v>218</v>
      </c>
      <c r="E76" s="170">
        <v>695.85</v>
      </c>
      <c r="F76" s="171"/>
      <c r="G76" s="172">
        <f>ROUND(E76*F76,2)</f>
        <v>0</v>
      </c>
      <c r="H76" s="171"/>
      <c r="I76" s="172">
        <f>ROUND(E76*H76,2)</f>
        <v>0</v>
      </c>
      <c r="J76" s="171"/>
      <c r="K76" s="172">
        <f>ROUND(E76*J76,2)</f>
        <v>0</v>
      </c>
      <c r="L76" s="172">
        <v>21</v>
      </c>
      <c r="M76" s="172">
        <f>G76*(1+L76/100)</f>
        <v>0</v>
      </c>
      <c r="N76" s="170">
        <v>1.09E-3</v>
      </c>
      <c r="O76" s="170">
        <f>ROUND(E76*N76,2)</f>
        <v>0.76</v>
      </c>
      <c r="P76" s="170">
        <v>0</v>
      </c>
      <c r="Q76" s="170">
        <f>ROUND(E76*P76,2)</f>
        <v>0</v>
      </c>
      <c r="R76" s="172" t="s">
        <v>283</v>
      </c>
      <c r="S76" s="172" t="s">
        <v>170</v>
      </c>
      <c r="T76" s="173" t="s">
        <v>170</v>
      </c>
      <c r="U76" s="158">
        <v>0.01</v>
      </c>
      <c r="V76" s="158">
        <f>ROUND(E76*U76,2)</f>
        <v>6.96</v>
      </c>
      <c r="W76" s="158"/>
      <c r="X76" s="158" t="s">
        <v>198</v>
      </c>
      <c r="Y76" s="147"/>
      <c r="Z76" s="147"/>
      <c r="AA76" s="147"/>
      <c r="AB76" s="147"/>
      <c r="AC76" s="147"/>
      <c r="AD76" s="147"/>
      <c r="AE76" s="147"/>
      <c r="AF76" s="147"/>
      <c r="AG76" s="147" t="s">
        <v>199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184" t="s">
        <v>624</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84" t="s">
        <v>632</v>
      </c>
      <c r="D78" s="182"/>
      <c r="E78" s="183">
        <v>695.85</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3"/>
      <c r="D79" s="244"/>
      <c r="E79" s="244"/>
      <c r="F79" s="244"/>
      <c r="G79" s="244"/>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67">
        <v>11</v>
      </c>
      <c r="B80" s="168" t="s">
        <v>633</v>
      </c>
      <c r="C80" s="178" t="s">
        <v>634</v>
      </c>
      <c r="D80" s="169" t="s">
        <v>218</v>
      </c>
      <c r="E80" s="170">
        <v>347.92500000000001</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t="s">
        <v>283</v>
      </c>
      <c r="S80" s="172" t="s">
        <v>170</v>
      </c>
      <c r="T80" s="173" t="s">
        <v>170</v>
      </c>
      <c r="U80" s="158">
        <v>0.14000000000000001</v>
      </c>
      <c r="V80" s="158">
        <f>ROUND(E80*U80,2)</f>
        <v>48.71</v>
      </c>
      <c r="W80" s="158"/>
      <c r="X80" s="158" t="s">
        <v>198</v>
      </c>
      <c r="Y80" s="147"/>
      <c r="Z80" s="147"/>
      <c r="AA80" s="147"/>
      <c r="AB80" s="147"/>
      <c r="AC80" s="147"/>
      <c r="AD80" s="147"/>
      <c r="AE80" s="147"/>
      <c r="AF80" s="147"/>
      <c r="AG80" s="147" t="s">
        <v>199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184" t="s">
        <v>624</v>
      </c>
      <c r="D81" s="182"/>
      <c r="E81" s="183"/>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201</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84" t="s">
        <v>629</v>
      </c>
      <c r="D82" s="182"/>
      <c r="E82" s="183">
        <v>347.92500000000001</v>
      </c>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3"/>
      <c r="D83" s="244"/>
      <c r="E83" s="244"/>
      <c r="F83" s="244"/>
      <c r="G83" s="244"/>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7">
        <v>12</v>
      </c>
      <c r="B84" s="168" t="s">
        <v>296</v>
      </c>
      <c r="C84" s="178" t="s">
        <v>637</v>
      </c>
      <c r="D84" s="169" t="s">
        <v>218</v>
      </c>
      <c r="E84" s="170">
        <v>347.92500000000001</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t="s">
        <v>283</v>
      </c>
      <c r="S84" s="172" t="s">
        <v>170</v>
      </c>
      <c r="T84" s="173" t="s">
        <v>170</v>
      </c>
      <c r="U84" s="158">
        <v>0.04</v>
      </c>
      <c r="V84" s="158">
        <f>ROUND(E84*U84,2)</f>
        <v>13.92</v>
      </c>
      <c r="W84" s="158"/>
      <c r="X84" s="158" t="s">
        <v>198</v>
      </c>
      <c r="Y84" s="147"/>
      <c r="Z84" s="147"/>
      <c r="AA84" s="147"/>
      <c r="AB84" s="147"/>
      <c r="AC84" s="147"/>
      <c r="AD84" s="147"/>
      <c r="AE84" s="147"/>
      <c r="AF84" s="147"/>
      <c r="AG84" s="147" t="s">
        <v>199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54"/>
      <c r="B85" s="155"/>
      <c r="C85" s="184" t="s">
        <v>624</v>
      </c>
      <c r="D85" s="182"/>
      <c r="E85" s="183"/>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84" t="s">
        <v>629</v>
      </c>
      <c r="D86" s="182"/>
      <c r="E86" s="183">
        <v>347.92500000000001</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201</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43"/>
      <c r="D87" s="244"/>
      <c r="E87" s="244"/>
      <c r="F87" s="244"/>
      <c r="G87" s="244"/>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7">
        <v>13</v>
      </c>
      <c r="B88" s="168" t="s">
        <v>298</v>
      </c>
      <c r="C88" s="178" t="s">
        <v>299</v>
      </c>
      <c r="D88" s="169" t="s">
        <v>218</v>
      </c>
      <c r="E88" s="170">
        <v>347.92500000000001</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t="s">
        <v>283</v>
      </c>
      <c r="S88" s="172" t="s">
        <v>170</v>
      </c>
      <c r="T88" s="173" t="s">
        <v>170</v>
      </c>
      <c r="U88" s="158">
        <v>0.02</v>
      </c>
      <c r="V88" s="158">
        <f>ROUND(E88*U88,2)</f>
        <v>6.96</v>
      </c>
      <c r="W88" s="158"/>
      <c r="X88" s="158" t="s">
        <v>198</v>
      </c>
      <c r="Y88" s="147"/>
      <c r="Z88" s="147"/>
      <c r="AA88" s="147"/>
      <c r="AB88" s="147"/>
      <c r="AC88" s="147"/>
      <c r="AD88" s="147"/>
      <c r="AE88" s="147"/>
      <c r="AF88" s="147"/>
      <c r="AG88" s="147" t="s">
        <v>199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84" t="s">
        <v>624</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4" t="s">
        <v>629</v>
      </c>
      <c r="D90" s="182"/>
      <c r="E90" s="183">
        <v>347.92500000000001</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43"/>
      <c r="D91" s="244"/>
      <c r="E91" s="244"/>
      <c r="F91" s="244"/>
      <c r="G91" s="244"/>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399999999999999" outlineLevel="1" x14ac:dyDescent="0.25">
      <c r="A92" s="167">
        <v>14</v>
      </c>
      <c r="B92" s="168" t="s">
        <v>300</v>
      </c>
      <c r="C92" s="178" t="s">
        <v>638</v>
      </c>
      <c r="D92" s="169" t="s">
        <v>218</v>
      </c>
      <c r="E92" s="170">
        <v>400.11374999999998</v>
      </c>
      <c r="F92" s="171"/>
      <c r="G92" s="172">
        <f>ROUND(E92*F92,2)</f>
        <v>0</v>
      </c>
      <c r="H92" s="171"/>
      <c r="I92" s="172">
        <f>ROUND(E92*H92,2)</f>
        <v>0</v>
      </c>
      <c r="J92" s="171"/>
      <c r="K92" s="172">
        <f>ROUND(E92*J92,2)</f>
        <v>0</v>
      </c>
      <c r="L92" s="172">
        <v>21</v>
      </c>
      <c r="M92" s="172">
        <f>G92*(1+L92/100)</f>
        <v>0</v>
      </c>
      <c r="N92" s="170">
        <v>6.9999999999999994E-5</v>
      </c>
      <c r="O92" s="170">
        <f>ROUND(E92*N92,2)</f>
        <v>0.03</v>
      </c>
      <c r="P92" s="170">
        <v>0</v>
      </c>
      <c r="Q92" s="170">
        <f>ROUND(E92*P92,2)</f>
        <v>0</v>
      </c>
      <c r="R92" s="172" t="s">
        <v>302</v>
      </c>
      <c r="S92" s="172" t="s">
        <v>170</v>
      </c>
      <c r="T92" s="173" t="s">
        <v>170</v>
      </c>
      <c r="U92" s="158">
        <v>0</v>
      </c>
      <c r="V92" s="158">
        <f>ROUND(E92*U92,2)</f>
        <v>0</v>
      </c>
      <c r="W92" s="158"/>
      <c r="X92" s="158" t="s">
        <v>303</v>
      </c>
      <c r="Y92" s="147"/>
      <c r="Z92" s="147"/>
      <c r="AA92" s="147"/>
      <c r="AB92" s="147"/>
      <c r="AC92" s="147"/>
      <c r="AD92" s="147"/>
      <c r="AE92" s="147"/>
      <c r="AF92" s="147"/>
      <c r="AG92" s="147" t="s">
        <v>304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4" t="s">
        <v>624</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84" t="s">
        <v>639</v>
      </c>
      <c r="D94" s="182"/>
      <c r="E94" s="183">
        <v>400.11374999999998</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201</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43"/>
      <c r="D95" s="244"/>
      <c r="E95" s="244"/>
      <c r="F95" s="244"/>
      <c r="G95" s="244"/>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176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5">
      <c r="A96" s="161" t="s">
        <v>166</v>
      </c>
      <c r="B96" s="162" t="s">
        <v>93</v>
      </c>
      <c r="C96" s="177" t="s">
        <v>94</v>
      </c>
      <c r="D96" s="163"/>
      <c r="E96" s="164"/>
      <c r="F96" s="165"/>
      <c r="G96" s="165">
        <f>SUMIF(AG97:AG101,"&lt;&gt;NOR",G97:G101)</f>
        <v>0</v>
      </c>
      <c r="H96" s="165"/>
      <c r="I96" s="165">
        <f>SUM(I97:I101)</f>
        <v>0</v>
      </c>
      <c r="J96" s="165"/>
      <c r="K96" s="165">
        <f>SUM(K97:K101)</f>
        <v>0</v>
      </c>
      <c r="L96" s="165"/>
      <c r="M96" s="165">
        <f>SUM(M97:M101)</f>
        <v>0</v>
      </c>
      <c r="N96" s="164"/>
      <c r="O96" s="164">
        <f>SUM(O97:O101)</f>
        <v>0</v>
      </c>
      <c r="P96" s="164"/>
      <c r="Q96" s="164">
        <f>SUM(Q97:Q101)</f>
        <v>0</v>
      </c>
      <c r="R96" s="165"/>
      <c r="S96" s="165"/>
      <c r="T96" s="166"/>
      <c r="U96" s="160"/>
      <c r="V96" s="160">
        <f>SUM(V97:V101)</f>
        <v>0</v>
      </c>
      <c r="W96" s="160"/>
      <c r="X96" s="160"/>
      <c r="AG96" t="s">
        <v>167</v>
      </c>
    </row>
    <row r="97" spans="1:60" outlineLevel="1" x14ac:dyDescent="0.25">
      <c r="A97" s="167">
        <v>15</v>
      </c>
      <c r="B97" s="168" t="s">
        <v>319</v>
      </c>
      <c r="C97" s="178" t="s">
        <v>320</v>
      </c>
      <c r="D97" s="169" t="s">
        <v>321</v>
      </c>
      <c r="E97" s="170">
        <v>25</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192</v>
      </c>
      <c r="T97" s="173" t="s">
        <v>171</v>
      </c>
      <c r="U97" s="158">
        <v>0</v>
      </c>
      <c r="V97" s="158">
        <f>ROUND(E97*U97,2)</f>
        <v>0</v>
      </c>
      <c r="W97" s="158"/>
      <c r="X97" s="158" t="s">
        <v>322</v>
      </c>
      <c r="Y97" s="147"/>
      <c r="Z97" s="147"/>
      <c r="AA97" s="147"/>
      <c r="AB97" s="147"/>
      <c r="AC97" s="147"/>
      <c r="AD97" s="147"/>
      <c r="AE97" s="147"/>
      <c r="AF97" s="147"/>
      <c r="AG97" s="147" t="s">
        <v>323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84" t="s">
        <v>1030</v>
      </c>
      <c r="D98" s="182"/>
      <c r="E98" s="183">
        <v>25</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243"/>
      <c r="D99" s="244"/>
      <c r="E99" s="244"/>
      <c r="F99" s="244"/>
      <c r="G99" s="244"/>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176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67">
        <v>16</v>
      </c>
      <c r="B100" s="168" t="s">
        <v>325</v>
      </c>
      <c r="C100" s="178" t="s">
        <v>326</v>
      </c>
      <c r="D100" s="169" t="s">
        <v>327</v>
      </c>
      <c r="E100" s="170">
        <v>1</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192</v>
      </c>
      <c r="T100" s="173" t="s">
        <v>171</v>
      </c>
      <c r="U100" s="158">
        <v>0</v>
      </c>
      <c r="V100" s="158">
        <f>ROUND(E100*U100,2)</f>
        <v>0</v>
      </c>
      <c r="W100" s="158"/>
      <c r="X100" s="158" t="s">
        <v>322</v>
      </c>
      <c r="Y100" s="147"/>
      <c r="Z100" s="147"/>
      <c r="AA100" s="147"/>
      <c r="AB100" s="147"/>
      <c r="AC100" s="147"/>
      <c r="AD100" s="147"/>
      <c r="AE100" s="147"/>
      <c r="AF100" s="147"/>
      <c r="AG100" s="147" t="s">
        <v>323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45"/>
      <c r="D101" s="246"/>
      <c r="E101" s="246"/>
      <c r="F101" s="246"/>
      <c r="G101" s="246"/>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5">
      <c r="A102" s="161" t="s">
        <v>166</v>
      </c>
      <c r="B102" s="162" t="s">
        <v>95</v>
      </c>
      <c r="C102" s="177" t="s">
        <v>96</v>
      </c>
      <c r="D102" s="163"/>
      <c r="E102" s="164"/>
      <c r="F102" s="165"/>
      <c r="G102" s="165">
        <f>SUMIF(AG103:AG108,"&lt;&gt;NOR",G103:G108)</f>
        <v>0</v>
      </c>
      <c r="H102" s="165"/>
      <c r="I102" s="165">
        <f>SUM(I103:I108)</f>
        <v>0</v>
      </c>
      <c r="J102" s="165"/>
      <c r="K102" s="165">
        <f>SUM(K103:K108)</f>
        <v>0</v>
      </c>
      <c r="L102" s="165"/>
      <c r="M102" s="165">
        <f>SUM(M103:M108)</f>
        <v>0</v>
      </c>
      <c r="N102" s="164"/>
      <c r="O102" s="164">
        <f>SUM(O103:O108)</f>
        <v>0</v>
      </c>
      <c r="P102" s="164"/>
      <c r="Q102" s="164">
        <f>SUM(Q103:Q108)</f>
        <v>1.1499999999999999</v>
      </c>
      <c r="R102" s="165"/>
      <c r="S102" s="165"/>
      <c r="T102" s="166"/>
      <c r="U102" s="160"/>
      <c r="V102" s="160">
        <f>SUM(V103:V108)</f>
        <v>4.5999999999999996</v>
      </c>
      <c r="W102" s="160"/>
      <c r="X102" s="160"/>
      <c r="AG102" t="s">
        <v>167</v>
      </c>
    </row>
    <row r="103" spans="1:60" ht="30.6" outlineLevel="1" x14ac:dyDescent="0.25">
      <c r="A103" s="167">
        <v>17</v>
      </c>
      <c r="B103" s="168" t="s">
        <v>340</v>
      </c>
      <c r="C103" s="178" t="s">
        <v>341</v>
      </c>
      <c r="D103" s="169" t="s">
        <v>218</v>
      </c>
      <c r="E103" s="170">
        <v>229.9</v>
      </c>
      <c r="F103" s="171"/>
      <c r="G103" s="172">
        <f>ROUND(E103*F103,2)</f>
        <v>0</v>
      </c>
      <c r="H103" s="171"/>
      <c r="I103" s="172">
        <f>ROUND(E103*H103,2)</f>
        <v>0</v>
      </c>
      <c r="J103" s="171"/>
      <c r="K103" s="172">
        <f>ROUND(E103*J103,2)</f>
        <v>0</v>
      </c>
      <c r="L103" s="172">
        <v>21</v>
      </c>
      <c r="M103" s="172">
        <f>G103*(1+L103/100)</f>
        <v>0</v>
      </c>
      <c r="N103" s="170">
        <v>0</v>
      </c>
      <c r="O103" s="170">
        <f>ROUND(E103*N103,2)</f>
        <v>0</v>
      </c>
      <c r="P103" s="170">
        <v>5.0000000000000001E-3</v>
      </c>
      <c r="Q103" s="170">
        <f>ROUND(E103*P103,2)</f>
        <v>1.1499999999999999</v>
      </c>
      <c r="R103" s="172" t="s">
        <v>330</v>
      </c>
      <c r="S103" s="172" t="s">
        <v>170</v>
      </c>
      <c r="T103" s="173" t="s">
        <v>170</v>
      </c>
      <c r="U103" s="158">
        <v>0.02</v>
      </c>
      <c r="V103" s="158">
        <f>ROUND(E103*U103,2)</f>
        <v>4.5999999999999996</v>
      </c>
      <c r="W103" s="158"/>
      <c r="X103" s="158" t="s">
        <v>198</v>
      </c>
      <c r="Y103" s="147"/>
      <c r="Z103" s="147"/>
      <c r="AA103" s="147"/>
      <c r="AB103" s="147"/>
      <c r="AC103" s="147"/>
      <c r="AD103" s="147"/>
      <c r="AE103" s="147"/>
      <c r="AF103" s="147"/>
      <c r="AG103" s="147" t="s">
        <v>199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184" t="s">
        <v>693</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4" t="s">
        <v>1023</v>
      </c>
      <c r="D105" s="182"/>
      <c r="E105" s="183">
        <v>229.9</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243"/>
      <c r="D106" s="244"/>
      <c r="E106" s="244"/>
      <c r="F106" s="244"/>
      <c r="G106" s="244"/>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176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67">
        <v>18</v>
      </c>
      <c r="B107" s="168" t="s">
        <v>409</v>
      </c>
      <c r="C107" s="178" t="s">
        <v>410</v>
      </c>
      <c r="D107" s="169" t="s">
        <v>321</v>
      </c>
      <c r="E107" s="170">
        <v>25</v>
      </c>
      <c r="F107" s="171"/>
      <c r="G107" s="172">
        <f>ROUND(E107*F107,2)</f>
        <v>0</v>
      </c>
      <c r="H107" s="171"/>
      <c r="I107" s="172">
        <f>ROUND(E107*H107,2)</f>
        <v>0</v>
      </c>
      <c r="J107" s="171"/>
      <c r="K107" s="172">
        <f>ROUND(E107*J107,2)</f>
        <v>0</v>
      </c>
      <c r="L107" s="172">
        <v>21</v>
      </c>
      <c r="M107" s="172">
        <f>G107*(1+L107/100)</f>
        <v>0</v>
      </c>
      <c r="N107" s="170">
        <v>0</v>
      </c>
      <c r="O107" s="170">
        <f>ROUND(E107*N107,2)</f>
        <v>0</v>
      </c>
      <c r="P107" s="170">
        <v>0</v>
      </c>
      <c r="Q107" s="170">
        <f>ROUND(E107*P107,2)</f>
        <v>0</v>
      </c>
      <c r="R107" s="172"/>
      <c r="S107" s="172" t="s">
        <v>192</v>
      </c>
      <c r="T107" s="173" t="s">
        <v>171</v>
      </c>
      <c r="U107" s="158">
        <v>0</v>
      </c>
      <c r="V107" s="158">
        <f>ROUND(E107*U107,2)</f>
        <v>0</v>
      </c>
      <c r="W107" s="158"/>
      <c r="X107" s="158" t="s">
        <v>198</v>
      </c>
      <c r="Y107" s="147"/>
      <c r="Z107" s="147"/>
      <c r="AA107" s="147"/>
      <c r="AB107" s="147"/>
      <c r="AC107" s="147"/>
      <c r="AD107" s="147"/>
      <c r="AE107" s="147"/>
      <c r="AF107" s="147"/>
      <c r="AG107" s="147" t="s">
        <v>199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45"/>
      <c r="D108" s="246"/>
      <c r="E108" s="246"/>
      <c r="F108" s="246"/>
      <c r="G108" s="246"/>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x14ac:dyDescent="0.25">
      <c r="A109" s="161" t="s">
        <v>166</v>
      </c>
      <c r="B109" s="162" t="s">
        <v>97</v>
      </c>
      <c r="C109" s="177" t="s">
        <v>98</v>
      </c>
      <c r="D109" s="163"/>
      <c r="E109" s="164"/>
      <c r="F109" s="165"/>
      <c r="G109" s="165">
        <f>SUMIF(AG110:AG115,"&lt;&gt;NOR",G110:G115)</f>
        <v>0</v>
      </c>
      <c r="H109" s="165"/>
      <c r="I109" s="165">
        <f>SUM(I110:I115)</f>
        <v>0</v>
      </c>
      <c r="J109" s="165"/>
      <c r="K109" s="165">
        <f>SUM(K110:K115)</f>
        <v>0</v>
      </c>
      <c r="L109" s="165"/>
      <c r="M109" s="165">
        <f>SUM(M110:M115)</f>
        <v>0</v>
      </c>
      <c r="N109" s="164"/>
      <c r="O109" s="164">
        <f>SUM(O110:O115)</f>
        <v>0</v>
      </c>
      <c r="P109" s="164"/>
      <c r="Q109" s="164">
        <f>SUM(Q110:Q115)</f>
        <v>0</v>
      </c>
      <c r="R109" s="165"/>
      <c r="S109" s="165"/>
      <c r="T109" s="166"/>
      <c r="U109" s="160"/>
      <c r="V109" s="160">
        <f>SUM(V110:V115)</f>
        <v>70.14</v>
      </c>
      <c r="W109" s="160"/>
      <c r="X109" s="160"/>
      <c r="AG109" t="s">
        <v>167</v>
      </c>
    </row>
    <row r="110" spans="1:60" ht="30.6" outlineLevel="1" x14ac:dyDescent="0.25">
      <c r="A110" s="167">
        <v>19</v>
      </c>
      <c r="B110" s="168" t="s">
        <v>411</v>
      </c>
      <c r="C110" s="178" t="s">
        <v>412</v>
      </c>
      <c r="D110" s="169" t="s">
        <v>413</v>
      </c>
      <c r="E110" s="170">
        <v>27.21725</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t="s">
        <v>272</v>
      </c>
      <c r="S110" s="172" t="s">
        <v>170</v>
      </c>
      <c r="T110" s="173" t="s">
        <v>170</v>
      </c>
      <c r="U110" s="158">
        <v>2.577</v>
      </c>
      <c r="V110" s="158">
        <f>ROUND(E110*U110,2)</f>
        <v>70.14</v>
      </c>
      <c r="W110" s="158"/>
      <c r="X110" s="158" t="s">
        <v>414</v>
      </c>
      <c r="Y110" s="147"/>
      <c r="Z110" s="147"/>
      <c r="AA110" s="147"/>
      <c r="AB110" s="147"/>
      <c r="AC110" s="147"/>
      <c r="AD110" s="147"/>
      <c r="AE110" s="147"/>
      <c r="AF110" s="147"/>
      <c r="AG110" s="147" t="s">
        <v>415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54"/>
      <c r="B111" s="155"/>
      <c r="C111" s="254" t="s">
        <v>416</v>
      </c>
      <c r="D111" s="255"/>
      <c r="E111" s="255"/>
      <c r="F111" s="255"/>
      <c r="G111" s="255"/>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246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184" t="s">
        <v>417</v>
      </c>
      <c r="D112" s="182"/>
      <c r="E112" s="183"/>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201</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184" t="s">
        <v>1031</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84" t="s">
        <v>1032</v>
      </c>
      <c r="D114" s="182"/>
      <c r="E114" s="183">
        <v>27.21725</v>
      </c>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243"/>
      <c r="D115" s="244"/>
      <c r="E115" s="244"/>
      <c r="F115" s="244"/>
      <c r="G115" s="244"/>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176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5">
      <c r="A116" s="161" t="s">
        <v>166</v>
      </c>
      <c r="B116" s="162" t="s">
        <v>114</v>
      </c>
      <c r="C116" s="177" t="s">
        <v>115</v>
      </c>
      <c r="D116" s="163"/>
      <c r="E116" s="164"/>
      <c r="F116" s="165"/>
      <c r="G116" s="165">
        <f>SUMIF(AG117:AG124,"&lt;&gt;NOR",G117:G124)</f>
        <v>0</v>
      </c>
      <c r="H116" s="165"/>
      <c r="I116" s="165">
        <f>SUM(I117:I124)</f>
        <v>0</v>
      </c>
      <c r="J116" s="165"/>
      <c r="K116" s="165">
        <f>SUM(K117:K124)</f>
        <v>0</v>
      </c>
      <c r="L116" s="165"/>
      <c r="M116" s="165">
        <f>SUM(M117:M124)</f>
        <v>0</v>
      </c>
      <c r="N116" s="164"/>
      <c r="O116" s="164">
        <f>SUM(O117:O124)</f>
        <v>0</v>
      </c>
      <c r="P116" s="164"/>
      <c r="Q116" s="164">
        <f>SUM(Q117:Q124)</f>
        <v>0</v>
      </c>
      <c r="R116" s="165"/>
      <c r="S116" s="165"/>
      <c r="T116" s="166"/>
      <c r="U116" s="160"/>
      <c r="V116" s="160">
        <f>SUM(V117:V124)</f>
        <v>0</v>
      </c>
      <c r="W116" s="160"/>
      <c r="X116" s="160"/>
      <c r="AG116" t="s">
        <v>167</v>
      </c>
    </row>
    <row r="117" spans="1:60" outlineLevel="1" x14ac:dyDescent="0.25">
      <c r="A117" s="167">
        <v>20</v>
      </c>
      <c r="B117" s="168" t="s">
        <v>440</v>
      </c>
      <c r="C117" s="178" t="s">
        <v>441</v>
      </c>
      <c r="D117" s="169" t="s">
        <v>369</v>
      </c>
      <c r="E117" s="170">
        <v>20.6</v>
      </c>
      <c r="F117" s="171"/>
      <c r="G117" s="172">
        <f>ROUND(E117*F117,2)</f>
        <v>0</v>
      </c>
      <c r="H117" s="171"/>
      <c r="I117" s="172">
        <f>ROUND(E117*H117,2)</f>
        <v>0</v>
      </c>
      <c r="J117" s="171"/>
      <c r="K117" s="172">
        <f>ROUND(E117*J117,2)</f>
        <v>0</v>
      </c>
      <c r="L117" s="172">
        <v>21</v>
      </c>
      <c r="M117" s="172">
        <f>G117*(1+L117/100)</f>
        <v>0</v>
      </c>
      <c r="N117" s="170">
        <v>0</v>
      </c>
      <c r="O117" s="170">
        <f>ROUND(E117*N117,2)</f>
        <v>0</v>
      </c>
      <c r="P117" s="170">
        <v>0</v>
      </c>
      <c r="Q117" s="170">
        <f>ROUND(E117*P117,2)</f>
        <v>0</v>
      </c>
      <c r="R117" s="172"/>
      <c r="S117" s="172" t="s">
        <v>192</v>
      </c>
      <c r="T117" s="173" t="s">
        <v>171</v>
      </c>
      <c r="U117" s="158">
        <v>0</v>
      </c>
      <c r="V117" s="158">
        <f>ROUND(E117*U117,2)</f>
        <v>0</v>
      </c>
      <c r="W117" s="158"/>
      <c r="X117" s="158" t="s">
        <v>198</v>
      </c>
      <c r="Y117" s="147"/>
      <c r="Z117" s="147"/>
      <c r="AA117" s="147"/>
      <c r="AB117" s="147"/>
      <c r="AC117" s="147"/>
      <c r="AD117" s="147"/>
      <c r="AE117" s="147"/>
      <c r="AF117" s="147"/>
      <c r="AG117" s="147" t="s">
        <v>199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4" t="s">
        <v>1033</v>
      </c>
      <c r="D118" s="182"/>
      <c r="E118" s="183">
        <v>20.6</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243"/>
      <c r="D119" s="244"/>
      <c r="E119" s="244"/>
      <c r="F119" s="244"/>
      <c r="G119" s="244"/>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176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67">
        <v>21</v>
      </c>
      <c r="B120" s="168" t="s">
        <v>1034</v>
      </c>
      <c r="C120" s="178" t="s">
        <v>1035</v>
      </c>
      <c r="D120" s="169" t="s">
        <v>369</v>
      </c>
      <c r="E120" s="170">
        <v>38</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192</v>
      </c>
      <c r="T120" s="173" t="s">
        <v>171</v>
      </c>
      <c r="U120" s="158">
        <v>0</v>
      </c>
      <c r="V120" s="158">
        <f>ROUND(E120*U120,2)</f>
        <v>0</v>
      </c>
      <c r="W120" s="158"/>
      <c r="X120" s="158" t="s">
        <v>198</v>
      </c>
      <c r="Y120" s="147"/>
      <c r="Z120" s="147"/>
      <c r="AA120" s="147"/>
      <c r="AB120" s="147"/>
      <c r="AC120" s="147"/>
      <c r="AD120" s="147"/>
      <c r="AE120" s="147"/>
      <c r="AF120" s="147"/>
      <c r="AG120" s="147" t="s">
        <v>199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245"/>
      <c r="D121" s="246"/>
      <c r="E121" s="246"/>
      <c r="F121" s="246"/>
      <c r="G121" s="246"/>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v>22</v>
      </c>
      <c r="B122" s="155" t="s">
        <v>452</v>
      </c>
      <c r="C122" s="185" t="s">
        <v>453</v>
      </c>
      <c r="D122" s="156" t="s">
        <v>0</v>
      </c>
      <c r="E122" s="175"/>
      <c r="F122" s="159"/>
      <c r="G122" s="158">
        <f>ROUND(E122*F122,2)</f>
        <v>0</v>
      </c>
      <c r="H122" s="159"/>
      <c r="I122" s="158">
        <f>ROUND(E122*H122,2)</f>
        <v>0</v>
      </c>
      <c r="J122" s="159"/>
      <c r="K122" s="158">
        <f>ROUND(E122*J122,2)</f>
        <v>0</v>
      </c>
      <c r="L122" s="158">
        <v>21</v>
      </c>
      <c r="M122" s="158">
        <f>G122*(1+L122/100)</f>
        <v>0</v>
      </c>
      <c r="N122" s="157">
        <v>0</v>
      </c>
      <c r="O122" s="157">
        <f>ROUND(E122*N122,2)</f>
        <v>0</v>
      </c>
      <c r="P122" s="157">
        <v>0</v>
      </c>
      <c r="Q122" s="157">
        <f>ROUND(E122*P122,2)</f>
        <v>0</v>
      </c>
      <c r="R122" s="158" t="s">
        <v>454</v>
      </c>
      <c r="S122" s="158" t="s">
        <v>170</v>
      </c>
      <c r="T122" s="158" t="s">
        <v>170</v>
      </c>
      <c r="U122" s="158">
        <v>0</v>
      </c>
      <c r="V122" s="158">
        <f>ROUND(E122*U122,2)</f>
        <v>0</v>
      </c>
      <c r="W122" s="158"/>
      <c r="X122" s="158" t="s">
        <v>414</v>
      </c>
      <c r="Y122" s="147"/>
      <c r="Z122" s="147"/>
      <c r="AA122" s="147"/>
      <c r="AB122" s="147"/>
      <c r="AC122" s="147"/>
      <c r="AD122" s="147"/>
      <c r="AE122" s="147"/>
      <c r="AF122" s="147"/>
      <c r="AG122" s="147" t="s">
        <v>415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56" t="s">
        <v>426</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246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243"/>
      <c r="D124" s="244"/>
      <c r="E124" s="244"/>
      <c r="F124" s="244"/>
      <c r="G124" s="244"/>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176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5">
      <c r="A125" s="161" t="s">
        <v>166</v>
      </c>
      <c r="B125" s="162" t="s">
        <v>133</v>
      </c>
      <c r="C125" s="177" t="s">
        <v>134</v>
      </c>
      <c r="D125" s="163"/>
      <c r="E125" s="164"/>
      <c r="F125" s="165"/>
      <c r="G125" s="165">
        <f>SUMIF(AG126:AG157,"&lt;&gt;NOR",G126:G157)</f>
        <v>0</v>
      </c>
      <c r="H125" s="165"/>
      <c r="I125" s="165">
        <f>SUM(I126:I157)</f>
        <v>0</v>
      </c>
      <c r="J125" s="165"/>
      <c r="K125" s="165">
        <f>SUM(K126:K157)</f>
        <v>0</v>
      </c>
      <c r="L125" s="165"/>
      <c r="M125" s="165">
        <f>SUM(M126:M157)</f>
        <v>0</v>
      </c>
      <c r="N125" s="164"/>
      <c r="O125" s="164">
        <f>SUM(O126:O157)</f>
        <v>0</v>
      </c>
      <c r="P125" s="164"/>
      <c r="Q125" s="164">
        <f>SUM(Q126:Q157)</f>
        <v>0</v>
      </c>
      <c r="R125" s="165"/>
      <c r="S125" s="165"/>
      <c r="T125" s="166"/>
      <c r="U125" s="160"/>
      <c r="V125" s="160">
        <f>SUM(V126:V157)</f>
        <v>2.95</v>
      </c>
      <c r="W125" s="160"/>
      <c r="X125" s="160"/>
      <c r="AG125" t="s">
        <v>167</v>
      </c>
    </row>
    <row r="126" spans="1:60" outlineLevel="1" x14ac:dyDescent="0.25">
      <c r="A126" s="167">
        <v>23</v>
      </c>
      <c r="B126" s="168" t="s">
        <v>519</v>
      </c>
      <c r="C126" s="178" t="s">
        <v>520</v>
      </c>
      <c r="D126" s="169" t="s">
        <v>413</v>
      </c>
      <c r="E126" s="170">
        <v>1.1495</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t="s">
        <v>330</v>
      </c>
      <c r="S126" s="172" t="s">
        <v>170</v>
      </c>
      <c r="T126" s="173" t="s">
        <v>170</v>
      </c>
      <c r="U126" s="158">
        <v>0.93300000000000005</v>
      </c>
      <c r="V126" s="158">
        <f>ROUND(E126*U126,2)</f>
        <v>1.07</v>
      </c>
      <c r="W126" s="158"/>
      <c r="X126" s="158" t="s">
        <v>521</v>
      </c>
      <c r="Y126" s="147"/>
      <c r="Z126" s="147"/>
      <c r="AA126" s="147"/>
      <c r="AB126" s="147"/>
      <c r="AC126" s="147"/>
      <c r="AD126" s="147"/>
      <c r="AE126" s="147"/>
      <c r="AF126" s="147"/>
      <c r="AG126" s="147" t="s">
        <v>522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4" t="s">
        <v>523</v>
      </c>
      <c r="D127" s="182"/>
      <c r="E127" s="183"/>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184" t="s">
        <v>1036</v>
      </c>
      <c r="D128" s="182"/>
      <c r="E128" s="183"/>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201</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184" t="s">
        <v>1037</v>
      </c>
      <c r="D129" s="182"/>
      <c r="E129" s="183">
        <v>1.1495</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201</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43"/>
      <c r="D130" s="244"/>
      <c r="E130" s="244"/>
      <c r="F130" s="244"/>
      <c r="G130" s="244"/>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176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67">
        <v>24</v>
      </c>
      <c r="B131" s="168" t="s">
        <v>529</v>
      </c>
      <c r="C131" s="178" t="s">
        <v>530</v>
      </c>
      <c r="D131" s="169" t="s">
        <v>413</v>
      </c>
      <c r="E131" s="170">
        <v>1.1495</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t="s">
        <v>330</v>
      </c>
      <c r="S131" s="172" t="s">
        <v>170</v>
      </c>
      <c r="T131" s="173" t="s">
        <v>170</v>
      </c>
      <c r="U131" s="158">
        <v>0.49</v>
      </c>
      <c r="V131" s="158">
        <f>ROUND(E131*U131,2)</f>
        <v>0.56000000000000005</v>
      </c>
      <c r="W131" s="158"/>
      <c r="X131" s="158" t="s">
        <v>521</v>
      </c>
      <c r="Y131" s="147"/>
      <c r="Z131" s="147"/>
      <c r="AA131" s="147"/>
      <c r="AB131" s="147"/>
      <c r="AC131" s="147"/>
      <c r="AD131" s="147"/>
      <c r="AE131" s="147"/>
      <c r="AF131" s="147"/>
      <c r="AG131" s="147" t="s">
        <v>522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241" t="s">
        <v>531</v>
      </c>
      <c r="D132" s="242"/>
      <c r="E132" s="242"/>
      <c r="F132" s="242"/>
      <c r="G132" s="242"/>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175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184" t="s">
        <v>523</v>
      </c>
      <c r="D133" s="182"/>
      <c r="E133" s="183"/>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201</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184" t="s">
        <v>1036</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201</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84" t="s">
        <v>1037</v>
      </c>
      <c r="D135" s="182"/>
      <c r="E135" s="183">
        <v>1.1495</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43"/>
      <c r="D136" s="244"/>
      <c r="E136" s="244"/>
      <c r="F136" s="244"/>
      <c r="G136" s="244"/>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176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67">
        <v>25</v>
      </c>
      <c r="B137" s="168" t="s">
        <v>532</v>
      </c>
      <c r="C137" s="178" t="s">
        <v>533</v>
      </c>
      <c r="D137" s="169" t="s">
        <v>413</v>
      </c>
      <c r="E137" s="170">
        <v>21.840499999999999</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330</v>
      </c>
      <c r="S137" s="172" t="s">
        <v>170</v>
      </c>
      <c r="T137" s="173" t="s">
        <v>170</v>
      </c>
      <c r="U137" s="158">
        <v>0</v>
      </c>
      <c r="V137" s="158">
        <f>ROUND(E137*U137,2)</f>
        <v>0</v>
      </c>
      <c r="W137" s="158"/>
      <c r="X137" s="158" t="s">
        <v>521</v>
      </c>
      <c r="Y137" s="147"/>
      <c r="Z137" s="147"/>
      <c r="AA137" s="147"/>
      <c r="AB137" s="147"/>
      <c r="AC137" s="147"/>
      <c r="AD137" s="147"/>
      <c r="AE137" s="147"/>
      <c r="AF137" s="147"/>
      <c r="AG137" s="147" t="s">
        <v>522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4" t="s">
        <v>523</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4" t="s">
        <v>1036</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4" t="s">
        <v>1038</v>
      </c>
      <c r="D140" s="182"/>
      <c r="E140" s="183">
        <v>21.840499999999999</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201</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243"/>
      <c r="D141" s="244"/>
      <c r="E141" s="244"/>
      <c r="F141" s="244"/>
      <c r="G141" s="244"/>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176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67">
        <v>26</v>
      </c>
      <c r="B142" s="168" t="s">
        <v>535</v>
      </c>
      <c r="C142" s="178" t="s">
        <v>536</v>
      </c>
      <c r="D142" s="169" t="s">
        <v>413</v>
      </c>
      <c r="E142" s="170">
        <v>1.1495</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t="s">
        <v>330</v>
      </c>
      <c r="S142" s="172" t="s">
        <v>170</v>
      </c>
      <c r="T142" s="173" t="s">
        <v>170</v>
      </c>
      <c r="U142" s="158">
        <v>0.94199999999999995</v>
      </c>
      <c r="V142" s="158">
        <f>ROUND(E142*U142,2)</f>
        <v>1.08</v>
      </c>
      <c r="W142" s="158"/>
      <c r="X142" s="158" t="s">
        <v>521</v>
      </c>
      <c r="Y142" s="147"/>
      <c r="Z142" s="147"/>
      <c r="AA142" s="147"/>
      <c r="AB142" s="147"/>
      <c r="AC142" s="147"/>
      <c r="AD142" s="147"/>
      <c r="AE142" s="147"/>
      <c r="AF142" s="147"/>
      <c r="AG142" s="147" t="s">
        <v>522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241" t="s">
        <v>537</v>
      </c>
      <c r="D143" s="242"/>
      <c r="E143" s="242"/>
      <c r="F143" s="242"/>
      <c r="G143" s="242"/>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175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184" t="s">
        <v>523</v>
      </c>
      <c r="D144" s="182"/>
      <c r="E144" s="183"/>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84" t="s">
        <v>1036</v>
      </c>
      <c r="D145" s="182"/>
      <c r="E145" s="183"/>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201</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4" t="s">
        <v>1037</v>
      </c>
      <c r="D146" s="182"/>
      <c r="E146" s="183">
        <v>1.1495</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201</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43"/>
      <c r="D147" s="244"/>
      <c r="E147" s="244"/>
      <c r="F147" s="244"/>
      <c r="G147" s="244"/>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176</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67">
        <v>27</v>
      </c>
      <c r="B148" s="168" t="s">
        <v>538</v>
      </c>
      <c r="C148" s="178" t="s">
        <v>539</v>
      </c>
      <c r="D148" s="169" t="s">
        <v>413</v>
      </c>
      <c r="E148" s="170">
        <v>2.2989999999999999</v>
      </c>
      <c r="F148" s="171"/>
      <c r="G148" s="172">
        <f>ROUND(E148*F148,2)</f>
        <v>0</v>
      </c>
      <c r="H148" s="171"/>
      <c r="I148" s="172">
        <f>ROUND(E148*H148,2)</f>
        <v>0</v>
      </c>
      <c r="J148" s="171"/>
      <c r="K148" s="172">
        <f>ROUND(E148*J148,2)</f>
        <v>0</v>
      </c>
      <c r="L148" s="172">
        <v>21</v>
      </c>
      <c r="M148" s="172">
        <f>G148*(1+L148/100)</f>
        <v>0</v>
      </c>
      <c r="N148" s="170">
        <v>0</v>
      </c>
      <c r="O148" s="170">
        <f>ROUND(E148*N148,2)</f>
        <v>0</v>
      </c>
      <c r="P148" s="170">
        <v>0</v>
      </c>
      <c r="Q148" s="170">
        <f>ROUND(E148*P148,2)</f>
        <v>0</v>
      </c>
      <c r="R148" s="172" t="s">
        <v>330</v>
      </c>
      <c r="S148" s="172" t="s">
        <v>170</v>
      </c>
      <c r="T148" s="173" t="s">
        <v>170</v>
      </c>
      <c r="U148" s="158">
        <v>0.105</v>
      </c>
      <c r="V148" s="158">
        <f>ROUND(E148*U148,2)</f>
        <v>0.24</v>
      </c>
      <c r="W148" s="158"/>
      <c r="X148" s="158" t="s">
        <v>521</v>
      </c>
      <c r="Y148" s="147"/>
      <c r="Z148" s="147"/>
      <c r="AA148" s="147"/>
      <c r="AB148" s="147"/>
      <c r="AC148" s="147"/>
      <c r="AD148" s="147"/>
      <c r="AE148" s="147"/>
      <c r="AF148" s="147"/>
      <c r="AG148" s="147" t="s">
        <v>522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184" t="s">
        <v>523</v>
      </c>
      <c r="D149" s="182"/>
      <c r="E149" s="183"/>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84" t="s">
        <v>1036</v>
      </c>
      <c r="D150" s="182"/>
      <c r="E150" s="183"/>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201</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4" t="s">
        <v>1039</v>
      </c>
      <c r="D151" s="182"/>
      <c r="E151" s="183">
        <v>2.2989999999999999</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243"/>
      <c r="D152" s="244"/>
      <c r="E152" s="244"/>
      <c r="F152" s="244"/>
      <c r="G152" s="244"/>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176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67">
        <v>28</v>
      </c>
      <c r="B153" s="168" t="s">
        <v>541</v>
      </c>
      <c r="C153" s="178" t="s">
        <v>542</v>
      </c>
      <c r="D153" s="169" t="s">
        <v>413</v>
      </c>
      <c r="E153" s="170">
        <v>1.1495</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192</v>
      </c>
      <c r="T153" s="173" t="s">
        <v>171</v>
      </c>
      <c r="U153" s="158">
        <v>0</v>
      </c>
      <c r="V153" s="158">
        <f>ROUND(E153*U153,2)</f>
        <v>0</v>
      </c>
      <c r="W153" s="158"/>
      <c r="X153" s="158" t="s">
        <v>521</v>
      </c>
      <c r="Y153" s="147"/>
      <c r="Z153" s="147"/>
      <c r="AA153" s="147"/>
      <c r="AB153" s="147"/>
      <c r="AC153" s="147"/>
      <c r="AD153" s="147"/>
      <c r="AE153" s="147"/>
      <c r="AF153" s="147"/>
      <c r="AG153" s="147" t="s">
        <v>522</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84" t="s">
        <v>523</v>
      </c>
      <c r="D154" s="182"/>
      <c r="E154" s="183"/>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201</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4" t="s">
        <v>1036</v>
      </c>
      <c r="D155" s="182"/>
      <c r="E155" s="18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201</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184" t="s">
        <v>1037</v>
      </c>
      <c r="D156" s="182"/>
      <c r="E156" s="183">
        <v>1.1495</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243"/>
      <c r="D157" s="244"/>
      <c r="E157" s="244"/>
      <c r="F157" s="244"/>
      <c r="G157" s="244"/>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176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5">
      <c r="A158" s="3"/>
      <c r="B158" s="4"/>
      <c r="C158" s="179"/>
      <c r="D158" s="6"/>
      <c r="E158" s="3"/>
      <c r="F158" s="3"/>
      <c r="G158" s="3"/>
      <c r="H158" s="3"/>
      <c r="I158" s="3"/>
      <c r="J158" s="3"/>
      <c r="K158" s="3"/>
      <c r="L158" s="3"/>
      <c r="M158" s="3"/>
      <c r="N158" s="3"/>
      <c r="O158" s="3"/>
      <c r="P158" s="3"/>
      <c r="Q158" s="3"/>
      <c r="R158" s="3"/>
      <c r="S158" s="3"/>
      <c r="T158" s="3"/>
      <c r="U158" s="3"/>
      <c r="V158" s="3"/>
      <c r="W158" s="3"/>
      <c r="X158" s="3"/>
      <c r="AE158">
        <v>15</v>
      </c>
      <c r="AF158">
        <v>21</v>
      </c>
      <c r="AG158" t="s">
        <v>153</v>
      </c>
    </row>
    <row r="159" spans="1:60" x14ac:dyDescent="0.25">
      <c r="A159" s="150"/>
      <c r="B159" s="151" t="s">
        <v>29</v>
      </c>
      <c r="C159" s="180"/>
      <c r="D159" s="152"/>
      <c r="E159" s="153"/>
      <c r="F159" s="153"/>
      <c r="G159" s="176">
        <f>G8+G26+G70+G96+G102+G109+G116+G125</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195</v>
      </c>
    </row>
    <row r="160" spans="1:60" x14ac:dyDescent="0.25">
      <c r="C160" s="181"/>
      <c r="D160" s="10"/>
      <c r="AG160" t="s">
        <v>196</v>
      </c>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45">
    <mergeCell ref="C43:G43"/>
    <mergeCell ref="A1:G1"/>
    <mergeCell ref="C2:G2"/>
    <mergeCell ref="C3:G3"/>
    <mergeCell ref="C4:G4"/>
    <mergeCell ref="C25:G25"/>
    <mergeCell ref="C28:G28"/>
    <mergeCell ref="C31:G31"/>
    <mergeCell ref="C33:G33"/>
    <mergeCell ref="C34:G34"/>
    <mergeCell ref="C35:G35"/>
    <mergeCell ref="C41:G41"/>
    <mergeCell ref="C83:G83"/>
    <mergeCell ref="C44:G44"/>
    <mergeCell ref="C48:G48"/>
    <mergeCell ref="C50:G50"/>
    <mergeCell ref="C51:G51"/>
    <mergeCell ref="C54:G54"/>
    <mergeCell ref="C58:G58"/>
    <mergeCell ref="C62:G62"/>
    <mergeCell ref="C69:G69"/>
    <mergeCell ref="C72:G72"/>
    <mergeCell ref="C75:G75"/>
    <mergeCell ref="C79:G79"/>
    <mergeCell ref="C123:G123"/>
    <mergeCell ref="C87:G87"/>
    <mergeCell ref="C91:G91"/>
    <mergeCell ref="C95:G95"/>
    <mergeCell ref="C99:G99"/>
    <mergeCell ref="C101:G101"/>
    <mergeCell ref="C106:G106"/>
    <mergeCell ref="C108:G108"/>
    <mergeCell ref="C111:G111"/>
    <mergeCell ref="C115:G115"/>
    <mergeCell ref="C119:G119"/>
    <mergeCell ref="C121:G121"/>
    <mergeCell ref="C147:G147"/>
    <mergeCell ref="C152:G152"/>
    <mergeCell ref="C157:G157"/>
    <mergeCell ref="C124:G124"/>
    <mergeCell ref="C130:G130"/>
    <mergeCell ref="C132:G132"/>
    <mergeCell ref="C136:G136"/>
    <mergeCell ref="C141:G141"/>
    <mergeCell ref="C143:G1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7" t="s">
        <v>140</v>
      </c>
      <c r="B1" s="247"/>
      <c r="C1" s="247"/>
      <c r="D1" s="247"/>
      <c r="E1" s="247"/>
      <c r="F1" s="247"/>
      <c r="G1" s="247"/>
      <c r="AG1" t="s">
        <v>141</v>
      </c>
    </row>
    <row r="2" spans="1:60" ht="24.9" customHeight="1" x14ac:dyDescent="0.25">
      <c r="A2" s="139" t="s">
        <v>7</v>
      </c>
      <c r="B2" s="49" t="s">
        <v>41</v>
      </c>
      <c r="C2" s="248" t="s">
        <v>42</v>
      </c>
      <c r="D2" s="249"/>
      <c r="E2" s="249"/>
      <c r="F2" s="249"/>
      <c r="G2" s="250"/>
      <c r="AG2" t="s">
        <v>142</v>
      </c>
    </row>
    <row r="3" spans="1:60" ht="24.9" customHeight="1" x14ac:dyDescent="0.25">
      <c r="A3" s="139" t="s">
        <v>8</v>
      </c>
      <c r="B3" s="49" t="s">
        <v>61</v>
      </c>
      <c r="C3" s="248" t="s">
        <v>62</v>
      </c>
      <c r="D3" s="249"/>
      <c r="E3" s="249"/>
      <c r="F3" s="249"/>
      <c r="G3" s="250"/>
      <c r="AC3" s="121" t="s">
        <v>142</v>
      </c>
      <c r="AG3" t="s">
        <v>143</v>
      </c>
    </row>
    <row r="4" spans="1:60" ht="24.9" customHeight="1" x14ac:dyDescent="0.25">
      <c r="A4" s="140" t="s">
        <v>9</v>
      </c>
      <c r="B4" s="141" t="s">
        <v>51</v>
      </c>
      <c r="C4" s="251" t="s">
        <v>52</v>
      </c>
      <c r="D4" s="252"/>
      <c r="E4" s="252"/>
      <c r="F4" s="252"/>
      <c r="G4" s="253"/>
      <c r="AG4" t="s">
        <v>144</v>
      </c>
    </row>
    <row r="5" spans="1:60" x14ac:dyDescent="0.25">
      <c r="D5" s="10"/>
    </row>
    <row r="6" spans="1:60" ht="39.6" x14ac:dyDescent="0.25">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61" t="s">
        <v>166</v>
      </c>
      <c r="B8" s="162" t="s">
        <v>132</v>
      </c>
      <c r="C8" s="177" t="s">
        <v>52</v>
      </c>
      <c r="D8" s="163"/>
      <c r="E8" s="164"/>
      <c r="F8" s="165"/>
      <c r="G8" s="165">
        <f>SUMIF(AG9:AG36,"&lt;&gt;NOR",G9:G36)</f>
        <v>0</v>
      </c>
      <c r="H8" s="165"/>
      <c r="I8" s="165">
        <f>SUM(I9:I36)</f>
        <v>0</v>
      </c>
      <c r="J8" s="165"/>
      <c r="K8" s="165">
        <f>SUM(K9:K36)</f>
        <v>0</v>
      </c>
      <c r="L8" s="165"/>
      <c r="M8" s="165">
        <f>SUM(M9:M36)</f>
        <v>0</v>
      </c>
      <c r="N8" s="164"/>
      <c r="O8" s="164">
        <f>SUM(O9:O36)</f>
        <v>0</v>
      </c>
      <c r="P8" s="164"/>
      <c r="Q8" s="164">
        <f>SUM(Q9:Q36)</f>
        <v>0</v>
      </c>
      <c r="R8" s="165"/>
      <c r="S8" s="165"/>
      <c r="T8" s="166"/>
      <c r="U8" s="160"/>
      <c r="V8" s="160">
        <f>SUM(V9:V36)</f>
        <v>0</v>
      </c>
      <c r="W8" s="160"/>
      <c r="X8" s="160"/>
      <c r="AG8" t="s">
        <v>167</v>
      </c>
    </row>
    <row r="9" spans="1:60" outlineLevel="1" x14ac:dyDescent="0.25">
      <c r="A9" s="167">
        <v>1</v>
      </c>
      <c r="B9" s="168" t="s">
        <v>543</v>
      </c>
      <c r="C9" s="178" t="s">
        <v>1040</v>
      </c>
      <c r="D9" s="169" t="s">
        <v>366</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7">
        <v>2</v>
      </c>
      <c r="B11" s="168" t="s">
        <v>545</v>
      </c>
      <c r="C11" s="178" t="s">
        <v>1001</v>
      </c>
      <c r="D11" s="169" t="s">
        <v>366</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7">
        <v>3</v>
      </c>
      <c r="B13" s="168" t="s">
        <v>547</v>
      </c>
      <c r="C13" s="178" t="s">
        <v>1041</v>
      </c>
      <c r="D13" s="169" t="s">
        <v>366</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7">
        <v>4</v>
      </c>
      <c r="B15" s="168" t="s">
        <v>549</v>
      </c>
      <c r="C15" s="178" t="s">
        <v>1006</v>
      </c>
      <c r="D15" s="169" t="s">
        <v>366</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67">
        <v>5</v>
      </c>
      <c r="B17" s="168" t="s">
        <v>551</v>
      </c>
      <c r="C17" s="178" t="s">
        <v>1007</v>
      </c>
      <c r="D17" s="169" t="s">
        <v>366</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7">
        <v>6</v>
      </c>
      <c r="B19" s="168" t="s">
        <v>553</v>
      </c>
      <c r="C19" s="178" t="s">
        <v>31</v>
      </c>
      <c r="D19" s="169" t="s">
        <v>366</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7">
        <v>7</v>
      </c>
      <c r="B21" s="168" t="s">
        <v>554</v>
      </c>
      <c r="C21" s="178" t="s">
        <v>1008</v>
      </c>
      <c r="D21" s="169" t="s">
        <v>366</v>
      </c>
      <c r="E21" s="170">
        <v>2</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7">
        <v>8</v>
      </c>
      <c r="B23" s="168" t="s">
        <v>556</v>
      </c>
      <c r="C23" s="178" t="s">
        <v>31</v>
      </c>
      <c r="D23" s="169" t="s">
        <v>366</v>
      </c>
      <c r="E23" s="170">
        <v>2</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67">
        <v>9</v>
      </c>
      <c r="B25" s="168" t="s">
        <v>558</v>
      </c>
      <c r="C25" s="178" t="s">
        <v>555</v>
      </c>
      <c r="D25" s="169" t="s">
        <v>366</v>
      </c>
      <c r="E25" s="170">
        <v>4</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7">
        <v>10</v>
      </c>
      <c r="B27" s="168" t="s">
        <v>560</v>
      </c>
      <c r="C27" s="178" t="s">
        <v>557</v>
      </c>
      <c r="D27" s="169" t="s">
        <v>366</v>
      </c>
      <c r="E27" s="170">
        <v>4</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67">
        <v>11</v>
      </c>
      <c r="B29" s="168" t="s">
        <v>562</v>
      </c>
      <c r="C29" s="178" t="s">
        <v>1010</v>
      </c>
      <c r="D29" s="169" t="s">
        <v>366</v>
      </c>
      <c r="E29" s="170">
        <v>75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67">
        <v>12</v>
      </c>
      <c r="B31" s="168" t="s">
        <v>564</v>
      </c>
      <c r="C31" s="178" t="s">
        <v>561</v>
      </c>
      <c r="D31" s="169" t="s">
        <v>366</v>
      </c>
      <c r="E31" s="170">
        <v>75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67">
        <v>13</v>
      </c>
      <c r="B33" s="168" t="s">
        <v>565</v>
      </c>
      <c r="C33" s="178" t="s">
        <v>573</v>
      </c>
      <c r="D33" s="169" t="s">
        <v>366</v>
      </c>
      <c r="E33" s="170">
        <v>30</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67">
        <v>14</v>
      </c>
      <c r="B35" s="168" t="s">
        <v>567</v>
      </c>
      <c r="C35" s="178" t="s">
        <v>575</v>
      </c>
      <c r="D35" s="169" t="s">
        <v>366</v>
      </c>
      <c r="E35" s="170">
        <v>30</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3"/>
      <c r="B37" s="4"/>
      <c r="C37" s="179"/>
      <c r="D37" s="6"/>
      <c r="E37" s="3"/>
      <c r="F37" s="3"/>
      <c r="G37" s="3"/>
      <c r="H37" s="3"/>
      <c r="I37" s="3"/>
      <c r="J37" s="3"/>
      <c r="K37" s="3"/>
      <c r="L37" s="3"/>
      <c r="M37" s="3"/>
      <c r="N37" s="3"/>
      <c r="O37" s="3"/>
      <c r="P37" s="3"/>
      <c r="Q37" s="3"/>
      <c r="R37" s="3"/>
      <c r="S37" s="3"/>
      <c r="T37" s="3"/>
      <c r="U37" s="3"/>
      <c r="V37" s="3"/>
      <c r="W37" s="3"/>
      <c r="X37" s="3"/>
      <c r="AE37">
        <v>15</v>
      </c>
      <c r="AF37">
        <v>21</v>
      </c>
      <c r="AG37" t="s">
        <v>153</v>
      </c>
    </row>
    <row r="38" spans="1:60" x14ac:dyDescent="0.25">
      <c r="A38" s="150"/>
      <c r="B38" s="151" t="s">
        <v>29</v>
      </c>
      <c r="C38" s="180"/>
      <c r="D38" s="152"/>
      <c r="E38" s="153"/>
      <c r="F38" s="153"/>
      <c r="G38" s="176">
        <f>G8</f>
        <v>0</v>
      </c>
      <c r="H38" s="3"/>
      <c r="I38" s="3"/>
      <c r="J38" s="3"/>
      <c r="K38" s="3"/>
      <c r="L38" s="3"/>
      <c r="M38" s="3"/>
      <c r="N38" s="3"/>
      <c r="O38" s="3"/>
      <c r="P38" s="3"/>
      <c r="Q38" s="3"/>
      <c r="R38" s="3"/>
      <c r="S38" s="3"/>
      <c r="T38" s="3"/>
      <c r="U38" s="3"/>
      <c r="V38" s="3"/>
      <c r="W38" s="3"/>
      <c r="X38" s="3"/>
      <c r="AE38">
        <f>SUMIF(L7:L36,AE37,G7:G36)</f>
        <v>0</v>
      </c>
      <c r="AF38">
        <f>SUMIF(L7:L36,AF37,G7:G36)</f>
        <v>0</v>
      </c>
      <c r="AG38" t="s">
        <v>195</v>
      </c>
    </row>
    <row r="39" spans="1:60" x14ac:dyDescent="0.25">
      <c r="C39" s="181"/>
      <c r="D39" s="10"/>
      <c r="AG39" t="s">
        <v>196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423" sheet="1"/>
  <mergeCells count="18">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5A5744782B934EB4C2FB5FFC695085" ma:contentTypeVersion="18" ma:contentTypeDescription="Create a new document." ma:contentTypeScope="" ma:versionID="f8e5d72568cc8b6e3634e9eb5b7b53c0">
  <xsd:schema xmlns:xsd="http://www.w3.org/2001/XMLSchema" xmlns:xs="http://www.w3.org/2001/XMLSchema" xmlns:p="http://schemas.microsoft.com/office/2006/metadata/properties" xmlns:ns2="05685eda-d80f-45b6-8b01-e8f41a613cfb" xmlns:ns3="db8c3927-c8a6-4977-8ea5-b3a263ecaa95" targetNamespace="http://schemas.microsoft.com/office/2006/metadata/properties" ma:root="true" ma:fieldsID="e0916cb8b4b3410b47b4cf083044fe48" ns2:_="" ns3:_="">
    <xsd:import namespace="05685eda-d80f-45b6-8b01-e8f41a613cfb"/>
    <xsd:import namespace="db8c3927-c8a6-4977-8ea5-b3a263ecaa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685eda-d80f-45b6-8b01-e8f41a613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7142ce-8e09-4592-8edc-ad4c213e028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c3927-c8a6-4977-8ea5-b3a263ecaa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27dc32a-ccbc-4e11-b2a7-1549e3859b9e}" ma:internalName="TaxCatchAll" ma:showField="CatchAllData" ma:web="db8c3927-c8a6-4977-8ea5-b3a263eca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685eda-d80f-45b6-8b01-e8f41a613cfb">
      <Terms xmlns="http://schemas.microsoft.com/office/infopath/2007/PartnerControls"/>
    </lcf76f155ced4ddcb4097134ff3c332f>
    <TaxCatchAll xmlns="db8c3927-c8a6-4977-8ea5-b3a263ecaa95" xsi:nil="true"/>
  </documentManagement>
</p:properties>
</file>

<file path=customXml/itemProps1.xml><?xml version="1.0" encoding="utf-8"?>
<ds:datastoreItem xmlns:ds="http://schemas.openxmlformats.org/officeDocument/2006/customXml" ds:itemID="{0BCE1588-31FB-426D-B08F-77D38C229344}">
  <ds:schemaRefs>
    <ds:schemaRef ds:uri="http://schemas.microsoft.com/sharepoint/v3/contenttype/forms"/>
  </ds:schemaRefs>
</ds:datastoreItem>
</file>

<file path=customXml/itemProps2.xml><?xml version="1.0" encoding="utf-8"?>
<ds:datastoreItem xmlns:ds="http://schemas.openxmlformats.org/officeDocument/2006/customXml" ds:itemID="{83BCFDD4-EA4A-4054-BAAE-FB6A9AEB4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685eda-d80f-45b6-8b01-e8f41a613cfb"/>
    <ds:schemaRef ds:uri="db8c3927-c8a6-4977-8ea5-b3a263eca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573732-314A-4040-BC13-2DD092B8CEF3}">
  <ds:schemaRefs>
    <ds:schemaRef ds:uri="http://schemas.microsoft.com/office/2006/metadata/properties"/>
    <ds:schemaRef ds:uri="http://schemas.microsoft.com/office/infopath/2007/PartnerControls"/>
    <ds:schemaRef ds:uri="05685eda-d80f-45b6-8b01-e8f41a613cfb"/>
    <ds:schemaRef ds:uri="db8c3927-c8a6-4977-8ea5-b3a263ecaa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70</vt:i4>
      </vt:variant>
    </vt:vector>
  </HeadingPairs>
  <TitlesOfParts>
    <vt:vector size="84" baseType="lpstr">
      <vt:lpstr>Stavba</vt:lpstr>
      <vt:lpstr>VzorPolozky</vt:lpstr>
      <vt:lpstr>SO 01 00 Pol</vt:lpstr>
      <vt:lpstr>SO 01 D.1.1 Pol</vt:lpstr>
      <vt:lpstr>SO 01 D.1.4.5 Pol</vt:lpstr>
      <vt:lpstr>SO 02 00 Pol</vt:lpstr>
      <vt:lpstr>SO 02 D.1.1 Pol</vt:lpstr>
      <vt:lpstr>SO 02 D.1.4.2 Pol</vt:lpstr>
      <vt:lpstr>SO 02 D.1.4.3 Pol</vt:lpstr>
      <vt:lpstr>SO 02 D.1.4.4 Pol</vt:lpstr>
      <vt:lpstr>SO 02 D.1.4.5 Pol</vt:lpstr>
      <vt:lpstr>SO 03 00 Pol</vt:lpstr>
      <vt:lpstr>SO 03 D.1.1 Pol</vt:lpstr>
      <vt:lpstr>SO 03 D.1.4.5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00 Pol'!Názvy_tisku</vt:lpstr>
      <vt:lpstr>'SO 01 D.1.1 Pol'!Názvy_tisku</vt:lpstr>
      <vt:lpstr>'SO 01 D.1.4.5 Pol'!Názvy_tisku</vt:lpstr>
      <vt:lpstr>'SO 02 00 Pol'!Názvy_tisku</vt:lpstr>
      <vt:lpstr>'SO 02 D.1.1 Pol'!Názvy_tisku</vt:lpstr>
      <vt:lpstr>'SO 02 D.1.4.2 Pol'!Názvy_tisku</vt:lpstr>
      <vt:lpstr>'SO 02 D.1.4.3 Pol'!Názvy_tisku</vt:lpstr>
      <vt:lpstr>'SO 02 D.1.4.4 Pol'!Názvy_tisku</vt:lpstr>
      <vt:lpstr>'SO 02 D.1.4.5 Pol'!Názvy_tisku</vt:lpstr>
      <vt:lpstr>'SO 03 00 Pol'!Názvy_tisku</vt:lpstr>
      <vt:lpstr>'SO 03 D.1.1 Pol'!Názvy_tisku</vt:lpstr>
      <vt:lpstr>'SO 03 D.1.4.5 Pol'!Názvy_tisku</vt:lpstr>
      <vt:lpstr>oadresa</vt:lpstr>
      <vt:lpstr>Stavba!Objednatel</vt:lpstr>
      <vt:lpstr>Stavba!Objekt</vt:lpstr>
      <vt:lpstr>'SO 01 00 Pol'!Oblast_tisku</vt:lpstr>
      <vt:lpstr>'SO 01 D.1.1 Pol'!Oblast_tisku</vt:lpstr>
      <vt:lpstr>'SO 01 D.1.4.5 Pol'!Oblast_tisku</vt:lpstr>
      <vt:lpstr>'SO 02 00 Pol'!Oblast_tisku</vt:lpstr>
      <vt:lpstr>'SO 02 D.1.1 Pol'!Oblast_tisku</vt:lpstr>
      <vt:lpstr>'SO 02 D.1.4.2 Pol'!Oblast_tisku</vt:lpstr>
      <vt:lpstr>'SO 02 D.1.4.3 Pol'!Oblast_tisku</vt:lpstr>
      <vt:lpstr>'SO 02 D.1.4.4 Pol'!Oblast_tisku</vt:lpstr>
      <vt:lpstr>'SO 02 D.1.4.5 Pol'!Oblast_tisku</vt:lpstr>
      <vt:lpstr>'SO 03 00 Pol'!Oblast_tisku</vt:lpstr>
      <vt:lpstr>'SO 03 D.1.1 Pol'!Oblast_tisku</vt:lpstr>
      <vt:lpstr>'SO 03 D.1.4.5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Tereza Obluková</cp:lastModifiedBy>
  <cp:lastPrinted>2019-03-19T12:27:02Z</cp:lastPrinted>
  <dcterms:created xsi:type="dcterms:W3CDTF">2009-04-08T07:15:50Z</dcterms:created>
  <dcterms:modified xsi:type="dcterms:W3CDTF">2024-07-08T07:09:19Z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0x010100065A5744782B934EB4C2FB5FFC695085</vt:lpwstr>
  </property>
  <property fmtid="{D5CDD505-2E9C-101B-9397-08002B2CF9AE}" pid="3" name="MediaServiceImageTags">
    <vt:lpwstr/>
  </property>
</Properties>
</file>