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9602FB6B-1EB3-4AAD-8815-E73B60EF4AC7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4.1 - Strojní část" sheetId="12" r:id="rId4"/>
    <sheet name="G4.1 - Stavební část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'G4.1 - Stavební část'!$1:$7</definedName>
    <definedName name="_xlnm.Print_Titles" localSheetId="3">'G4.1 - Strojní část'!$1:$7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'G4.1 - Stavební část'!$A$1:$Y$228</definedName>
    <definedName name="_xlnm.Print_Area" localSheetId="3">'G4.1 - Strojní část'!$A$1:$Y$373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50" i="13" l="1"/>
  <c r="BA148" i="13"/>
  <c r="BA142" i="13"/>
  <c r="BA135" i="13"/>
  <c r="BA133" i="13"/>
  <c r="BA130" i="13"/>
  <c r="BA124" i="13"/>
  <c r="BA107" i="13"/>
  <c r="BA104" i="13"/>
  <c r="BA78" i="13"/>
  <c r="BA71" i="13"/>
  <c r="BA69" i="13"/>
  <c r="BA46" i="13"/>
  <c r="BA44" i="13"/>
  <c r="BA36" i="13"/>
  <c r="BA31" i="13"/>
  <c r="BA29" i="13"/>
  <c r="BA27" i="13"/>
  <c r="BA25" i="13"/>
  <c r="BA23" i="13"/>
  <c r="BA10" i="13"/>
  <c r="G9" i="13"/>
  <c r="M9" i="13" s="1"/>
  <c r="I9" i="13"/>
  <c r="K9" i="13"/>
  <c r="O9" i="13"/>
  <c r="Q9" i="13"/>
  <c r="V9" i="13"/>
  <c r="G12" i="13"/>
  <c r="I12" i="13"/>
  <c r="K12" i="13"/>
  <c r="O12" i="13"/>
  <c r="Q12" i="13"/>
  <c r="V12" i="13"/>
  <c r="G13" i="13"/>
  <c r="I13" i="13"/>
  <c r="K13" i="13"/>
  <c r="M13" i="13"/>
  <c r="O13" i="13"/>
  <c r="Q13" i="13"/>
  <c r="V13" i="13"/>
  <c r="G16" i="13"/>
  <c r="M16" i="13" s="1"/>
  <c r="I16" i="13"/>
  <c r="K16" i="13"/>
  <c r="O16" i="13"/>
  <c r="Q16" i="13"/>
  <c r="V16" i="13"/>
  <c r="G19" i="13"/>
  <c r="I19" i="13"/>
  <c r="K19" i="13"/>
  <c r="M19" i="13"/>
  <c r="O19" i="13"/>
  <c r="Q19" i="13"/>
  <c r="V19" i="13"/>
  <c r="G22" i="13"/>
  <c r="M22" i="13" s="1"/>
  <c r="I22" i="13"/>
  <c r="K22" i="13"/>
  <c r="O22" i="13"/>
  <c r="Q22" i="13"/>
  <c r="V22" i="13"/>
  <c r="G24" i="13"/>
  <c r="M24" i="13" s="1"/>
  <c r="I24" i="13"/>
  <c r="K24" i="13"/>
  <c r="O24" i="13"/>
  <c r="Q24" i="13"/>
  <c r="V24" i="13"/>
  <c r="G26" i="13"/>
  <c r="I26" i="13"/>
  <c r="K26" i="13"/>
  <c r="M26" i="13"/>
  <c r="O26" i="13"/>
  <c r="Q26" i="13"/>
  <c r="V26" i="13"/>
  <c r="G28" i="13"/>
  <c r="M28" i="13" s="1"/>
  <c r="I28" i="13"/>
  <c r="K28" i="13"/>
  <c r="O28" i="13"/>
  <c r="Q28" i="13"/>
  <c r="V28" i="13"/>
  <c r="G30" i="13"/>
  <c r="I30" i="13"/>
  <c r="K30" i="13"/>
  <c r="M30" i="13"/>
  <c r="O30" i="13"/>
  <c r="Q30" i="13"/>
  <c r="V30" i="13"/>
  <c r="G32" i="13"/>
  <c r="M32" i="13" s="1"/>
  <c r="I32" i="13"/>
  <c r="K32" i="13"/>
  <c r="O32" i="13"/>
  <c r="Q32" i="13"/>
  <c r="V32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8" i="13"/>
  <c r="M38" i="13" s="1"/>
  <c r="I38" i="13"/>
  <c r="K38" i="13"/>
  <c r="O38" i="13"/>
  <c r="Q38" i="13"/>
  <c r="V38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5" i="13"/>
  <c r="I45" i="13"/>
  <c r="K45" i="13"/>
  <c r="M45" i="13"/>
  <c r="O45" i="13"/>
  <c r="Q45" i="13"/>
  <c r="V45" i="13"/>
  <c r="G47" i="13"/>
  <c r="M47" i="13" s="1"/>
  <c r="I47" i="13"/>
  <c r="K47" i="13"/>
  <c r="O47" i="13"/>
  <c r="Q47" i="13"/>
  <c r="V47" i="13"/>
  <c r="G48" i="13"/>
  <c r="M48" i="13" s="1"/>
  <c r="I48" i="13"/>
  <c r="K48" i="13"/>
  <c r="O48" i="13"/>
  <c r="Q48" i="13"/>
  <c r="V48" i="13"/>
  <c r="G50" i="13"/>
  <c r="M50" i="13" s="1"/>
  <c r="I50" i="13"/>
  <c r="K50" i="13"/>
  <c r="O50" i="13"/>
  <c r="Q50" i="13"/>
  <c r="V50" i="13"/>
  <c r="G52" i="13"/>
  <c r="I50" i="1" s="1"/>
  <c r="I52" i="13"/>
  <c r="K52" i="13"/>
  <c r="O52" i="13"/>
  <c r="G53" i="13"/>
  <c r="M53" i="13" s="1"/>
  <c r="M52" i="13" s="1"/>
  <c r="I53" i="13"/>
  <c r="K53" i="13"/>
  <c r="O53" i="13"/>
  <c r="Q53" i="13"/>
  <c r="Q52" i="13" s="1"/>
  <c r="V53" i="13"/>
  <c r="V52" i="13" s="1"/>
  <c r="G57" i="13"/>
  <c r="I57" i="13"/>
  <c r="I56" i="13" s="1"/>
  <c r="K57" i="13"/>
  <c r="K56" i="13" s="1"/>
  <c r="M57" i="13"/>
  <c r="O57" i="13"/>
  <c r="O56" i="13" s="1"/>
  <c r="Q57" i="13"/>
  <c r="V57" i="13"/>
  <c r="G59" i="13"/>
  <c r="M59" i="13" s="1"/>
  <c r="I59" i="13"/>
  <c r="K59" i="13"/>
  <c r="O59" i="13"/>
  <c r="Q59" i="13"/>
  <c r="V59" i="13"/>
  <c r="G61" i="13"/>
  <c r="M61" i="13" s="1"/>
  <c r="I61" i="13"/>
  <c r="K61" i="13"/>
  <c r="O61" i="13"/>
  <c r="Q61" i="13"/>
  <c r="V61" i="13"/>
  <c r="G63" i="13"/>
  <c r="I63" i="13"/>
  <c r="K63" i="13"/>
  <c r="M63" i="13"/>
  <c r="O63" i="13"/>
  <c r="Q63" i="13"/>
  <c r="V63" i="13"/>
  <c r="G68" i="13"/>
  <c r="M68" i="13" s="1"/>
  <c r="I68" i="13"/>
  <c r="K68" i="13"/>
  <c r="O68" i="13"/>
  <c r="Q68" i="13"/>
  <c r="V68" i="13"/>
  <c r="G70" i="13"/>
  <c r="M70" i="13" s="1"/>
  <c r="I70" i="13"/>
  <c r="K70" i="13"/>
  <c r="O70" i="13"/>
  <c r="Q70" i="13"/>
  <c r="V70" i="13"/>
  <c r="G73" i="13"/>
  <c r="M73" i="13" s="1"/>
  <c r="I73" i="13"/>
  <c r="K73" i="13"/>
  <c r="O73" i="13"/>
  <c r="Q73" i="13"/>
  <c r="V73" i="13"/>
  <c r="G74" i="13"/>
  <c r="M74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7" i="13"/>
  <c r="M77" i="13" s="1"/>
  <c r="I77" i="13"/>
  <c r="K77" i="13"/>
  <c r="O77" i="13"/>
  <c r="Q77" i="13"/>
  <c r="V77" i="13"/>
  <c r="G79" i="13"/>
  <c r="M79" i="13" s="1"/>
  <c r="I79" i="13"/>
  <c r="K79" i="13"/>
  <c r="O79" i="13"/>
  <c r="Q79" i="13"/>
  <c r="V79" i="13"/>
  <c r="G81" i="13"/>
  <c r="I81" i="13"/>
  <c r="K81" i="13"/>
  <c r="M81" i="13"/>
  <c r="O81" i="13"/>
  <c r="Q81" i="13"/>
  <c r="V81" i="13"/>
  <c r="G82" i="13"/>
  <c r="M82" i="13" s="1"/>
  <c r="I82" i="13"/>
  <c r="K82" i="13"/>
  <c r="O82" i="13"/>
  <c r="Q82" i="13"/>
  <c r="V82" i="13"/>
  <c r="G86" i="13"/>
  <c r="M86" i="13" s="1"/>
  <c r="I86" i="13"/>
  <c r="K86" i="13"/>
  <c r="O86" i="13"/>
  <c r="Q86" i="13"/>
  <c r="V86" i="13"/>
  <c r="G90" i="13"/>
  <c r="G89" i="13" s="1"/>
  <c r="I53" i="1" s="1"/>
  <c r="I90" i="13"/>
  <c r="I89" i="13" s="1"/>
  <c r="K90" i="13"/>
  <c r="K89" i="13" s="1"/>
  <c r="M90" i="13"/>
  <c r="M89" i="13" s="1"/>
  <c r="O90" i="13"/>
  <c r="O89" i="13" s="1"/>
  <c r="Q90" i="13"/>
  <c r="Q89" i="13" s="1"/>
  <c r="V90" i="13"/>
  <c r="V89" i="13" s="1"/>
  <c r="G94" i="13"/>
  <c r="M94" i="13" s="1"/>
  <c r="I94" i="13"/>
  <c r="K94" i="13"/>
  <c r="O94" i="13"/>
  <c r="Q94" i="13"/>
  <c r="V94" i="13"/>
  <c r="G95" i="13"/>
  <c r="I95" i="13"/>
  <c r="K95" i="13"/>
  <c r="M95" i="13"/>
  <c r="O95" i="13"/>
  <c r="O93" i="13" s="1"/>
  <c r="Q95" i="13"/>
  <c r="V95" i="13"/>
  <c r="G97" i="13"/>
  <c r="M97" i="13" s="1"/>
  <c r="I97" i="13"/>
  <c r="K97" i="13"/>
  <c r="O97" i="13"/>
  <c r="Q97" i="13"/>
  <c r="V97" i="13"/>
  <c r="G98" i="13"/>
  <c r="M98" i="13" s="1"/>
  <c r="I98" i="13"/>
  <c r="K98" i="13"/>
  <c r="O98" i="13"/>
  <c r="Q98" i="13"/>
  <c r="V98" i="13"/>
  <c r="G99" i="13"/>
  <c r="M99" i="13" s="1"/>
  <c r="I99" i="13"/>
  <c r="K99" i="13"/>
  <c r="O99" i="13"/>
  <c r="Q99" i="13"/>
  <c r="V99" i="13"/>
  <c r="G100" i="13"/>
  <c r="M100" i="13" s="1"/>
  <c r="I100" i="13"/>
  <c r="K100" i="13"/>
  <c r="O100" i="13"/>
  <c r="Q100" i="13"/>
  <c r="V100" i="13"/>
  <c r="G101" i="13"/>
  <c r="M101" i="13" s="1"/>
  <c r="I101" i="13"/>
  <c r="K101" i="13"/>
  <c r="O101" i="13"/>
  <c r="Q101" i="13"/>
  <c r="V101" i="13"/>
  <c r="G103" i="13"/>
  <c r="M103" i="13" s="1"/>
  <c r="I103" i="13"/>
  <c r="K103" i="13"/>
  <c r="O103" i="13"/>
  <c r="Q103" i="13"/>
  <c r="V103" i="13"/>
  <c r="G106" i="13"/>
  <c r="M106" i="13" s="1"/>
  <c r="I106" i="13"/>
  <c r="K106" i="13"/>
  <c r="O106" i="13"/>
  <c r="Q106" i="13"/>
  <c r="V106" i="13"/>
  <c r="G109" i="13"/>
  <c r="I109" i="13"/>
  <c r="K109" i="13"/>
  <c r="M109" i="13"/>
  <c r="O109" i="13"/>
  <c r="Q109" i="13"/>
  <c r="V109" i="13"/>
  <c r="G112" i="13"/>
  <c r="I112" i="13"/>
  <c r="K112" i="13"/>
  <c r="M112" i="13"/>
  <c r="O112" i="13"/>
  <c r="Q112" i="13"/>
  <c r="V112" i="13"/>
  <c r="G114" i="13"/>
  <c r="M114" i="13" s="1"/>
  <c r="I114" i="13"/>
  <c r="K114" i="13"/>
  <c r="O114" i="13"/>
  <c r="Q114" i="13"/>
  <c r="V114" i="13"/>
  <c r="G115" i="13"/>
  <c r="M115" i="13" s="1"/>
  <c r="I115" i="13"/>
  <c r="K115" i="13"/>
  <c r="O115" i="13"/>
  <c r="Q115" i="13"/>
  <c r="V115" i="13"/>
  <c r="G116" i="13"/>
  <c r="M116" i="13" s="1"/>
  <c r="I116" i="13"/>
  <c r="K116" i="13"/>
  <c r="O116" i="13"/>
  <c r="Q116" i="13"/>
  <c r="V116" i="13"/>
  <c r="G117" i="13"/>
  <c r="M117" i="13" s="1"/>
  <c r="I117" i="13"/>
  <c r="K117" i="13"/>
  <c r="O117" i="13"/>
  <c r="Q117" i="13"/>
  <c r="V117" i="13"/>
  <c r="G119" i="13"/>
  <c r="M119" i="13" s="1"/>
  <c r="I119" i="13"/>
  <c r="K119" i="13"/>
  <c r="O119" i="13"/>
  <c r="Q119" i="13"/>
  <c r="V119" i="13"/>
  <c r="G121" i="13"/>
  <c r="M121" i="13" s="1"/>
  <c r="I121" i="13"/>
  <c r="K121" i="13"/>
  <c r="O121" i="13"/>
  <c r="Q121" i="13"/>
  <c r="V121" i="13"/>
  <c r="G123" i="13"/>
  <c r="M123" i="13" s="1"/>
  <c r="I123" i="13"/>
  <c r="K123" i="13"/>
  <c r="O123" i="13"/>
  <c r="Q123" i="13"/>
  <c r="V123" i="13"/>
  <c r="G125" i="13"/>
  <c r="M125" i="13" s="1"/>
  <c r="I125" i="13"/>
  <c r="K125" i="13"/>
  <c r="O125" i="13"/>
  <c r="Q125" i="13"/>
  <c r="V125" i="13"/>
  <c r="G127" i="13"/>
  <c r="I127" i="13"/>
  <c r="K127" i="13"/>
  <c r="M127" i="13"/>
  <c r="O127" i="13"/>
  <c r="Q127" i="13"/>
  <c r="V127" i="13"/>
  <c r="G129" i="13"/>
  <c r="M129" i="13" s="1"/>
  <c r="I129" i="13"/>
  <c r="K129" i="13"/>
  <c r="O129" i="13"/>
  <c r="Q129" i="13"/>
  <c r="V129" i="13"/>
  <c r="G132" i="13"/>
  <c r="M132" i="13" s="1"/>
  <c r="I132" i="13"/>
  <c r="K132" i="13"/>
  <c r="O132" i="13"/>
  <c r="Q132" i="13"/>
  <c r="V132" i="13"/>
  <c r="G134" i="13"/>
  <c r="M134" i="13" s="1"/>
  <c r="I134" i="13"/>
  <c r="K134" i="13"/>
  <c r="O134" i="13"/>
  <c r="Q134" i="13"/>
  <c r="V134" i="13"/>
  <c r="G137" i="13"/>
  <c r="M137" i="13" s="1"/>
  <c r="I137" i="13"/>
  <c r="K137" i="13"/>
  <c r="O137" i="13"/>
  <c r="Q137" i="13"/>
  <c r="V137" i="13"/>
  <c r="G138" i="13"/>
  <c r="I138" i="13"/>
  <c r="K138" i="13"/>
  <c r="M138" i="13"/>
  <c r="O138" i="13"/>
  <c r="Q138" i="13"/>
  <c r="V138" i="13"/>
  <c r="G141" i="13"/>
  <c r="M141" i="13" s="1"/>
  <c r="I141" i="13"/>
  <c r="K141" i="13"/>
  <c r="O141" i="13"/>
  <c r="Q141" i="13"/>
  <c r="V141" i="13"/>
  <c r="G144" i="13"/>
  <c r="M144" i="13" s="1"/>
  <c r="I144" i="13"/>
  <c r="K144" i="13"/>
  <c r="O144" i="13"/>
  <c r="Q144" i="13"/>
  <c r="V144" i="13"/>
  <c r="G145" i="13"/>
  <c r="M145" i="13" s="1"/>
  <c r="I145" i="13"/>
  <c r="K145" i="13"/>
  <c r="O145" i="13"/>
  <c r="Q145" i="13"/>
  <c r="V145" i="13"/>
  <c r="G146" i="13"/>
  <c r="I146" i="13"/>
  <c r="K146" i="13"/>
  <c r="M146" i="13"/>
  <c r="O146" i="13"/>
  <c r="Q146" i="13"/>
  <c r="V146" i="13"/>
  <c r="G147" i="13"/>
  <c r="M147" i="13" s="1"/>
  <c r="I147" i="13"/>
  <c r="K147" i="13"/>
  <c r="O147" i="13"/>
  <c r="Q147" i="13"/>
  <c r="V147" i="13"/>
  <c r="G149" i="13"/>
  <c r="I149" i="13"/>
  <c r="K149" i="13"/>
  <c r="M149" i="13"/>
  <c r="O149" i="13"/>
  <c r="Q149" i="13"/>
  <c r="V149" i="13"/>
  <c r="G152" i="13"/>
  <c r="G151" i="13" s="1"/>
  <c r="I57" i="1" s="1"/>
  <c r="I152" i="13"/>
  <c r="K152" i="13"/>
  <c r="M152" i="13"/>
  <c r="O152" i="13"/>
  <c r="Q152" i="13"/>
  <c r="V152" i="13"/>
  <c r="G154" i="13"/>
  <c r="M154" i="13" s="1"/>
  <c r="I154" i="13"/>
  <c r="K154" i="13"/>
  <c r="O154" i="13"/>
  <c r="Q154" i="13"/>
  <c r="Q151" i="13" s="1"/>
  <c r="V154" i="13"/>
  <c r="V151" i="13" s="1"/>
  <c r="G157" i="13"/>
  <c r="M157" i="13" s="1"/>
  <c r="I157" i="13"/>
  <c r="I156" i="13" s="1"/>
  <c r="K157" i="13"/>
  <c r="O157" i="13"/>
  <c r="Q157" i="13"/>
  <c r="Q156" i="13" s="1"/>
  <c r="V157" i="13"/>
  <c r="G159" i="13"/>
  <c r="I159" i="13"/>
  <c r="K159" i="13"/>
  <c r="M159" i="13"/>
  <c r="O159" i="13"/>
  <c r="Q159" i="13"/>
  <c r="V159" i="13"/>
  <c r="G161" i="13"/>
  <c r="I161" i="13"/>
  <c r="K161" i="13"/>
  <c r="M161" i="13"/>
  <c r="O161" i="13"/>
  <c r="Q161" i="13"/>
  <c r="V161" i="13"/>
  <c r="G164" i="13"/>
  <c r="M164" i="13" s="1"/>
  <c r="I164" i="13"/>
  <c r="K164" i="13"/>
  <c r="O164" i="13"/>
  <c r="Q164" i="13"/>
  <c r="V164" i="13"/>
  <c r="G166" i="13"/>
  <c r="M166" i="13" s="1"/>
  <c r="I166" i="13"/>
  <c r="K166" i="13"/>
  <c r="O166" i="13"/>
  <c r="Q166" i="13"/>
  <c r="V166" i="13"/>
  <c r="G167" i="13"/>
  <c r="M167" i="13" s="1"/>
  <c r="I167" i="13"/>
  <c r="K167" i="13"/>
  <c r="O167" i="13"/>
  <c r="Q167" i="13"/>
  <c r="V167" i="13"/>
  <c r="G169" i="13"/>
  <c r="M169" i="13" s="1"/>
  <c r="I169" i="13"/>
  <c r="K169" i="13"/>
  <c r="O169" i="13"/>
  <c r="Q169" i="13"/>
  <c r="V169" i="13"/>
  <c r="G171" i="13"/>
  <c r="M171" i="13" s="1"/>
  <c r="I171" i="13"/>
  <c r="K171" i="13"/>
  <c r="O171" i="13"/>
  <c r="Q171" i="13"/>
  <c r="V171" i="13"/>
  <c r="G174" i="13"/>
  <c r="G173" i="13" s="1"/>
  <c r="I174" i="13"/>
  <c r="K174" i="13"/>
  <c r="O174" i="13"/>
  <c r="O173" i="13" s="1"/>
  <c r="Q174" i="13"/>
  <c r="V174" i="13"/>
  <c r="G175" i="13"/>
  <c r="M175" i="13" s="1"/>
  <c r="I175" i="13"/>
  <c r="K175" i="13"/>
  <c r="O175" i="13"/>
  <c r="Q175" i="13"/>
  <c r="Q173" i="13" s="1"/>
  <c r="V175" i="13"/>
  <c r="G176" i="13"/>
  <c r="M176" i="13" s="1"/>
  <c r="I176" i="13"/>
  <c r="K176" i="13"/>
  <c r="O176" i="13"/>
  <c r="Q176" i="13"/>
  <c r="V176" i="13"/>
  <c r="G177" i="13"/>
  <c r="I177" i="13"/>
  <c r="K177" i="13"/>
  <c r="M177" i="13"/>
  <c r="O177" i="13"/>
  <c r="Q177" i="13"/>
  <c r="V177" i="13"/>
  <c r="G178" i="13"/>
  <c r="M178" i="13" s="1"/>
  <c r="I178" i="13"/>
  <c r="K178" i="13"/>
  <c r="O178" i="13"/>
  <c r="Q178" i="13"/>
  <c r="V178" i="13"/>
  <c r="G179" i="13"/>
  <c r="M179" i="13" s="1"/>
  <c r="I179" i="13"/>
  <c r="K179" i="13"/>
  <c r="O179" i="13"/>
  <c r="Q179" i="13"/>
  <c r="V179" i="13"/>
  <c r="G181" i="13"/>
  <c r="M181" i="13" s="1"/>
  <c r="I181" i="13"/>
  <c r="K181" i="13"/>
  <c r="K180" i="13" s="1"/>
  <c r="O181" i="13"/>
  <c r="Q181" i="13"/>
  <c r="V181" i="13"/>
  <c r="G182" i="13"/>
  <c r="M182" i="13" s="1"/>
  <c r="I182" i="13"/>
  <c r="K182" i="13"/>
  <c r="O182" i="13"/>
  <c r="O180" i="13" s="1"/>
  <c r="Q182" i="13"/>
  <c r="Q180" i="13" s="1"/>
  <c r="V182" i="13"/>
  <c r="V180" i="13" s="1"/>
  <c r="G184" i="13"/>
  <c r="G183" i="13" s="1"/>
  <c r="I184" i="13"/>
  <c r="K184" i="13"/>
  <c r="O184" i="13"/>
  <c r="Q184" i="13"/>
  <c r="Q183" i="13" s="1"/>
  <c r="V184" i="13"/>
  <c r="G185" i="13"/>
  <c r="M185" i="13" s="1"/>
  <c r="I185" i="13"/>
  <c r="K185" i="13"/>
  <c r="O185" i="13"/>
  <c r="Q185" i="13"/>
  <c r="V185" i="13"/>
  <c r="G186" i="13"/>
  <c r="I186" i="13"/>
  <c r="K186" i="13"/>
  <c r="M186" i="13"/>
  <c r="O186" i="13"/>
  <c r="Q186" i="13"/>
  <c r="V186" i="13"/>
  <c r="G189" i="13"/>
  <c r="M189" i="13" s="1"/>
  <c r="I189" i="13"/>
  <c r="I188" i="13" s="1"/>
  <c r="K189" i="13"/>
  <c r="K188" i="13" s="1"/>
  <c r="O189" i="13"/>
  <c r="Q189" i="13"/>
  <c r="V189" i="13"/>
  <c r="G191" i="13"/>
  <c r="I191" i="13"/>
  <c r="K191" i="13"/>
  <c r="M191" i="13"/>
  <c r="O191" i="13"/>
  <c r="Q191" i="13"/>
  <c r="V191" i="13"/>
  <c r="V188" i="13" s="1"/>
  <c r="G193" i="13"/>
  <c r="M193" i="13" s="1"/>
  <c r="I193" i="13"/>
  <c r="K193" i="13"/>
  <c r="O193" i="13"/>
  <c r="Q193" i="13"/>
  <c r="V193" i="13"/>
  <c r="G194" i="13"/>
  <c r="M194" i="13" s="1"/>
  <c r="I194" i="13"/>
  <c r="K194" i="13"/>
  <c r="O194" i="13"/>
  <c r="Q194" i="13"/>
  <c r="V194" i="13"/>
  <c r="G195" i="13"/>
  <c r="M195" i="13" s="1"/>
  <c r="I195" i="13"/>
  <c r="K195" i="13"/>
  <c r="O195" i="13"/>
  <c r="Q195" i="13"/>
  <c r="V195" i="13"/>
  <c r="G196" i="13"/>
  <c r="M196" i="13" s="1"/>
  <c r="I196" i="13"/>
  <c r="K196" i="13"/>
  <c r="O196" i="13"/>
  <c r="Q196" i="13"/>
  <c r="V196" i="13"/>
  <c r="G198" i="13"/>
  <c r="M198" i="13" s="1"/>
  <c r="I198" i="13"/>
  <c r="K198" i="13"/>
  <c r="O198" i="13"/>
  <c r="Q198" i="13"/>
  <c r="V198" i="13"/>
  <c r="G199" i="13"/>
  <c r="M199" i="13" s="1"/>
  <c r="I199" i="13"/>
  <c r="K199" i="13"/>
  <c r="O199" i="13"/>
  <c r="Q199" i="13"/>
  <c r="V199" i="13"/>
  <c r="G200" i="13"/>
  <c r="M200" i="13" s="1"/>
  <c r="I200" i="13"/>
  <c r="K200" i="13"/>
  <c r="O200" i="13"/>
  <c r="Q200" i="13"/>
  <c r="V200" i="13"/>
  <c r="G201" i="13"/>
  <c r="I201" i="13"/>
  <c r="K201" i="13"/>
  <c r="M201" i="13"/>
  <c r="O201" i="13"/>
  <c r="Q201" i="13"/>
  <c r="V201" i="13"/>
  <c r="G202" i="13"/>
  <c r="I202" i="13"/>
  <c r="K202" i="13"/>
  <c r="M202" i="13"/>
  <c r="O202" i="13"/>
  <c r="Q202" i="13"/>
  <c r="V202" i="13"/>
  <c r="G203" i="13"/>
  <c r="M203" i="13" s="1"/>
  <c r="I203" i="13"/>
  <c r="K203" i="13"/>
  <c r="O203" i="13"/>
  <c r="Q203" i="13"/>
  <c r="V203" i="13"/>
  <c r="G204" i="13"/>
  <c r="I204" i="13"/>
  <c r="K204" i="13"/>
  <c r="M204" i="13"/>
  <c r="O204" i="13"/>
  <c r="Q204" i="13"/>
  <c r="V204" i="13"/>
  <c r="G205" i="13"/>
  <c r="M205" i="13" s="1"/>
  <c r="I205" i="13"/>
  <c r="K205" i="13"/>
  <c r="O205" i="13"/>
  <c r="Q205" i="13"/>
  <c r="V205" i="13"/>
  <c r="G206" i="13"/>
  <c r="M206" i="13" s="1"/>
  <c r="I206" i="13"/>
  <c r="K206" i="13"/>
  <c r="O206" i="13"/>
  <c r="Q206" i="13"/>
  <c r="V206" i="13"/>
  <c r="G208" i="13"/>
  <c r="M208" i="13" s="1"/>
  <c r="I208" i="13"/>
  <c r="K208" i="13"/>
  <c r="O208" i="13"/>
  <c r="Q208" i="13"/>
  <c r="V208" i="13"/>
  <c r="G210" i="13"/>
  <c r="M210" i="13" s="1"/>
  <c r="I210" i="13"/>
  <c r="K210" i="13"/>
  <c r="O210" i="13"/>
  <c r="Q210" i="13"/>
  <c r="V210" i="13"/>
  <c r="G211" i="13"/>
  <c r="I211" i="13"/>
  <c r="K211" i="13"/>
  <c r="M211" i="13"/>
  <c r="O211" i="13"/>
  <c r="Q211" i="13"/>
  <c r="V211" i="13"/>
  <c r="G212" i="13"/>
  <c r="M212" i="13" s="1"/>
  <c r="I212" i="13"/>
  <c r="K212" i="13"/>
  <c r="O212" i="13"/>
  <c r="Q212" i="13"/>
  <c r="V212" i="13"/>
  <c r="G213" i="13"/>
  <c r="M213" i="13" s="1"/>
  <c r="I213" i="13"/>
  <c r="K213" i="13"/>
  <c r="O213" i="13"/>
  <c r="Q213" i="13"/>
  <c r="V213" i="13"/>
  <c r="G215" i="13"/>
  <c r="G214" i="13" s="1"/>
  <c r="I65" i="1" s="1"/>
  <c r="I215" i="13"/>
  <c r="I214" i="13" s="1"/>
  <c r="K215" i="13"/>
  <c r="K214" i="13" s="1"/>
  <c r="M215" i="13"/>
  <c r="O215" i="13"/>
  <c r="Q215" i="13"/>
  <c r="V215" i="13"/>
  <c r="G216" i="13"/>
  <c r="I216" i="13"/>
  <c r="K216" i="13"/>
  <c r="M216" i="13"/>
  <c r="O216" i="13"/>
  <c r="Q216" i="13"/>
  <c r="V216" i="13"/>
  <c r="V214" i="13" s="1"/>
  <c r="G217" i="13"/>
  <c r="M217" i="13" s="1"/>
  <c r="I217" i="13"/>
  <c r="K217" i="13"/>
  <c r="O217" i="13"/>
  <c r="Q217" i="13"/>
  <c r="V217" i="13"/>
  <c r="G219" i="13"/>
  <c r="G218" i="13" s="1"/>
  <c r="I66" i="1" s="1"/>
  <c r="I219" i="13"/>
  <c r="K219" i="13"/>
  <c r="O219" i="13"/>
  <c r="Q219" i="13"/>
  <c r="Q218" i="13" s="1"/>
  <c r="V219" i="13"/>
  <c r="G220" i="13"/>
  <c r="M220" i="13" s="1"/>
  <c r="I220" i="13"/>
  <c r="K220" i="13"/>
  <c r="O220" i="13"/>
  <c r="Q220" i="13"/>
  <c r="V220" i="13"/>
  <c r="G221" i="13"/>
  <c r="M221" i="13" s="1"/>
  <c r="I221" i="13"/>
  <c r="K221" i="13"/>
  <c r="O221" i="13"/>
  <c r="Q221" i="13"/>
  <c r="V221" i="13"/>
  <c r="V218" i="13" s="1"/>
  <c r="G222" i="13"/>
  <c r="M222" i="13" s="1"/>
  <c r="I222" i="13"/>
  <c r="K222" i="13"/>
  <c r="O222" i="13"/>
  <c r="Q222" i="13"/>
  <c r="V222" i="13"/>
  <c r="G224" i="13"/>
  <c r="M224" i="13" s="1"/>
  <c r="I224" i="13"/>
  <c r="I223" i="13" s="1"/>
  <c r="K224" i="13"/>
  <c r="O224" i="13"/>
  <c r="Q224" i="13"/>
  <c r="V224" i="13"/>
  <c r="G225" i="13"/>
  <c r="I225" i="13"/>
  <c r="K225" i="13"/>
  <c r="M225" i="13"/>
  <c r="O225" i="13"/>
  <c r="Q225" i="13"/>
  <c r="V225" i="13"/>
  <c r="V223" i="13" s="1"/>
  <c r="AE227" i="13"/>
  <c r="F43" i="1" s="1"/>
  <c r="G9" i="12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0" i="12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I130" i="12"/>
  <c r="K130" i="12"/>
  <c r="M130" i="12"/>
  <c r="O130" i="12"/>
  <c r="Q130" i="12"/>
  <c r="V130" i="12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Q140" i="12" s="1"/>
  <c r="V141" i="12"/>
  <c r="V140" i="12" s="1"/>
  <c r="G142" i="12"/>
  <c r="I142" i="12"/>
  <c r="I140" i="12" s="1"/>
  <c r="K142" i="12"/>
  <c r="K140" i="12" s="1"/>
  <c r="M142" i="12"/>
  <c r="O142" i="12"/>
  <c r="O140" i="12" s="1"/>
  <c r="Q142" i="12"/>
  <c r="V142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K143" i="12" s="1"/>
  <c r="O146" i="12"/>
  <c r="Q146" i="12"/>
  <c r="V146" i="12"/>
  <c r="G148" i="12"/>
  <c r="I148" i="12"/>
  <c r="K148" i="12"/>
  <c r="M148" i="12"/>
  <c r="O148" i="12"/>
  <c r="Q148" i="12"/>
  <c r="V148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I156" i="12"/>
  <c r="K156" i="12"/>
  <c r="M156" i="12"/>
  <c r="O156" i="12"/>
  <c r="Q156" i="12"/>
  <c r="V156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69" i="12"/>
  <c r="I169" i="12"/>
  <c r="K169" i="12"/>
  <c r="M169" i="12"/>
  <c r="O169" i="12"/>
  <c r="Q169" i="12"/>
  <c r="V169" i="12"/>
  <c r="G170" i="12"/>
  <c r="I170" i="12"/>
  <c r="K170" i="12"/>
  <c r="M170" i="12"/>
  <c r="O170" i="12"/>
  <c r="Q170" i="12"/>
  <c r="V170" i="12"/>
  <c r="G174" i="12"/>
  <c r="M174" i="12" s="1"/>
  <c r="I174" i="12"/>
  <c r="K174" i="12"/>
  <c r="O174" i="12"/>
  <c r="Q174" i="12"/>
  <c r="V174" i="12"/>
  <c r="G178" i="12"/>
  <c r="I178" i="12"/>
  <c r="K178" i="12"/>
  <c r="M178" i="12"/>
  <c r="O178" i="12"/>
  <c r="Q178" i="12"/>
  <c r="V178" i="12"/>
  <c r="G182" i="12"/>
  <c r="M182" i="12" s="1"/>
  <c r="I182" i="12"/>
  <c r="K182" i="12"/>
  <c r="O182" i="12"/>
  <c r="Q182" i="12"/>
  <c r="V182" i="12"/>
  <c r="G186" i="12"/>
  <c r="I186" i="12"/>
  <c r="K186" i="12"/>
  <c r="M186" i="12"/>
  <c r="O186" i="12"/>
  <c r="Q186" i="12"/>
  <c r="V186" i="12"/>
  <c r="G190" i="12"/>
  <c r="M190" i="12" s="1"/>
  <c r="I190" i="12"/>
  <c r="K190" i="12"/>
  <c r="O190" i="12"/>
  <c r="Q190" i="12"/>
  <c r="V190" i="12"/>
  <c r="G194" i="12"/>
  <c r="M194" i="12" s="1"/>
  <c r="I194" i="12"/>
  <c r="K194" i="12"/>
  <c r="O194" i="12"/>
  <c r="Q194" i="12"/>
  <c r="V194" i="12"/>
  <c r="G198" i="12"/>
  <c r="I198" i="12"/>
  <c r="K198" i="12"/>
  <c r="M198" i="12"/>
  <c r="O198" i="12"/>
  <c r="Q198" i="12"/>
  <c r="V198" i="12"/>
  <c r="G202" i="12"/>
  <c r="M202" i="12" s="1"/>
  <c r="I202" i="12"/>
  <c r="K202" i="12"/>
  <c r="O202" i="12"/>
  <c r="Q202" i="12"/>
  <c r="V202" i="12"/>
  <c r="G206" i="12"/>
  <c r="M206" i="12" s="1"/>
  <c r="I206" i="12"/>
  <c r="K206" i="12"/>
  <c r="O206" i="12"/>
  <c r="Q206" i="12"/>
  <c r="V206" i="12"/>
  <c r="G210" i="12"/>
  <c r="M210" i="12" s="1"/>
  <c r="I210" i="12"/>
  <c r="K210" i="12"/>
  <c r="O210" i="12"/>
  <c r="Q210" i="12"/>
  <c r="V210" i="12"/>
  <c r="G214" i="12"/>
  <c r="I214" i="12"/>
  <c r="K214" i="12"/>
  <c r="M214" i="12"/>
  <c r="O214" i="12"/>
  <c r="Q214" i="12"/>
  <c r="V214" i="12"/>
  <c r="G218" i="12"/>
  <c r="M218" i="12" s="1"/>
  <c r="I218" i="12"/>
  <c r="K218" i="12"/>
  <c r="O218" i="12"/>
  <c r="Q218" i="12"/>
  <c r="V218" i="12"/>
  <c r="G222" i="12"/>
  <c r="M222" i="12" s="1"/>
  <c r="I222" i="12"/>
  <c r="K222" i="12"/>
  <c r="O222" i="12"/>
  <c r="Q222" i="12"/>
  <c r="V222" i="12"/>
  <c r="G226" i="12"/>
  <c r="M226" i="12" s="1"/>
  <c r="I226" i="12"/>
  <c r="K226" i="12"/>
  <c r="O226" i="12"/>
  <c r="Q226" i="12"/>
  <c r="V226" i="12"/>
  <c r="G230" i="12"/>
  <c r="I230" i="12"/>
  <c r="K230" i="12"/>
  <c r="M230" i="12"/>
  <c r="O230" i="12"/>
  <c r="Q230" i="12"/>
  <c r="V230" i="12"/>
  <c r="G234" i="12"/>
  <c r="I234" i="12"/>
  <c r="K234" i="12"/>
  <c r="M234" i="12"/>
  <c r="O234" i="12"/>
  <c r="Q234" i="12"/>
  <c r="V234" i="12"/>
  <c r="G238" i="12"/>
  <c r="M238" i="12" s="1"/>
  <c r="I238" i="12"/>
  <c r="K238" i="12"/>
  <c r="O238" i="12"/>
  <c r="Q238" i="12"/>
  <c r="V238" i="12"/>
  <c r="G242" i="12"/>
  <c r="M242" i="12" s="1"/>
  <c r="I242" i="12"/>
  <c r="K242" i="12"/>
  <c r="O242" i="12"/>
  <c r="Q242" i="12"/>
  <c r="V242" i="12"/>
  <c r="G246" i="12"/>
  <c r="I246" i="12"/>
  <c r="K246" i="12"/>
  <c r="M246" i="12"/>
  <c r="O246" i="12"/>
  <c r="Q246" i="12"/>
  <c r="V246" i="12"/>
  <c r="G247" i="12"/>
  <c r="M247" i="12" s="1"/>
  <c r="I247" i="12"/>
  <c r="K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I253" i="12"/>
  <c r="K253" i="12"/>
  <c r="M253" i="12"/>
  <c r="O253" i="12"/>
  <c r="Q253" i="12"/>
  <c r="V253" i="12"/>
  <c r="G254" i="12"/>
  <c r="I254" i="12"/>
  <c r="K254" i="12"/>
  <c r="M254" i="12"/>
  <c r="O254" i="12"/>
  <c r="Q254" i="12"/>
  <c r="V254" i="12"/>
  <c r="G255" i="12"/>
  <c r="I255" i="12"/>
  <c r="K255" i="12"/>
  <c r="M255" i="12"/>
  <c r="O255" i="12"/>
  <c r="Q255" i="12"/>
  <c r="V255" i="12"/>
  <c r="G256" i="12"/>
  <c r="M256" i="12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I258" i="12"/>
  <c r="K258" i="12"/>
  <c r="M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I260" i="12"/>
  <c r="K260" i="12"/>
  <c r="M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M262" i="12" s="1"/>
  <c r="I262" i="12"/>
  <c r="K262" i="12"/>
  <c r="O262" i="12"/>
  <c r="Q262" i="12"/>
  <c r="V262" i="12"/>
  <c r="G263" i="12"/>
  <c r="M263" i="12" s="1"/>
  <c r="I263" i="12"/>
  <c r="K263" i="12"/>
  <c r="O263" i="12"/>
  <c r="Q263" i="12"/>
  <c r="V263" i="12"/>
  <c r="G264" i="12"/>
  <c r="M264" i="12" s="1"/>
  <c r="I264" i="12"/>
  <c r="K264" i="12"/>
  <c r="O264" i="12"/>
  <c r="Q264" i="12"/>
  <c r="V264" i="12"/>
  <c r="G265" i="12"/>
  <c r="I265" i="12"/>
  <c r="K265" i="12"/>
  <c r="M265" i="12"/>
  <c r="O265" i="12"/>
  <c r="Q265" i="12"/>
  <c r="V265" i="12"/>
  <c r="G266" i="12"/>
  <c r="I266" i="12"/>
  <c r="K266" i="12"/>
  <c r="M266" i="12"/>
  <c r="O266" i="12"/>
  <c r="Q266" i="12"/>
  <c r="V266" i="12"/>
  <c r="G267" i="12"/>
  <c r="I267" i="12"/>
  <c r="K267" i="12"/>
  <c r="M267" i="12"/>
  <c r="O267" i="12"/>
  <c r="Q267" i="12"/>
  <c r="V267" i="12"/>
  <c r="G268" i="12"/>
  <c r="M268" i="12" s="1"/>
  <c r="I268" i="12"/>
  <c r="K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M270" i="12" s="1"/>
  <c r="I270" i="12"/>
  <c r="K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M272" i="12" s="1"/>
  <c r="I272" i="12"/>
  <c r="K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M275" i="12" s="1"/>
  <c r="I275" i="12"/>
  <c r="K275" i="12"/>
  <c r="O275" i="12"/>
  <c r="Q275" i="12"/>
  <c r="V275" i="12"/>
  <c r="G276" i="12"/>
  <c r="M276" i="12" s="1"/>
  <c r="I276" i="12"/>
  <c r="K276" i="12"/>
  <c r="O276" i="12"/>
  <c r="Q276" i="12"/>
  <c r="V276" i="12"/>
  <c r="G277" i="12"/>
  <c r="I277" i="12"/>
  <c r="K277" i="12"/>
  <c r="M277" i="12"/>
  <c r="O277" i="12"/>
  <c r="Q277" i="12"/>
  <c r="V277" i="12"/>
  <c r="G278" i="12"/>
  <c r="I278" i="12"/>
  <c r="K278" i="12"/>
  <c r="M278" i="12"/>
  <c r="O278" i="12"/>
  <c r="Q278" i="12"/>
  <c r="V278" i="12"/>
  <c r="G279" i="12"/>
  <c r="M279" i="12" s="1"/>
  <c r="I279" i="12"/>
  <c r="K279" i="12"/>
  <c r="O279" i="12"/>
  <c r="Q279" i="12"/>
  <c r="V279" i="12"/>
  <c r="G280" i="12"/>
  <c r="M280" i="12" s="1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3" i="12"/>
  <c r="M283" i="12" s="1"/>
  <c r="I283" i="12"/>
  <c r="K283" i="12"/>
  <c r="O283" i="12"/>
  <c r="Q283" i="12"/>
  <c r="V283" i="12"/>
  <c r="G285" i="12"/>
  <c r="M285" i="12" s="1"/>
  <c r="I285" i="12"/>
  <c r="K285" i="12"/>
  <c r="O285" i="12"/>
  <c r="Q285" i="12"/>
  <c r="V285" i="12"/>
  <c r="G287" i="12"/>
  <c r="I287" i="12"/>
  <c r="K287" i="12"/>
  <c r="M287" i="12"/>
  <c r="O287" i="12"/>
  <c r="Q287" i="12"/>
  <c r="V287" i="12"/>
  <c r="G289" i="12"/>
  <c r="M289" i="12" s="1"/>
  <c r="I289" i="12"/>
  <c r="K289" i="12"/>
  <c r="O289" i="12"/>
  <c r="Q289" i="12"/>
  <c r="V289" i="12"/>
  <c r="G291" i="12"/>
  <c r="M291" i="12" s="1"/>
  <c r="I291" i="12"/>
  <c r="K291" i="12"/>
  <c r="O291" i="12"/>
  <c r="Q291" i="12"/>
  <c r="V291" i="12"/>
  <c r="G293" i="12"/>
  <c r="M293" i="12" s="1"/>
  <c r="I293" i="12"/>
  <c r="K293" i="12"/>
  <c r="O293" i="12"/>
  <c r="Q293" i="12"/>
  <c r="V293" i="12"/>
  <c r="G295" i="12"/>
  <c r="M295" i="12" s="1"/>
  <c r="I295" i="12"/>
  <c r="K295" i="12"/>
  <c r="O295" i="12"/>
  <c r="Q295" i="12"/>
  <c r="V295" i="12"/>
  <c r="G297" i="12"/>
  <c r="I297" i="12"/>
  <c r="K297" i="12"/>
  <c r="M297" i="12"/>
  <c r="O297" i="12"/>
  <c r="Q297" i="12"/>
  <c r="V297" i="12"/>
  <c r="G299" i="12"/>
  <c r="M299" i="12" s="1"/>
  <c r="I299" i="12"/>
  <c r="K299" i="12"/>
  <c r="O299" i="12"/>
  <c r="Q299" i="12"/>
  <c r="V299" i="12"/>
  <c r="G301" i="12"/>
  <c r="M301" i="12" s="1"/>
  <c r="I301" i="12"/>
  <c r="K301" i="12"/>
  <c r="O301" i="12"/>
  <c r="Q301" i="12"/>
  <c r="V301" i="12"/>
  <c r="G302" i="12"/>
  <c r="M302" i="12" s="1"/>
  <c r="I302" i="12"/>
  <c r="K302" i="12"/>
  <c r="O302" i="12"/>
  <c r="Q302" i="12"/>
  <c r="V302" i="12"/>
  <c r="G304" i="12"/>
  <c r="M304" i="12" s="1"/>
  <c r="I304" i="12"/>
  <c r="K304" i="12"/>
  <c r="O304" i="12"/>
  <c r="Q304" i="12"/>
  <c r="V304" i="12"/>
  <c r="G306" i="12"/>
  <c r="M306" i="12" s="1"/>
  <c r="I306" i="12"/>
  <c r="K306" i="12"/>
  <c r="O306" i="12"/>
  <c r="Q306" i="12"/>
  <c r="V306" i="12"/>
  <c r="G308" i="12"/>
  <c r="M308" i="12" s="1"/>
  <c r="I308" i="12"/>
  <c r="K308" i="12"/>
  <c r="O308" i="12"/>
  <c r="Q308" i="12"/>
  <c r="V308" i="12"/>
  <c r="G310" i="12"/>
  <c r="I310" i="12"/>
  <c r="K310" i="12"/>
  <c r="M310" i="12"/>
  <c r="O310" i="12"/>
  <c r="Q310" i="12"/>
  <c r="V310" i="12"/>
  <c r="G312" i="12"/>
  <c r="M312" i="12" s="1"/>
  <c r="I312" i="12"/>
  <c r="K312" i="12"/>
  <c r="O312" i="12"/>
  <c r="Q312" i="12"/>
  <c r="V312" i="12"/>
  <c r="G314" i="12"/>
  <c r="M314" i="12" s="1"/>
  <c r="I314" i="12"/>
  <c r="K314" i="12"/>
  <c r="O314" i="12"/>
  <c r="Q314" i="12"/>
  <c r="V314" i="12"/>
  <c r="G317" i="12"/>
  <c r="M317" i="12" s="1"/>
  <c r="I317" i="12"/>
  <c r="K317" i="12"/>
  <c r="O317" i="12"/>
  <c r="Q317" i="12"/>
  <c r="V317" i="12"/>
  <c r="G320" i="12"/>
  <c r="M320" i="12" s="1"/>
  <c r="I320" i="12"/>
  <c r="K320" i="12"/>
  <c r="O320" i="12"/>
  <c r="Q320" i="12"/>
  <c r="V320" i="12"/>
  <c r="G323" i="12"/>
  <c r="M323" i="12" s="1"/>
  <c r="I323" i="12"/>
  <c r="K323" i="12"/>
  <c r="O323" i="12"/>
  <c r="Q323" i="12"/>
  <c r="V323" i="12"/>
  <c r="G324" i="12"/>
  <c r="M324" i="12" s="1"/>
  <c r="I324" i="12"/>
  <c r="K324" i="12"/>
  <c r="O324" i="12"/>
  <c r="Q324" i="12"/>
  <c r="V324" i="12"/>
  <c r="G325" i="12"/>
  <c r="M325" i="12" s="1"/>
  <c r="I325" i="12"/>
  <c r="K325" i="12"/>
  <c r="O325" i="12"/>
  <c r="Q325" i="12"/>
  <c r="V325" i="12"/>
  <c r="G326" i="12"/>
  <c r="M326" i="12" s="1"/>
  <c r="I326" i="12"/>
  <c r="K326" i="12"/>
  <c r="O326" i="12"/>
  <c r="Q326" i="12"/>
  <c r="V326" i="12"/>
  <c r="G327" i="12"/>
  <c r="M327" i="12" s="1"/>
  <c r="I327" i="12"/>
  <c r="K327" i="12"/>
  <c r="O327" i="12"/>
  <c r="Q327" i="12"/>
  <c r="V327" i="12"/>
  <c r="G328" i="12"/>
  <c r="M328" i="12" s="1"/>
  <c r="I328" i="12"/>
  <c r="K328" i="12"/>
  <c r="O328" i="12"/>
  <c r="Q328" i="12"/>
  <c r="V328" i="12"/>
  <c r="G329" i="12"/>
  <c r="M329" i="12" s="1"/>
  <c r="I329" i="12"/>
  <c r="K329" i="12"/>
  <c r="O329" i="12"/>
  <c r="Q329" i="12"/>
  <c r="V329" i="12"/>
  <c r="G330" i="12"/>
  <c r="I330" i="12"/>
  <c r="K330" i="12"/>
  <c r="M330" i="12"/>
  <c r="O330" i="12"/>
  <c r="Q330" i="12"/>
  <c r="V330" i="12"/>
  <c r="G331" i="12"/>
  <c r="M331" i="12" s="1"/>
  <c r="I331" i="12"/>
  <c r="K331" i="12"/>
  <c r="O331" i="12"/>
  <c r="Q331" i="12"/>
  <c r="V331" i="12"/>
  <c r="G332" i="12"/>
  <c r="M332" i="12" s="1"/>
  <c r="I332" i="12"/>
  <c r="K332" i="12"/>
  <c r="O332" i="12"/>
  <c r="Q332" i="12"/>
  <c r="V332" i="12"/>
  <c r="G333" i="12"/>
  <c r="I333" i="12"/>
  <c r="K333" i="12"/>
  <c r="M333" i="12"/>
  <c r="O333" i="12"/>
  <c r="Q333" i="12"/>
  <c r="V333" i="12"/>
  <c r="G336" i="12"/>
  <c r="M336" i="12" s="1"/>
  <c r="I336" i="12"/>
  <c r="K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M338" i="12" s="1"/>
  <c r="I338" i="12"/>
  <c r="K338" i="12"/>
  <c r="O338" i="12"/>
  <c r="Q338" i="12"/>
  <c r="V338" i="12"/>
  <c r="G339" i="12"/>
  <c r="M339" i="12" s="1"/>
  <c r="I339" i="12"/>
  <c r="K339" i="12"/>
  <c r="O339" i="12"/>
  <c r="Q339" i="12"/>
  <c r="V339" i="12"/>
  <c r="G340" i="12"/>
  <c r="M340" i="12" s="1"/>
  <c r="I340" i="12"/>
  <c r="K340" i="12"/>
  <c r="O340" i="12"/>
  <c r="Q340" i="12"/>
  <c r="V340" i="12"/>
  <c r="G341" i="12"/>
  <c r="M341" i="12" s="1"/>
  <c r="I341" i="12"/>
  <c r="K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M343" i="12" s="1"/>
  <c r="I343" i="12"/>
  <c r="K343" i="12"/>
  <c r="O343" i="12"/>
  <c r="Q343" i="12"/>
  <c r="V343" i="12"/>
  <c r="G344" i="12"/>
  <c r="I344" i="12"/>
  <c r="K344" i="12"/>
  <c r="M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I346" i="12"/>
  <c r="K346" i="12"/>
  <c r="M346" i="12"/>
  <c r="O346" i="12"/>
  <c r="Q346" i="12"/>
  <c r="V346" i="12"/>
  <c r="G347" i="12"/>
  <c r="M347" i="12" s="1"/>
  <c r="I347" i="12"/>
  <c r="K347" i="12"/>
  <c r="O347" i="12"/>
  <c r="Q347" i="12"/>
  <c r="V347" i="12"/>
  <c r="G348" i="12"/>
  <c r="M348" i="12" s="1"/>
  <c r="I348" i="12"/>
  <c r="K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M350" i="12" s="1"/>
  <c r="I350" i="12"/>
  <c r="K350" i="12"/>
  <c r="O350" i="12"/>
  <c r="Q350" i="12"/>
  <c r="V350" i="12"/>
  <c r="G351" i="12"/>
  <c r="M351" i="12" s="1"/>
  <c r="I351" i="12"/>
  <c r="K351" i="12"/>
  <c r="O351" i="12"/>
  <c r="Q351" i="12"/>
  <c r="V351" i="12"/>
  <c r="G352" i="12"/>
  <c r="M352" i="12" s="1"/>
  <c r="I352" i="12"/>
  <c r="K352" i="12"/>
  <c r="O352" i="12"/>
  <c r="Q352" i="12"/>
  <c r="V352" i="12"/>
  <c r="G353" i="12"/>
  <c r="M353" i="12" s="1"/>
  <c r="I353" i="12"/>
  <c r="K353" i="12"/>
  <c r="O353" i="12"/>
  <c r="Q353" i="12"/>
  <c r="V353" i="12"/>
  <c r="G355" i="12"/>
  <c r="M355" i="12" s="1"/>
  <c r="I355" i="12"/>
  <c r="K355" i="12"/>
  <c r="O355" i="12"/>
  <c r="Q355" i="12"/>
  <c r="V355" i="12"/>
  <c r="G358" i="12"/>
  <c r="I358" i="12"/>
  <c r="K358" i="12"/>
  <c r="M358" i="12"/>
  <c r="O358" i="12"/>
  <c r="Q358" i="12"/>
  <c r="V358" i="12"/>
  <c r="G359" i="12"/>
  <c r="M359" i="12" s="1"/>
  <c r="I359" i="12"/>
  <c r="K359" i="12"/>
  <c r="O359" i="12"/>
  <c r="Q359" i="12"/>
  <c r="V359" i="12"/>
  <c r="G360" i="12"/>
  <c r="I360" i="12"/>
  <c r="K360" i="12"/>
  <c r="M360" i="12"/>
  <c r="O360" i="12"/>
  <c r="Q360" i="12"/>
  <c r="V360" i="12"/>
  <c r="G361" i="12"/>
  <c r="M361" i="12" s="1"/>
  <c r="I361" i="12"/>
  <c r="K361" i="12"/>
  <c r="O361" i="12"/>
  <c r="Q361" i="12"/>
  <c r="V361" i="12"/>
  <c r="G362" i="12"/>
  <c r="M362" i="12" s="1"/>
  <c r="I362" i="12"/>
  <c r="K362" i="12"/>
  <c r="O362" i="12"/>
  <c r="Q362" i="12"/>
  <c r="V362" i="12"/>
  <c r="G363" i="12"/>
  <c r="M363" i="12" s="1"/>
  <c r="I363" i="12"/>
  <c r="K363" i="12"/>
  <c r="O363" i="12"/>
  <c r="Q363" i="12"/>
  <c r="V363" i="12"/>
  <c r="G364" i="12"/>
  <c r="M364" i="12" s="1"/>
  <c r="I364" i="12"/>
  <c r="K364" i="12"/>
  <c r="O364" i="12"/>
  <c r="Q364" i="12"/>
  <c r="V364" i="12"/>
  <c r="G365" i="12"/>
  <c r="M365" i="12" s="1"/>
  <c r="I365" i="12"/>
  <c r="K365" i="12"/>
  <c r="O365" i="12"/>
  <c r="Q365" i="12"/>
  <c r="V365" i="12"/>
  <c r="G366" i="12"/>
  <c r="M366" i="12" s="1"/>
  <c r="I366" i="12"/>
  <c r="K366" i="12"/>
  <c r="O366" i="12"/>
  <c r="Q366" i="12"/>
  <c r="V366" i="12"/>
  <c r="G367" i="12"/>
  <c r="M367" i="12" s="1"/>
  <c r="I367" i="12"/>
  <c r="K367" i="12"/>
  <c r="O367" i="12"/>
  <c r="Q367" i="12"/>
  <c r="V367" i="12"/>
  <c r="G368" i="12"/>
  <c r="M368" i="12" s="1"/>
  <c r="I368" i="12"/>
  <c r="K368" i="12"/>
  <c r="O368" i="12"/>
  <c r="Q368" i="12"/>
  <c r="V368" i="12"/>
  <c r="G369" i="12"/>
  <c r="M369" i="12" s="1"/>
  <c r="I369" i="12"/>
  <c r="K369" i="12"/>
  <c r="O369" i="12"/>
  <c r="Q369" i="12"/>
  <c r="V369" i="12"/>
  <c r="G370" i="12"/>
  <c r="M370" i="12" s="1"/>
  <c r="I370" i="12"/>
  <c r="K370" i="12"/>
  <c r="O370" i="12"/>
  <c r="Q370" i="12"/>
  <c r="V370" i="12"/>
  <c r="AE372" i="12"/>
  <c r="I20" i="1"/>
  <c r="H44" i="1"/>
  <c r="J28" i="1"/>
  <c r="J26" i="1"/>
  <c r="G38" i="1"/>
  <c r="F38" i="1"/>
  <c r="J23" i="1"/>
  <c r="J24" i="1"/>
  <c r="J25" i="1"/>
  <c r="J27" i="1"/>
  <c r="E24" i="1"/>
  <c r="G24" i="1"/>
  <c r="E26" i="1"/>
  <c r="G26" i="1"/>
  <c r="O46" i="12" l="1"/>
  <c r="V8" i="12"/>
  <c r="K46" i="12"/>
  <c r="Q223" i="13"/>
  <c r="Q214" i="13"/>
  <c r="Q354" i="12"/>
  <c r="G140" i="12"/>
  <c r="I62" i="1" s="1"/>
  <c r="O223" i="13"/>
  <c r="O188" i="13"/>
  <c r="V183" i="13"/>
  <c r="V173" i="13"/>
  <c r="I173" i="13"/>
  <c r="V156" i="13"/>
  <c r="Q93" i="13"/>
  <c r="G102" i="13"/>
  <c r="I55" i="1" s="1"/>
  <c r="K223" i="13"/>
  <c r="O218" i="13"/>
  <c r="O183" i="13"/>
  <c r="O156" i="13"/>
  <c r="I149" i="12"/>
  <c r="K354" i="12"/>
  <c r="O149" i="12"/>
  <c r="M184" i="13"/>
  <c r="V8" i="13"/>
  <c r="I354" i="12"/>
  <c r="K218" i="13"/>
  <c r="K183" i="13"/>
  <c r="K156" i="13"/>
  <c r="O62" i="13"/>
  <c r="I8" i="13"/>
  <c r="Q8" i="13"/>
  <c r="V354" i="12"/>
  <c r="V149" i="12"/>
  <c r="I143" i="12"/>
  <c r="Q149" i="12"/>
  <c r="V143" i="12"/>
  <c r="M143" i="12"/>
  <c r="O8" i="12"/>
  <c r="I218" i="13"/>
  <c r="I183" i="13"/>
  <c r="O151" i="13"/>
  <c r="O8" i="13"/>
  <c r="K62" i="13"/>
  <c r="O88" i="12"/>
  <c r="O354" i="12"/>
  <c r="K149" i="12"/>
  <c r="Q143" i="12"/>
  <c r="M140" i="12"/>
  <c r="G88" i="12"/>
  <c r="I61" i="1" s="1"/>
  <c r="I46" i="12"/>
  <c r="K8" i="12"/>
  <c r="I197" i="13"/>
  <c r="M151" i="13"/>
  <c r="O128" i="13"/>
  <c r="V102" i="13"/>
  <c r="O143" i="12"/>
  <c r="V88" i="12"/>
  <c r="V46" i="12"/>
  <c r="I8" i="12"/>
  <c r="O214" i="13"/>
  <c r="I180" i="13"/>
  <c r="K151" i="13"/>
  <c r="Q102" i="13"/>
  <c r="V62" i="13"/>
  <c r="I62" i="13"/>
  <c r="K8" i="13"/>
  <c r="I88" i="12"/>
  <c r="Q88" i="12"/>
  <c r="Q46" i="12"/>
  <c r="G8" i="12"/>
  <c r="I59" i="1" s="1"/>
  <c r="M214" i="13"/>
  <c r="Q197" i="13"/>
  <c r="M180" i="13"/>
  <c r="I151" i="13"/>
  <c r="K128" i="13"/>
  <c r="O102" i="13"/>
  <c r="Q62" i="13"/>
  <c r="G62" i="13"/>
  <c r="I52" i="1" s="1"/>
  <c r="V128" i="13"/>
  <c r="I128" i="13"/>
  <c r="K93" i="13"/>
  <c r="O197" i="13"/>
  <c r="K88" i="12"/>
  <c r="Q8" i="12"/>
  <c r="M223" i="13"/>
  <c r="M219" i="13"/>
  <c r="V197" i="13"/>
  <c r="M188" i="13"/>
  <c r="M174" i="13"/>
  <c r="M173" i="13" s="1"/>
  <c r="Q128" i="13"/>
  <c r="G128" i="13"/>
  <c r="I56" i="1" s="1"/>
  <c r="K102" i="13"/>
  <c r="I93" i="13"/>
  <c r="V56" i="13"/>
  <c r="K197" i="13"/>
  <c r="Q188" i="13"/>
  <c r="K173" i="13"/>
  <c r="I102" i="13"/>
  <c r="V93" i="13"/>
  <c r="Q56" i="13"/>
  <c r="G8" i="13"/>
  <c r="F41" i="1"/>
  <c r="M9" i="12"/>
  <c r="I49" i="1"/>
  <c r="F42" i="1"/>
  <c r="F39" i="1"/>
  <c r="F44" i="1" s="1"/>
  <c r="G23" i="1" s="1"/>
  <c r="M197" i="13"/>
  <c r="M128" i="13"/>
  <c r="M93" i="13"/>
  <c r="M102" i="13"/>
  <c r="M56" i="13"/>
  <c r="M218" i="13"/>
  <c r="M183" i="13"/>
  <c r="M156" i="13"/>
  <c r="M62" i="13"/>
  <c r="G156" i="13"/>
  <c r="I58" i="1" s="1"/>
  <c r="G56" i="13"/>
  <c r="I51" i="1" s="1"/>
  <c r="G223" i="13"/>
  <c r="I67" i="1" s="1"/>
  <c r="G197" i="13"/>
  <c r="G188" i="13"/>
  <c r="G93" i="13"/>
  <c r="I54" i="1" s="1"/>
  <c r="AF227" i="13"/>
  <c r="G43" i="1" s="1"/>
  <c r="I43" i="1" s="1"/>
  <c r="G180" i="13"/>
  <c r="M12" i="13"/>
  <c r="M8" i="13" s="1"/>
  <c r="M46" i="12"/>
  <c r="M149" i="12"/>
  <c r="M8" i="12"/>
  <c r="M354" i="12"/>
  <c r="G149" i="12"/>
  <c r="I64" i="1" s="1"/>
  <c r="I18" i="1" s="1"/>
  <c r="G354" i="12"/>
  <c r="I68" i="1" s="1"/>
  <c r="I19" i="1" s="1"/>
  <c r="G143" i="12"/>
  <c r="G46" i="12"/>
  <c r="AF372" i="12"/>
  <c r="M90" i="12"/>
  <c r="M88" i="12" s="1"/>
  <c r="I16" i="1" l="1"/>
  <c r="G372" i="12"/>
  <c r="G227" i="13"/>
  <c r="I60" i="1"/>
  <c r="I69" i="1" s="1"/>
  <c r="I63" i="1"/>
  <c r="G41" i="1"/>
  <c r="I41" i="1" s="1"/>
  <c r="G42" i="1"/>
  <c r="I42" i="1" s="1"/>
  <c r="G39" i="1"/>
  <c r="J68" i="1" l="1"/>
  <c r="J65" i="1"/>
  <c r="J49" i="1"/>
  <c r="J61" i="1"/>
  <c r="J56" i="1"/>
  <c r="J58" i="1"/>
  <c r="J63" i="1"/>
  <c r="J50" i="1"/>
  <c r="J53" i="1"/>
  <c r="J52" i="1"/>
  <c r="J66" i="1"/>
  <c r="J59" i="1"/>
  <c r="J69" i="1" s="1"/>
  <c r="J55" i="1"/>
  <c r="J54" i="1"/>
  <c r="J67" i="1"/>
  <c r="J60" i="1"/>
  <c r="J57" i="1"/>
  <c r="J62" i="1"/>
  <c r="J64" i="1"/>
  <c r="J51" i="1"/>
  <c r="I17" i="1"/>
  <c r="I21" i="1" s="1"/>
  <c r="I39" i="1"/>
  <c r="I44" i="1" s="1"/>
  <c r="G44" i="1"/>
  <c r="G25" i="1" s="1"/>
  <c r="A27" i="1" s="1"/>
  <c r="G28" i="1" l="1"/>
  <c r="G27" i="1" s="1"/>
  <c r="G29" i="1" s="1"/>
  <c r="A28" i="1"/>
  <c r="J42" i="1"/>
  <c r="J39" i="1"/>
  <c r="J44" i="1" s="1"/>
  <c r="J41" i="1"/>
  <c r="J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<sst xmlns="http://schemas.openxmlformats.org/spreadsheetml/2006/main" count="3925" uniqueCount="985">
  <si>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</si>
  <si>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</si>
  <si>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</si>
  <si>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</si>
  <si>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</si>
  <si>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</si>
  <si>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</si>
  <si>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</si>
  <si>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</si>
  <si>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</si>
  <si>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</si>
  <si>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</si>
  <si>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</si>
  <si>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</si>
  <si>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</si>
  <si>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</si>
  <si>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</si>
  <si>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</si>
  <si>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</si>
  <si>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</si>
  <si>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</si>
  <si>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</si>
  <si>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</si>
  <si>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</si>
  <si>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</si>
  <si>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</si>
  <si>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</si>
  <si>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</si>
  <si>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</si>
  <si>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</si>
  <si>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</si>
  <si>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</si>
  <si>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</si>
  <si>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</si>
  <si>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</si>
  <si>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</si>
  <si>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</si>
  <si>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</si>
  <si>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</si>
  <si>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</si>
  <si>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</si>
  <si>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</si>
  <si>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</si>
  <si>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Stavba</t>
  </si>
  <si>
    <t>Stavební objekt</t>
  </si>
  <si>
    <t>1</t>
  </si>
  <si>
    <t>2</t>
  </si>
  <si>
    <t>Celkem za stavbu</t>
  </si>
  <si>
    <t>CZK</t>
  </si>
  <si>
    <t>Rekapitulace dílů</t>
  </si>
  <si>
    <t>Typ dílu</t>
  </si>
  <si>
    <t>Zemní práce</t>
  </si>
  <si>
    <t>Základy,zvláštní zakládání</t>
  </si>
  <si>
    <t>3</t>
  </si>
  <si>
    <t>Svislé a kompletní konstrukce</t>
  </si>
  <si>
    <t>5</t>
  </si>
  <si>
    <t>Komunikace</t>
  </si>
  <si>
    <t>61</t>
  </si>
  <si>
    <t>Upravy povrchů vnitřní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</si>
  <si>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</si>
  <si>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</si>
  <si>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</si>
  <si>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</si>
  <si>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</si>
  <si>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</si>
  <si>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</si>
  <si>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</si>
  <si>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</si>
  <si>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</si>
  <si>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</si>
  <si>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</si>
  <si>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</si>
  <si>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</si>
  <si>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</si>
  <si>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</si>
  <si>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</si>
  <si>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</si>
  <si>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</si>
  <si>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</si>
  <si>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M23</t>
  </si>
  <si>
    <t>Montáže potrubí</t>
  </si>
  <si>
    <t>M43</t>
  </si>
  <si>
    <t>Montáže ocelových konstrukcí</t>
  </si>
  <si>
    <t>M46</t>
  </si>
  <si>
    <t>Zemní práce při montážích</t>
  </si>
  <si>
    <t>M65</t>
  </si>
  <si>
    <t>Elektroinstalace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</si>
  <si>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</si>
  <si>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</si>
  <si>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</si>
  <si>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</si>
  <si>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</si>
  <si>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</si>
  <si>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</si>
  <si>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</si>
  <si>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</si>
  <si>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</si>
  <si>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</si>
  <si>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</si>
  <si>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</si>
  <si>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</si>
  <si>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</si>
  <si>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</si>
  <si>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</si>
  <si>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</si>
  <si>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</si>
  <si>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</si>
  <si>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</si>
  <si>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</si>
  <si>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</si>
  <si>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</si>
  <si>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</si>
  <si>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</si>
  <si>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</si>
  <si>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</si>
  <si>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</si>
  <si>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</si>
  <si>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</si>
  <si>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713400841R00</t>
  </si>
  <si>
    <t>Odstranění tepelné izolace potrubí z vláknitých materiálů  s konstrukcí bez povrchové úpravy</t>
  </si>
  <si>
    <t>m2</t>
  </si>
  <si>
    <t>800-713</t>
  </si>
  <si>
    <t>RTS 23/ I</t>
  </si>
  <si>
    <t>Práce</t>
  </si>
  <si>
    <t>Běžná</t>
  </si>
  <si>
    <t>POL1_0</t>
  </si>
  <si>
    <t>713400811R00</t>
  </si>
  <si>
    <t>Odstranění tepelné izolace potrubí oplechování  potrubí</t>
  </si>
  <si>
    <t>979097012R00</t>
  </si>
  <si>
    <t>Odvoz suti a vybouraných hmot na skládku pronájem kontejneru na suť</t>
  </si>
  <si>
    <t xml:space="preserve">den   </t>
  </si>
  <si>
    <t>801-3</t>
  </si>
  <si>
    <t>Indiv</t>
  </si>
  <si>
    <t>979081111RT3</t>
  </si>
  <si>
    <t>Odvoz suti a vybouraných hmot na skládku do 1 km</t>
  </si>
  <si>
    <t>t</t>
  </si>
  <si>
    <t>979990144R00</t>
  </si>
  <si>
    <t>Poplatek za skládku za uložení, minerální vata,  , skupina 17 06 04 z Katalogu odpadů</t>
  </si>
  <si>
    <t>979081121R00</t>
  </si>
  <si>
    <t>Odvoz suti a vybouraných hmot na skládku příplatek za každý další 1 km</t>
  </si>
  <si>
    <t>12,8*15</t>
  </si>
  <si>
    <t>VV</t>
  </si>
  <si>
    <t>979951161R00</t>
  </si>
  <si>
    <t>Výkup kovů zinek, plechy</t>
  </si>
  <si>
    <t>Bude doloženo vážními lístky</t>
  </si>
  <si>
    <t>POP</t>
  </si>
  <si>
    <t>28378011R</t>
  </si>
  <si>
    <t>izolace armatur a zařízení pro uzavírací ventil; DN 150 mm; max. teplota izol. povrchu 150 °C; tepelná vodivost 0,0363 W/mK</t>
  </si>
  <si>
    <t>kus</t>
  </si>
  <si>
    <t>SPCM</t>
  </si>
  <si>
    <t>Specifikace</t>
  </si>
  <si>
    <t>POL3_0</t>
  </si>
  <si>
    <t>POL3_</t>
  </si>
  <si>
    <t>28378010R</t>
  </si>
  <si>
    <t>izolace armatur a zařízení pro uzavírací ventil; DN 125 mm; max. teplota izol. povrchu 150 °C; tepelná vodivost 0,0363 W/mK</t>
  </si>
  <si>
    <t>28378009R</t>
  </si>
  <si>
    <t>izolace armatur a zařízení pro uzavírací ventil; DN 100 mm; max. teplota izol. povrchu 150 °C; tepelná vodivost 0,0363 W/mK</t>
  </si>
  <si>
    <t>28378008R</t>
  </si>
  <si>
    <t>izolace armatur a zařízení pro uzavírací ventil; DN 80 mm; max. teplota izol. povrchu 150 °C; tepelná vodivost 0,0363 W/mK</t>
  </si>
  <si>
    <t>28378007R</t>
  </si>
  <si>
    <t>izolace armatur a zařízení pro uzavírací ventil; DN 65 mm; max. teplota izol. povrchu 150 °C; tepelná vodivost 0,0363 W/mK</t>
  </si>
  <si>
    <t>28378006R</t>
  </si>
  <si>
    <t>izolace armatur a zařízení pro uzavírací ventil; DN 50 mm; max. teplota izol. povrchu 150 °C; tepelná vodivost 0,0363 W/mK</t>
  </si>
  <si>
    <t>28378005R</t>
  </si>
  <si>
    <t>izolace armatur a zařízení pro uzavírací ventil; DN 40 mm; max. teplota izol. povrchu 150 °C; tepelná vodivost 0,0363 W/mK</t>
  </si>
  <si>
    <t>28378024R</t>
  </si>
  <si>
    <t>izolace armatur a zařízení pro redukční ventil; DN 32 mm; max. teplota izol. povrchu 150 °C; tepelná vodivost 0,0363 W/mK</t>
  </si>
  <si>
    <t>28378023R</t>
  </si>
  <si>
    <t>izolace armatur a zařízení pro redukční ventil; DN 25 mm; max. teplota izol. povrchu 150 °C; tepelná vodivost 0,0363 W/mK</t>
  </si>
  <si>
    <t>631547728R1</t>
  </si>
  <si>
    <t>Pouzdro potrubní izolační 219/110 mm, kamenná vlna s polepem Al fólií vyztuženou skleněnou mřížkou</t>
  </si>
  <si>
    <t>m</t>
  </si>
  <si>
    <t>Vlastní</t>
  </si>
  <si>
    <t>631547728R</t>
  </si>
  <si>
    <t>pouzdro potrubní řezané; minerální vlákno; povrchová úprava Al fólie se skelnou mřížkou; vnitřní průměr 159,0 mm; tl. izolace 100,0 mm; provozní teplota  do 250 °C; tepelná vodivost (10°C) 0,0330 W/mK; tepelná vodivost (50°C) 0,037 W/mK</t>
  </si>
  <si>
    <t>631547623R</t>
  </si>
  <si>
    <t>pouzdro potrubní řezané; minerální vlákno; povrchová úprava Al fólie se skelnou mřížkou; vnitřní průměr 89,0 mm; tl. izolace 80,0 mm; provozní teplota  do 250 °C; tepelná vodivost (10°C) 0,0330 W/mK; tepelná vodivost (50°C) 0,037 W/mK</t>
  </si>
  <si>
    <t>631547522R</t>
  </si>
  <si>
    <t>pouzdro potrubní řezané; minerální vlákno; povrchová úprava Al fólie se skelnou mřížkou; vnitřní průměr 76,0 mm; tl. izolace 70,0 mm; provozní teplota  do 250 °C; tepelná vodivost (10°C) 0,0330 W/mK; tepelná vodivost (50°C) 0,037 W/mK</t>
  </si>
  <si>
    <t>631547419R</t>
  </si>
  <si>
    <t>pouzdro potrubní řezané; minerální vlákno; povrchová úprava Al fólie se skelnou mřížkou; vnitřní průměr 60,0 mm; tl. izolace 60,0 mm; provozní teplota  do 250 °C; tepelná vodivost (10°C) 0,0330 W/mK; tepelná vodivost (50°C) 0,037 W/mK</t>
  </si>
  <si>
    <t>631547317R</t>
  </si>
  <si>
    <t>pouzdro potrubní řezané; minerální vlákno; povrchová úprava Al fólie se skelnou mřížkou; vnitřní průměr 48,0 mm; tl. izolace 50,0 mm; provozní teplota  do 250 °C; tepelná vodivost (10°C) 0,0330 W/mK; tepelná vodivost (50°C) 0,037 W/mK</t>
  </si>
  <si>
    <t>631547316R</t>
  </si>
  <si>
    <t>pouzdro potrubní řezané; minerální vlákno; povrchová úprava Al fólie se skelnou mřížkou; vnitřní průměr 42,0 mm; tl. izolace 50,0 mm; provozní teplota  do 250 °C; tepelná vodivost (10°C) 0,0330 W/mK; tepelná vodivost (50°C) 0,037 W/mK</t>
  </si>
  <si>
    <t>631547215R</t>
  </si>
  <si>
    <t>pouzdro potrubní řezané; minerální vlákno; povrchová úprava Al fólie se skelnou mřížkou; vnitřní průměr 35,0 mm; tl. izolace 40,0 mm; provozní teplota  do 250 °C; tepelná vodivost (10°C) 0,0330 W/mK; tepelná vodivost (50°C) 0,037 W/mK</t>
  </si>
  <si>
    <t>713411122R00</t>
  </si>
  <si>
    <t>Montáž tepelné izolace potrubí a ohybů pásy nebo rohožemi pásy LSP (lamelové skružovací pásy) připevněnými ocelovým drátem , dvouvrstvá</t>
  </si>
  <si>
    <t>bez povrchové úpravy</t>
  </si>
  <si>
    <t>SPI</t>
  </si>
  <si>
    <t>713411121R00</t>
  </si>
  <si>
    <t>Montáž tepelné izolace potrubí a ohybů pásy nebo rohožemi pásy LSP (lamelové skružovací pásy) připevněnými ocelovým drátem , jednovrstvá</t>
  </si>
  <si>
    <t>63153586R</t>
  </si>
  <si>
    <t>rohož, pas izolační pro tech. zařízení; minerální vlákno; tl. 100,0 mm; kašírování ocelové pletivo; obj. hmotnost 80,00 kg/m3; hydrofobizováno</t>
  </si>
  <si>
    <t>631535861R</t>
  </si>
  <si>
    <t>rohož, pas izolační pro tech. zařízení; minerální vlákno; tl. 90,0 mm; kašírování ocelové pletivo; obj. hmotnost 80,00 kg/m3; hydrofobizováno</t>
  </si>
  <si>
    <t>63153585R</t>
  </si>
  <si>
    <t>rohož, pas izolační pro tech. zařízení; minerální vlákno; tl. 80,0 mm; kašírování ocelové pletivo; obj. hmotnost 80,00 kg/m3; hydrofobizováno</t>
  </si>
  <si>
    <t>13814188R</t>
  </si>
  <si>
    <t>Výrobek plochý ocelový s povlakem - plech; hladký; tl. = 0,60 mm; povrchová úprava: pozink</t>
  </si>
  <si>
    <t>kg</t>
  </si>
  <si>
    <t>713552121R00</t>
  </si>
  <si>
    <t>Protipožární kabelové přepážky Protipožární trubní ucpávky EI 120, do D 108 mm, stěna</t>
  </si>
  <si>
    <t>Protipožární prostup DN200</t>
  </si>
  <si>
    <t>733120839R00</t>
  </si>
  <si>
    <t>Demontáž potrubí z ocelových trubek hladkých D 219</t>
  </si>
  <si>
    <t>800-731</t>
  </si>
  <si>
    <t>733120836R00</t>
  </si>
  <si>
    <t>Demontáž potrubí z ocelových trubek hladkých přes 133 do D 159</t>
  </si>
  <si>
    <t>733890801R00</t>
  </si>
  <si>
    <t>Vnitrostaveništní přemístění demontovaných hmot rozvodů potrubí vodorovně do 100 m  z objektů výšky do 6 m</t>
  </si>
  <si>
    <t>733121239R00</t>
  </si>
  <si>
    <t>Potrubí z trubek hladkých ocelových bezešvých tvářených za tepla  v kotelnách a strojovnách, D 219, tloušťka stěny 6,3 mm</t>
  </si>
  <si>
    <t>733121235R00</t>
  </si>
  <si>
    <t>733121232R00</t>
  </si>
  <si>
    <t>733121228R00</t>
  </si>
  <si>
    <t>733121225R00</t>
  </si>
  <si>
    <t>Potrubí z trubek hladkých ocelových bezešvých tvářených za tepla  v kotelnách a strojovnách, D 89, tloušťka stěny 3,6 mm</t>
  </si>
  <si>
    <t>733121222R00</t>
  </si>
  <si>
    <t>Potrubí z trubek hladkých ocelových bezešvých tvářených za tepla  v kotelnách a strojovnách, D 76, tloušťka stěny 3,2 mm</t>
  </si>
  <si>
    <t>733121219R00</t>
  </si>
  <si>
    <t>Potrubí z trubek hladkých ocelových bezešvých tvářených za tepla  v kotelnách a strojovnách, D 60,3 mm, tloušťka stěny 2,9 mm</t>
  </si>
  <si>
    <t>733121217R00</t>
  </si>
  <si>
    <t>733121216R00</t>
  </si>
  <si>
    <t>733121214R00</t>
  </si>
  <si>
    <t>Potrubí z trubek hladkých ocelových bezešvých tvářených za tepla  v kotelnách a strojovnách, D 31,8 mm, tloušťka stěny 2,6 mm</t>
  </si>
  <si>
    <t>31630538R1</t>
  </si>
  <si>
    <t>Oblouk K3 90° 11353.1 d 219,1x6,3 mm</t>
  </si>
  <si>
    <t>31630538R</t>
  </si>
  <si>
    <t>31630535R</t>
  </si>
  <si>
    <t>31630529R</t>
  </si>
  <si>
    <t>oblouk trubkový mat. ocel S 235; typ 3; úhel 90 °; DN 80 mm; vnější pr. 88,9 mm; síla stěny 3,2 mm</t>
  </si>
  <si>
    <t>31630525R</t>
  </si>
  <si>
    <t>oblouk trubkový mat. ocel S 235; typ 3; úhel 90 °; DN 65 mm; vnější pr. 76,1 mm; síla stěny 2,9 mm</t>
  </si>
  <si>
    <t>31630519R</t>
  </si>
  <si>
    <t>oblouk trubkový mat. ocel S 235; typ 3; úhel 90 °; DN 50 mm; vnější pr. 60,3 mm; síla stěny 2,9 mm</t>
  </si>
  <si>
    <t>31630515R</t>
  </si>
  <si>
    <t>31630513R</t>
  </si>
  <si>
    <t>31630510.AR</t>
  </si>
  <si>
    <t>Oblouk K3 90° 11353.1 d 33,7 x 2,6 mm</t>
  </si>
  <si>
    <t>R</t>
  </si>
  <si>
    <t>T-kus EN 10253-2, mat. P235GH, O33.7x2.6</t>
  </si>
  <si>
    <t>ks</t>
  </si>
  <si>
    <t>31946413R</t>
  </si>
  <si>
    <t>příruba přivařovací s krkem; mat. uhlík. ocel (11 416); Js (DN) 200 mm; 1,6 MPa; PN 16; vnitř.D = 200,0 mm; vnější D1= 340 mm; V = 32 mm; ČSN 13 1231</t>
  </si>
  <si>
    <t>31946412R</t>
  </si>
  <si>
    <t>příruba přivařovací s krkem; mat. uhlík. ocel (11 416); Js (DN) 150 mm; 1,6 MPa; PN 16; vnitř.D = 150,0 mm; vnější D1= 285 mm; V = 55 mm; ČSN 13 1231</t>
  </si>
  <si>
    <t>31946411R</t>
  </si>
  <si>
    <t>příruba přivařovací s krkem; mat. uhlík. ocel (11 416); Js (DN) 125 mm; 1,6 MPa; PN 16; vnitř.D = 125,0 mm; vnější D1= 245 mm; V = 55 mm; ČSN 13 1231</t>
  </si>
  <si>
    <t>31946410R</t>
  </si>
  <si>
    <t>příruba přivařovací s krkem; mat. uhlík. ocel (11 416); Js (DN) 100 mm; 1,6 MPa; PN 16; vnitř.D = 100,0 mm; vnější D1= 215 mm; V = 52 mm; ČSN 13 1231</t>
  </si>
  <si>
    <t>31946409R</t>
  </si>
  <si>
    <t>příruba přivařovací s krkem; mat. uhlík. ocel (11 416); Js (DN) 80 mm; 1,6 MPa; PN 16; vnitř.D = 80,0 mm; vnější D1= 200 mm; V = 50 mm; ČSN 13 1231</t>
  </si>
  <si>
    <t>31946408R</t>
  </si>
  <si>
    <t>příruba přivařovací s krkem; mat. uhlík. ocel (11 416); Js (DN) 65 mm; 1,6 MPa; PN 16; vnitř.D = 65,0 mm; vnější D1= 185 mm; V = 45 mm; ČSN 13 1231</t>
  </si>
  <si>
    <t>31946407R</t>
  </si>
  <si>
    <t>příruba přivařovací s krkem; mat. uhlík. ocel (11 416); Js (DN) 50 mm; 1,6 MPa; PN 16; vnitř.D = 51,0 mm; vnější D1= 160 mm; V = 45 mm; ČSN 13 1231</t>
  </si>
  <si>
    <t>31946406R</t>
  </si>
  <si>
    <t>příruba přivařovací s krkem; mat. uhlík. ocel (11 416); Js (DN) 40 mm; 1,6 MPa; PN 16; vnitř.D = 39,5 mm; vnější D1= 145 mm; V = 44 mm; ČSN 13 1231</t>
  </si>
  <si>
    <t>31946405R</t>
  </si>
  <si>
    <t>příruba přivařovací s krkem; mat. uhlík. ocel (11 416); Js (DN) 32 mm; 1,6 MPa; PN 16; vnitř.D = 33,0 mm; vnější D1= 135 mm; V = 44 mm; ČSN 13 1231</t>
  </si>
  <si>
    <t>31946404R</t>
  </si>
  <si>
    <t>příruba přivařovací s krkem; mat. uhlík. ocel (11 416); Js (DN) 25 mm; 1,6 MPa; PN 16; vnitř.D = 27,0 mm; vnější D1= 115 mm; V = 38 mm; ČSN 13 1231</t>
  </si>
  <si>
    <t>31960102R</t>
  </si>
  <si>
    <t>dno klenuté dle DIN 28011; Js (DN) 65 mm; jmen. tlak Jt 63; materiál ocel 11 416.1; vnější průměr 76,0 mm; tl. stěny 5,0 mm; celková výška 35,0 mm</t>
  </si>
  <si>
    <t>31960108R</t>
  </si>
  <si>
    <t>dno klenuté dle DIN 28011; Js (DN) 150 mm; jmen. tlak Jt 40; materiál ocel 11 416.1; vnější průměr 159,0 mm; tl. stěny 6,0 mm; celková výška 65,0 mm</t>
  </si>
  <si>
    <t>31960114R1</t>
  </si>
  <si>
    <t>Dno klenuté elipsovité P265GH, DN350, rozměr 355,60x9 mm</t>
  </si>
  <si>
    <t>230022026R00</t>
  </si>
  <si>
    <t>Montáž trub.dílů přivař.do 3 kg tř.11-13, 38 x 2,6</t>
  </si>
  <si>
    <t>998733101R00</t>
  </si>
  <si>
    <t>Přesun hmot pro rozvody potrubí v objektech výšky do 6 m</t>
  </si>
  <si>
    <t>733111114R00</t>
  </si>
  <si>
    <t>Potrubí z trubek závitových ocelových bezešvých, běžných, v kotelnách a strojovnách, DN 20</t>
  </si>
  <si>
    <t>733141102R00</t>
  </si>
  <si>
    <t>Odvzdušňovací nádoby a stříšky včetně dodávky materiálu  odvzdušňovací nádobky z trub.ocelových do DN 50</t>
  </si>
  <si>
    <t>979951112R00</t>
  </si>
  <si>
    <t>Výkup kovů železný šrot, tloušťky nad 4 mm</t>
  </si>
  <si>
    <t>KU-150-40</t>
  </si>
  <si>
    <t>Klapka uzavírací  přírubová těsnění kov/kov s 3-ex, DN150/16 dle normy EN12266-I.tř.A, ruční převod</t>
  </si>
  <si>
    <t>KU-100-40</t>
  </si>
  <si>
    <t xml:space="preserve">Klapka uzavírací  přírubová těsnění kov/kov s 3-ex, DN100/16 dle normy EN12266-I.tř.A, ruční převod. </t>
  </si>
  <si>
    <t>KU-80-40</t>
  </si>
  <si>
    <t xml:space="preserve">Klapka uzavírací  přírubová těsnění kov/kov s 3-ex, DN80/16 dle normy EN12266-I.tř.A, ruční převod </t>
  </si>
  <si>
    <t>734109219R00</t>
  </si>
  <si>
    <t>Montáž přírubových armatur se dvěma přírubami, PN 1,6, DN 150, bez dodávky materiálu</t>
  </si>
  <si>
    <t>soubor</t>
  </si>
  <si>
    <t>734109217R00</t>
  </si>
  <si>
    <t>Montáž přírubových armatur se dvěma přírubami, PN 1,6, DN 100, bez dodávky materiálu</t>
  </si>
  <si>
    <t>734109216R00</t>
  </si>
  <si>
    <t>Montáž přírubových armatur se dvěma přírubami, PN 1,6, DN 80, bez dodávky materiálu</t>
  </si>
  <si>
    <t>734109218RT2</t>
  </si>
  <si>
    <t>Montáž přírubových armatur se dvěma přírubami, PN 1,6, DN 125, včetně dodávky materiálu</t>
  </si>
  <si>
    <t>734109217RT2</t>
  </si>
  <si>
    <t>Montáž přírubových armatur se dvěma přírubami, PN 1,6, DN 100, včetně dodávky materiálu</t>
  </si>
  <si>
    <t>Sekční uzávěr v kolektoru</t>
  </si>
  <si>
    <t>734109213RT2</t>
  </si>
  <si>
    <t>Montáž přírubových armatur se dvěma přírubami, PN 1,6, DN 40, včetně dodávky materiálu</t>
  </si>
  <si>
    <t>734109312R00</t>
  </si>
  <si>
    <t>Montáž přírubových armatur se dvěma přírubami, PN 2,5, PN 4,0, DN 25, bez dodávky materiálu</t>
  </si>
  <si>
    <t>KKPPR-200-25</t>
  </si>
  <si>
    <t>Kulový kohout horkovodní  DN200, PN25, přivařovací, do 200°C s převodovkou</t>
  </si>
  <si>
    <t>KKPPR-150-25</t>
  </si>
  <si>
    <t>Kulový kohout horkovodní  DN150, PN25, přivařovací, do 200°C s převodovkou</t>
  </si>
  <si>
    <t>KKP80-25</t>
  </si>
  <si>
    <t>Kulový kohout horkovodní  DN80, PN25 , přivařovací, do 200°C</t>
  </si>
  <si>
    <t>KKP50-40</t>
  </si>
  <si>
    <t>Kulový kohout horkovodní  DN50, PN40, přivařovací, do 200°C</t>
  </si>
  <si>
    <t>KKP40-40</t>
  </si>
  <si>
    <t>Kulový kohout horkovodní  DN40, PN40, přivařovací, do 200°C</t>
  </si>
  <si>
    <t>KKP32-40</t>
  </si>
  <si>
    <t>Kulový kohout horkovodní  DN32, PN40, přivařovací, do 200°C</t>
  </si>
  <si>
    <t>KKP25-40</t>
  </si>
  <si>
    <t>Kulový kohout horkovodní  DN25, PN40, přivařovací, do 200°C</t>
  </si>
  <si>
    <t>KKP20-40</t>
  </si>
  <si>
    <t>Kulový kohout horkovodní  DN20, PN40, přivařovací, do 200°C</t>
  </si>
  <si>
    <t>KK-F-25</t>
  </si>
  <si>
    <t>Kohout kulový přírubový, DN25,Tmax.200°C, PN40</t>
  </si>
  <si>
    <t>734173423R00</t>
  </si>
  <si>
    <t>Přírubový spoj PN 1,6/I MPa, DN 200, včetně dodávky materiálu</t>
  </si>
  <si>
    <t>734173422R00</t>
  </si>
  <si>
    <t>Přírubový spoj PN 1,6/I MPa, DN 150, včetně dodávky materiálu</t>
  </si>
  <si>
    <t>734173417R00</t>
  </si>
  <si>
    <t>Přírubový spoj PN 1,6/I MPa, DN 80, včetně dodávky materiálu</t>
  </si>
  <si>
    <t>734173416R00</t>
  </si>
  <si>
    <t>Přírubový spoj PN 1,6/I MPa, DN 65, včetně dodávky materiálu</t>
  </si>
  <si>
    <t>734173414R00</t>
  </si>
  <si>
    <t>Přírubový spoj PN 1,6/I MPa, DN 50, včetně dodávky materiálu</t>
  </si>
  <si>
    <t>734173413R00</t>
  </si>
  <si>
    <t>Přírubový spoj PN 1,6/I MPa, DN 40, včetně dodávky materiálu</t>
  </si>
  <si>
    <t>734173612R00</t>
  </si>
  <si>
    <t>Přírubový spoj PN 4,0/I MPa, DN 25, včetně dodávky materiálu</t>
  </si>
  <si>
    <t>734173412R00</t>
  </si>
  <si>
    <t>Přírubový spoj PN 1,6/I MPa, DN 25, včetně dodávky materiálu</t>
  </si>
  <si>
    <t>230032033R00</t>
  </si>
  <si>
    <t>Montáž přírubových spojů do PN 16, DN 200</t>
  </si>
  <si>
    <t>230032032R00</t>
  </si>
  <si>
    <t>Montáž přírubových spojů do PN 16, DN 150</t>
  </si>
  <si>
    <t>230032031R00</t>
  </si>
  <si>
    <t>Montáž přírubových spojů do PN 16, DN 125</t>
  </si>
  <si>
    <t>230032030R00</t>
  </si>
  <si>
    <t>Montáž přírubových spojů do PN 16, DN 100</t>
  </si>
  <si>
    <t>230032029R00</t>
  </si>
  <si>
    <t>Montáž přírubových spojů do PN 16, DN 80</t>
  </si>
  <si>
    <t>230032028R00</t>
  </si>
  <si>
    <t>Montáž přírubových spojů do PN 16, DN 65</t>
  </si>
  <si>
    <t>230032027R00</t>
  </si>
  <si>
    <t>Montáž přírubových spojů do PN 16, DN 50</t>
  </si>
  <si>
    <t>230032026R00</t>
  </si>
  <si>
    <t>Montáž přírubových spojů do PN 16, DN 40</t>
  </si>
  <si>
    <t>230032025R00</t>
  </si>
  <si>
    <t>Montáž přírubových spojů do PN 16, DN 32</t>
  </si>
  <si>
    <t>230032024R00</t>
  </si>
  <si>
    <t>Montáž přírubových spojů do PN 16, DN 25</t>
  </si>
  <si>
    <t>230033024R00</t>
  </si>
  <si>
    <t>Montáž přírubových spojů do PN 40, DN 25</t>
  </si>
  <si>
    <t>230024101R00</t>
  </si>
  <si>
    <t>Montáž trub.dílů přivař.do 50 kg tř.11-13 219 x 6,3</t>
  </si>
  <si>
    <t>230024089R00</t>
  </si>
  <si>
    <t>230024058R00</t>
  </si>
  <si>
    <t>Montáž trub.dílů přivař.do 50 kg tř.11-13, 89 x 4</t>
  </si>
  <si>
    <t>230023045R00</t>
  </si>
  <si>
    <t>Montáž trub.dílů přivař.do 10 kg tř.11-13, 60,3 x 2,9</t>
  </si>
  <si>
    <t>230023037R00</t>
  </si>
  <si>
    <t>230023029R00</t>
  </si>
  <si>
    <t>230023020R00</t>
  </si>
  <si>
    <t>Montáž trub.dílů přivař.do 10 kg tř.11-13, 31,8 x 2,6</t>
  </si>
  <si>
    <t>230023014R00</t>
  </si>
  <si>
    <t>Montáž trub.dílů přivař.do 10 kg tř.11-13, 25 x 2,9</t>
  </si>
  <si>
    <t>998734101R00</t>
  </si>
  <si>
    <t>Přesun hmot pro armatury v objektech výšky do 6 m</t>
  </si>
  <si>
    <t>KU50</t>
  </si>
  <si>
    <t>Podpěra kluzná dle ON 130801, DN50</t>
  </si>
  <si>
    <t>kpl</t>
  </si>
  <si>
    <t>PB50</t>
  </si>
  <si>
    <t>Stojan kotevní dle ON 13081, DN50</t>
  </si>
  <si>
    <t>767995103R00</t>
  </si>
  <si>
    <t>Výroba a montáž atypických kovovových doplňků staveb hmotnosti přes 10 do 20 kg</t>
  </si>
  <si>
    <t>800-767</t>
  </si>
  <si>
    <t>767995108R00</t>
  </si>
  <si>
    <t>Výroba a montáž atypických kovovových doplňků staveb hmotnosti přes 500 kg</t>
  </si>
  <si>
    <t>783425150R00</t>
  </si>
  <si>
    <t>Nátěry potrubí a armatur syntetické potrubí, do DN 100 mm, dvojnásobné se základním nátěrem</t>
  </si>
  <si>
    <t>800-783</t>
  </si>
  <si>
    <t>na vzduchu schnoucí</t>
  </si>
  <si>
    <t>783426160R00</t>
  </si>
  <si>
    <t>Nátěry potrubí a armatur syntetické potrubí, do DN 150 mm, dvojnásobné se základním nátěrem</t>
  </si>
  <si>
    <t>24612213R</t>
  </si>
  <si>
    <t>Hmota nátěrová alkydová (AK); typ: lak; funkce: protikorozní, proti UV záření; barva: červenohnědá</t>
  </si>
  <si>
    <t>l</t>
  </si>
  <si>
    <t>xxx</t>
  </si>
  <si>
    <t>Třída izolace I.</t>
  </si>
  <si>
    <t>xx</t>
  </si>
  <si>
    <t>14710012R</t>
  </si>
  <si>
    <t>trubka předizolovaná svařovaná; ocel 11353, plášť.trubka PE; DN = 25,0 mm; vnější průměr nosné trubky 33,7 mm; tloušťka stěny vnitřní trubky 2,6 mm; vnější průměr plášť. trub. 90,0 mm; teplota média - 200 až do + 140 °C; materiál izolace PUR</t>
  </si>
  <si>
    <t>14710014R</t>
  </si>
  <si>
    <t>trubka předizolovaná svařovaná; ocel 11353, plášť.trubka PE; DN = 32,0 mm; vnější průměr nosné trubky 42,4 mm; tloušťka stěny vnitřní trubky 2,9 mm; vnější průměr plášť. trub. 110,0 mm; teplota média - 200 až do + 140 °C; materiál izolace PUR</t>
  </si>
  <si>
    <t>14710016R</t>
  </si>
  <si>
    <t>trubka předizolovaná svařovaná; ocel 11353, plášť.trubka PE; DN = 40,0 mm; vnější průměr nosné trubky 48,3 mm; tloušťka stěny vnitřní trubky 2,6 mm; vnější průměr plášť. trub. 110,0 mm; teplota média - 200 až do + 140 °C; materiál izolace PUR</t>
  </si>
  <si>
    <t>14710018R</t>
  </si>
  <si>
    <t>trubka předizolovaná svařovaná; ocel 11353, plášť.trubka PE; DN = 50,0 mm; vnější průměr nosné trubky 60,3 mm; tloušťka stěny vnitřní trubky 2,9 mm; vnější průměr plášť. trub. 125,0 mm; teplota média - 200 až do + 140 °C; materiál izolace PUR</t>
  </si>
  <si>
    <t>14710020R</t>
  </si>
  <si>
    <t>trubka předizolovaná svařovaná; ocel 11353, plášť.trubka PE; DN = 65,0 mm; vnější průměr nosné trubky 76,1 mm; tloušťka stěny vnitřní trubky 2,9 mm; vnější průměr plášť. trub. 140,0 mm; teplota média - 200 až do + 140 °C; materiál izolace PUR</t>
  </si>
  <si>
    <t>14710022R</t>
  </si>
  <si>
    <t>trubka předizolovaná svařovaná; ocel 11353, plášť.trubka PE; DN = 80,0 mm; vnější průměr nosné trubky 88,9 mm; tloušťka stěny vnitřní trubky 3,2 mm; vnější průměr plášť. trub. 160,0 mm; teplota média - 200 až do + 140 °C; materiál izolace PUR</t>
  </si>
  <si>
    <t>14710024R</t>
  </si>
  <si>
    <t>trubka předizolovaná svařovaná; ocel 11353, plášť.trubka PE; DN = 100,0 mm; vnější průměr nosné trubky 114,3 mm; tloušťka stěny vnitřní trubky 3,6 mm; vnější průměr plášť. trub. 200,0 mm; teplota média - 200 až do + 140 °C; materiál izolace PUR</t>
  </si>
  <si>
    <t>14710026R</t>
  </si>
  <si>
    <t>trubka předizolovaná svařovaná; ocel 11353, plášť.trubka PE; DN = 125,0 mm; vnější průměr nosné trubky 139,7 mm; tloušťka stěny vnitřní trubky 3,6 mm; vnější průměr plášť. trub. 225,0 mm; teplota média - 200 až do + 140 °C; materiál izolace PUR</t>
  </si>
  <si>
    <t>14710028R</t>
  </si>
  <si>
    <t>trubka předizolovaná svařovaná; ocel 11353, plášť.trubka PE; DN = 150,0 mm; vnější průměr nosné trubky 168,3 mm; tloušťka stěny vnitřní trubky 4,0 mm; vnější průměr plášť. trub. 250,0 mm; teplota média - 200 až do + 140 °C; materiál izolace PUR</t>
  </si>
  <si>
    <t>14710032R</t>
  </si>
  <si>
    <t>trubka předizolovaná svařovaná; ocel 11353, plášť.trubka PE; DN = 200,0 mm; vnější průměr nosné trubky 219,0 mm; tloušťka stěny vnitřní trubky 4,5 mm; vnější průměr plášť. trub. 315,0 mm; teplota média - 200 až do + 140 °C; materiál izolace PUR</t>
  </si>
  <si>
    <t>TO-150-250-6</t>
  </si>
  <si>
    <t>Přediz. ohýbaná ocelová trubka,  DN 150/250 12m al. N 6°</t>
  </si>
  <si>
    <t>230013361R00</t>
  </si>
  <si>
    <t>Mont.předizol. potr.DN 65 mm,D 140 mm,spoj po 12 m</t>
  </si>
  <si>
    <t>230013071R00</t>
  </si>
  <si>
    <t>Mont.předizol. potr.DN 80 mm,D 160 mm,spoj po 6 m</t>
  </si>
  <si>
    <t>230013081R00</t>
  </si>
  <si>
    <t>Mont.předizol. potr.DN 100 mm,D 200 mm,spoj po 6 m</t>
  </si>
  <si>
    <t>230013391R00</t>
  </si>
  <si>
    <t>Mont.předizol.potr.DN 125 mm,D 225 mm,spoj po 12 m</t>
  </si>
  <si>
    <t>230013401R00</t>
  </si>
  <si>
    <t>Mont.předizol.potr.DN 150 mm,D 250 mm,spoj po 12 m</t>
  </si>
  <si>
    <t>312+24</t>
  </si>
  <si>
    <t>230013421R00</t>
  </si>
  <si>
    <t>Mont.předizol.potr.DN 200 mm,D 315 mm,spoj po 12 m</t>
  </si>
  <si>
    <t>OH200-315-90</t>
  </si>
  <si>
    <t xml:space="preserve">Přediz. ocelový oblouk Standard;, DN200/315 90° R=2,5D al. N L=1x1m </t>
  </si>
  <si>
    <t>Přediz. ocelový oblouk Standard;</t>
  </si>
  <si>
    <t>s PEHD pláštěm; dle EN 448; s detekcí;</t>
  </si>
  <si>
    <t>Tmax=150°C; tlaková řada PN25;</t>
  </si>
  <si>
    <t>OH150-250-90</t>
  </si>
  <si>
    <t xml:space="preserve">Přediz. ocelový oblouk Standard;, DN150/250 90° R=2,5D al. N L=1x1m </t>
  </si>
  <si>
    <t>OH150-250-80</t>
  </si>
  <si>
    <t xml:space="preserve">Přediz. ocelový oblouk Standard, DN150/250 80° R=1,5D al. N L=1x1m </t>
  </si>
  <si>
    <t>s PEHD pláštěm; dle EN 448; s detekcí</t>
  </si>
  <si>
    <t>Tmax=150°C; tlaková řada PN25</t>
  </si>
  <si>
    <t>OH125-225-20</t>
  </si>
  <si>
    <t>Přediz. ocelový oblouk Standard, DN125/225 20° R=1,5D al. N L=1x1m</t>
  </si>
  <si>
    <t>OH80-160-90</t>
  </si>
  <si>
    <t xml:space="preserve">Přediz. ocelový oblouk Standard;, DN80/160 90° R=3D al. N L=1x1m </t>
  </si>
  <si>
    <t xml:space="preserve">Přediz. ocelový oblouk Standard;, DN80/160 90° R=3D al. N L=2x1,5m </t>
  </si>
  <si>
    <t>R-položka</t>
  </si>
  <si>
    <t>POL12_0</t>
  </si>
  <si>
    <t>OH65-140-90</t>
  </si>
  <si>
    <t>Přediz. ocelový oblouk Standard;, DN65/140 90° R=3D al. N L=1x1m</t>
  </si>
  <si>
    <t>OH65-140-75</t>
  </si>
  <si>
    <t xml:space="preserve">Přediz. ocelový oblouk Standard,  DN65/140 75° R=3D al. N L=1x1m </t>
  </si>
  <si>
    <t>OH32-110-90</t>
  </si>
  <si>
    <t>Přediz. ocelový oblouk Standard;, DN32/110 90° R=3D al. N L=1x1m</t>
  </si>
  <si>
    <t>R200-150-I.</t>
  </si>
  <si>
    <t xml:space="preserve">Přediz. ocelová redukce Standard, DN200/315 x 1-DN150/250 al. N řada 2 </t>
  </si>
  <si>
    <t>Přediz. ocelová redukce Standard;</t>
  </si>
  <si>
    <t>R150-125-I.</t>
  </si>
  <si>
    <t xml:space="preserve">Přediz. ocelová redukce Standard, DN150/250 x 1-DN125/225 al. N řada 2 </t>
  </si>
  <si>
    <t>R125-100-I.</t>
  </si>
  <si>
    <t>Přediz. ocelová redukce Standard, RED 1-DN125/225 x 1-DN100/200 al. N řada 2</t>
  </si>
  <si>
    <t>R100-65-I.</t>
  </si>
  <si>
    <t xml:space="preserve">Přediz. ocelová redukce Standard, DN100/200 x 1-DN65/140 al. N řada 2 </t>
  </si>
  <si>
    <t>T200-150-I.</t>
  </si>
  <si>
    <t xml:space="preserve">Přediz. ocelová T-odbočka paralelní Standard, DN200/315 x 1-DN150/250 al. N </t>
  </si>
  <si>
    <t>Přediz. ocelová T-odbočka paralelní Standard;</t>
  </si>
  <si>
    <t>T200-80-I.</t>
  </si>
  <si>
    <t xml:space="preserve">Přediz. ocelová T-odbočka paralelní Standard, DN200/315 x 1-DN80/160 al. N </t>
  </si>
  <si>
    <t>T150-125-I.</t>
  </si>
  <si>
    <t xml:space="preserve">Přediz. ocelová T-odbočka paralelní Standard, DN150/250 x 1-DN125/225 al. N </t>
  </si>
  <si>
    <t>T150-65-I.</t>
  </si>
  <si>
    <t xml:space="preserve">Přediz. ocelová T-odbočka paralelní Standard, DN150/250 x 1-DN65/140 al. N </t>
  </si>
  <si>
    <t>T125-80-I.</t>
  </si>
  <si>
    <t xml:space="preserve">Přediz. ocelová T-odbočka paralelní Standard, DN125/225 x 1-DN80/160 al. N </t>
  </si>
  <si>
    <t>V-ODVZ-150-25-I</t>
  </si>
  <si>
    <t xml:space="preserve">Přediz. vypouštěcí/odvzdušňovací ventl Standard, DN150/250 x DN25 al. N </t>
  </si>
  <si>
    <t>Přediz. vypouštěcí/odvzdušňovací ventl Standard;</t>
  </si>
  <si>
    <t>s PEHD pláštěm; dle EN 488; s detekcí</t>
  </si>
  <si>
    <t>230014121R00</t>
  </si>
  <si>
    <t>Spojka předizolovaného potrubí DN 200/D315 mm</t>
  </si>
  <si>
    <t>230014101R00</t>
  </si>
  <si>
    <t>Spojka předizolovaného potrubí DN 150/D250 mm</t>
  </si>
  <si>
    <t>230014091R00</t>
  </si>
  <si>
    <t>Spojka předizolovaného potrubí DN 125/D225 mm</t>
  </si>
  <si>
    <t>230014081R00</t>
  </si>
  <si>
    <t>Spojka předizolovaného potrubí DN 100/D200 mm</t>
  </si>
  <si>
    <t>230014071R00</t>
  </si>
  <si>
    <t>Spojka předizolovaného potrubí DN 80/D160 mm</t>
  </si>
  <si>
    <t>230014061R00</t>
  </si>
  <si>
    <t>Spojka předizolovaného potrubí DN 65/D140 mm</t>
  </si>
  <si>
    <t>230014031R00</t>
  </si>
  <si>
    <t>Spojka předizolovaného potrubí DN 32/D110 mm</t>
  </si>
  <si>
    <t>GP315</t>
  </si>
  <si>
    <t>Gumová průchodka stěnou D315</t>
  </si>
  <si>
    <t>GP250</t>
  </si>
  <si>
    <t>Gumová průchodka stěnou D250</t>
  </si>
  <si>
    <t>GP225</t>
  </si>
  <si>
    <t>Gumová průchodka stěnou D225</t>
  </si>
  <si>
    <t>GP160</t>
  </si>
  <si>
    <t>Gumová průchodka stěnou D160</t>
  </si>
  <si>
    <t>GP140</t>
  </si>
  <si>
    <t>Gumová průchodka stěnou D140</t>
  </si>
  <si>
    <t>KT250</t>
  </si>
  <si>
    <t>Koncové těsnění D250</t>
  </si>
  <si>
    <t>KT225</t>
  </si>
  <si>
    <t>Koncové těsnění D225</t>
  </si>
  <si>
    <t>KT160</t>
  </si>
  <si>
    <t>Koncové těsnění D160</t>
  </si>
  <si>
    <t>KT140</t>
  </si>
  <si>
    <t>Koncové těsnění D140</t>
  </si>
  <si>
    <t>230024088R00</t>
  </si>
  <si>
    <t>230024077R00</t>
  </si>
  <si>
    <t>230024067R00</t>
  </si>
  <si>
    <t>230024047R00</t>
  </si>
  <si>
    <t>Montáž trub.dílů přivař.do 50 kg tř.11-13, 76 x 3,2</t>
  </si>
  <si>
    <t>230024045R00</t>
  </si>
  <si>
    <t>Montáž trub.dílů přivař.do 50 kg tř.11-13, 60,3 x 2,9</t>
  </si>
  <si>
    <t>230024031R00</t>
  </si>
  <si>
    <t>230023030R00</t>
  </si>
  <si>
    <t>230023026R00</t>
  </si>
  <si>
    <t>Montáž trub.dílů přivař.do 10 kg tř.11-13, 38 x 2,6</t>
  </si>
  <si>
    <t>Doprava výrobků k zákazníkovi</t>
  </si>
  <si>
    <t>auto</t>
  </si>
  <si>
    <t>POL12_1</t>
  </si>
  <si>
    <t>Energocentrála - provoz</t>
  </si>
  <si>
    <t>hod</t>
  </si>
  <si>
    <t>x</t>
  </si>
  <si>
    <t>230050004R00</t>
  </si>
  <si>
    <t>Montáž uložení přišroubováním do DN 350</t>
  </si>
  <si>
    <t>230050031R00</t>
  </si>
  <si>
    <t>Montáž doplň. konstrukcí z profilových materiálů</t>
  </si>
  <si>
    <t>13612618R</t>
  </si>
  <si>
    <t>Výrobek plochý ocelový válcovaný za tepla - plech; hladký; tl. = 5,00 mm</t>
  </si>
  <si>
    <t>13331634R</t>
  </si>
  <si>
    <t>Tyč ocelová válcovaná za tepla průřez: rovnoramenné L; značka: S235JR (1.0038); a = 100 mm; b = 100 mm; t = 8,0 mm</t>
  </si>
  <si>
    <t>13890201R</t>
  </si>
  <si>
    <t>příplatek pozinkování drobných dílů, zámečnických prvků nebo konstrukcí do 50 kg</t>
  </si>
  <si>
    <t>KUP110</t>
  </si>
  <si>
    <t>Kluzné uložení předizolovaného potrubí  O110,  včetně desky a nerezové kluzné plochy</t>
  </si>
  <si>
    <t>Pro vnější průměr plastové trubky O225, včetně PTFE desky a nerezové kluzné plochy</t>
  </si>
  <si>
    <t>KUP125</t>
  </si>
  <si>
    <t>Kluzné uložení předizolovaného potrubí  O125,  včetně desky a nerezové kluzné plochy</t>
  </si>
  <si>
    <t>KUP140</t>
  </si>
  <si>
    <t>Kluzné uložení předizolovaného potrubí  O140,  včetně desky a nerezové kluzné plochy</t>
  </si>
  <si>
    <t>KUP160</t>
  </si>
  <si>
    <t>Kluzné uložení předizolovaného potrubí  O160,  včetně desky a nerezové kluzné plochy</t>
  </si>
  <si>
    <t>KUP180</t>
  </si>
  <si>
    <t>Kluzné uložení předizolovaného potrubí  O180,  včetně desky a nerezové kluzné plochy</t>
  </si>
  <si>
    <t>KUP200</t>
  </si>
  <si>
    <t>Kluzné uložení předizolovaného potrubí  O200,  včetně desky a nerezové kluzné plochy</t>
  </si>
  <si>
    <t>KUP225</t>
  </si>
  <si>
    <t>Kluzné uložení předizolovaného potrubí  O225,  včetně desky a nerezové kluzné plochy</t>
  </si>
  <si>
    <t>KUP250</t>
  </si>
  <si>
    <t>Kluzné uložení předizolovaného potrubí  O250,  včetně desky a nerezové kluzné plochy</t>
  </si>
  <si>
    <t>KUP280</t>
  </si>
  <si>
    <t>Kluzné uložení předizolovaného potrubí  O280,  včetně desky a nerezové kluzné plochy</t>
  </si>
  <si>
    <t>KUP315</t>
  </si>
  <si>
    <t>Kluzné uložení předizolovaného potrubí  O315,  včetně desky a nerezové kluzné plochy</t>
  </si>
  <si>
    <t>PB225</t>
  </si>
  <si>
    <t>PB předizolovaného potrubí  O225,  včetně PTFE</t>
  </si>
  <si>
    <t>PB225A</t>
  </si>
  <si>
    <t>PB předizolovaného potrubí  O225, atyp,  včetně PTFE</t>
  </si>
  <si>
    <t>PB250</t>
  </si>
  <si>
    <t>PB předizolovaného potrubí  O250 včetně PTFE</t>
  </si>
  <si>
    <t>PB250A</t>
  </si>
  <si>
    <t>PB předizolovaného potrubí  O250, atyp ,  včetně PTFE</t>
  </si>
  <si>
    <t>PB předizolovaného potrubí  O280 ,  včetně PTFE</t>
  </si>
  <si>
    <t>PB315A</t>
  </si>
  <si>
    <t>PB předizolovaného potrubí  O315,  včetně PTFE</t>
  </si>
  <si>
    <t>PB předizolovaného potrubí  O280 ,  včetně PTFE, atyp</t>
  </si>
  <si>
    <t>DP</t>
  </si>
  <si>
    <t>Dilatační polštáře ze síťovaného polyetylenu</t>
  </si>
  <si>
    <t>Hustota: 30 ± 4 kg/m3</t>
  </si>
  <si>
    <t>Absorpce vody: vol.% &lt;1,9</t>
  </si>
  <si>
    <t>Alarmsystém - propojení proměření, vč.protokolu, propoj. a měřících krabic vč.dodávky materiálu</t>
  </si>
  <si>
    <t>362 ks spojení ve spojkách</t>
  </si>
  <si>
    <t>18 propojovacích krabic</t>
  </si>
  <si>
    <t>Alarmsystém -  vstupní krabice</t>
  </si>
  <si>
    <t>Detektor poruch BD43</t>
  </si>
  <si>
    <t>283141495R</t>
  </si>
  <si>
    <t>Fólie výstražná zelená š. 250 mm, síťovaná</t>
  </si>
  <si>
    <t>34572312R1</t>
  </si>
  <si>
    <t>PET páska vázací 0,8x12,  návin 2000m</t>
  </si>
  <si>
    <t>230170001R00</t>
  </si>
  <si>
    <t>Příprava pro zkoušku těsnosti, DN do 40</t>
  </si>
  <si>
    <t>sada</t>
  </si>
  <si>
    <t>230170003R00</t>
  </si>
  <si>
    <t>Příprava pro zkoušku těsnosti, DN 100 - 125</t>
  </si>
  <si>
    <t>230170002R00</t>
  </si>
  <si>
    <t>Příprava pro zkoušku těsnosti, DN 50 - 80</t>
  </si>
  <si>
    <t>230170004R00</t>
  </si>
  <si>
    <t>Příprava pro zkoušku těsnosti, DN 150 - 200</t>
  </si>
  <si>
    <t>230170011R00</t>
  </si>
  <si>
    <t>Zkouška těsnosti potrubí, DN do 40</t>
  </si>
  <si>
    <t>230170012R00</t>
  </si>
  <si>
    <t>Zkouška těsnosti potrubí, DN 50 - 80</t>
  </si>
  <si>
    <t>230170013R00</t>
  </si>
  <si>
    <t>Zkouška těsnosti potrubí, DN 100 - 125</t>
  </si>
  <si>
    <t>Tlaková zkouška provedena dle ČSN 13480-5</t>
  </si>
  <si>
    <t>součástí TLK bude potrubní schéma (P&amp;ID), s vyznačením tlakovaných úseků</t>
  </si>
  <si>
    <t>230170014R00</t>
  </si>
  <si>
    <t>Zkouška těsnosti potrubí, DN 150 - 200</t>
  </si>
  <si>
    <t>230VODA</t>
  </si>
  <si>
    <t>Napuštění horkovodu vodou</t>
  </si>
  <si>
    <t>m3</t>
  </si>
  <si>
    <t>230VODA-UPR</t>
  </si>
  <si>
    <t>Úprava vody inhybitorem koroze, cca 5l/m3</t>
  </si>
  <si>
    <t>MT15-100</t>
  </si>
  <si>
    <t>Kontrola svarů MT dle ČSN EN  ISO 17 638 st., DN15-DN100</t>
  </si>
  <si>
    <t>MT100</t>
  </si>
  <si>
    <t>Kontrola svarů MT dle ČSN EN  ISO 17 638 st., DN100</t>
  </si>
  <si>
    <t>MT125</t>
  </si>
  <si>
    <t>Kontrola svarů MT dle ČSN EN  ISO 17 638 st., DN125</t>
  </si>
  <si>
    <t>MT150</t>
  </si>
  <si>
    <t>Kontrola svarů MT dle ČSN EN  ISO 17 638 st., DN150</t>
  </si>
  <si>
    <t>MT200</t>
  </si>
  <si>
    <t>Kontrola svarů MT dle ČSN EN  ISO 17 638 st., DN200</t>
  </si>
  <si>
    <t>UT-PA15-100</t>
  </si>
  <si>
    <t>Kontrola svarů UT-PA,  dle ČSN ISO 17 640 st. , DN15-100</t>
  </si>
  <si>
    <t>UT-PA100</t>
  </si>
  <si>
    <t>Kontrola svarů UT-PA,  dle ČSN ISO 17 640 st. ., DN100</t>
  </si>
  <si>
    <t>UT-PA125</t>
  </si>
  <si>
    <t>Kontrola svarů UT-PA,  dle ČSN ISO 17 640 st. , DN125</t>
  </si>
  <si>
    <t>UT-PA150</t>
  </si>
  <si>
    <t>Kontrola svarů UT-PA,  dle ČSN ISO 17 640 st. , DN150</t>
  </si>
  <si>
    <t>UT-PA200</t>
  </si>
  <si>
    <t>Kontrola svarů UT-PA,  dle ČSN ISO 17 640 st. , DN200</t>
  </si>
  <si>
    <t>VT15-100</t>
  </si>
  <si>
    <t>Vizuální kontrola (NT) do DN100)</t>
  </si>
  <si>
    <t>VT100</t>
  </si>
  <si>
    <t>Vizuální kontrola (NT) DN100</t>
  </si>
  <si>
    <t>VT125</t>
  </si>
  <si>
    <t>Vizuální kontrola (NT) DN125</t>
  </si>
  <si>
    <t>VT150</t>
  </si>
  <si>
    <t>Vizuální kontrola (NT) DN150</t>
  </si>
  <si>
    <t>VT200</t>
  </si>
  <si>
    <t>Vizuální kontrola (NT) DN200</t>
  </si>
  <si>
    <t>005211030R</t>
  </si>
  <si>
    <t xml:space="preserve">Dočasná dopravní opatření </t>
  </si>
  <si>
    <t>Soubor</t>
  </si>
  <si>
    <t>VRN</t>
  </si>
  <si>
    <t>POL99_</t>
  </si>
  <si>
    <t>Dopravní značení, Těžké přejezdy, Přechody pro chodce,</t>
  </si>
  <si>
    <t>Oplocení staveniště</t>
  </si>
  <si>
    <t>220890202R00</t>
  </si>
  <si>
    <t>Revize</t>
  </si>
  <si>
    <t>005111021R</t>
  </si>
  <si>
    <t>Vytyčení inženýrských sítí</t>
  </si>
  <si>
    <t>004111020R</t>
  </si>
  <si>
    <t>005241010R</t>
  </si>
  <si>
    <t>005241020R</t>
  </si>
  <si>
    <t xml:space="preserve">Geodetické zaměření skutečného provedení  </t>
  </si>
  <si>
    <t>005111020R</t>
  </si>
  <si>
    <t>Vytyčení stavby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</si>
  <si>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</si>
  <si>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</si>
  <si>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</si>
  <si>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</si>
  <si>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005231020R</t>
  </si>
  <si>
    <t>Individuální a komplexní vyzkoušení</t>
  </si>
  <si>
    <t>005121010R</t>
  </si>
  <si>
    <t>Vybudování zařízení staveniště</t>
  </si>
  <si>
    <t>005121020R</t>
  </si>
  <si>
    <t xml:space="preserve">Provoz zařízení staveniště </t>
  </si>
  <si>
    <t>005124010R</t>
  </si>
  <si>
    <t>Koordinační činnost</t>
  </si>
  <si>
    <t>005231040R</t>
  </si>
  <si>
    <t>Provozní řády</t>
  </si>
  <si>
    <t>SUM</t>
  </si>
  <si>
    <t>END</t>
  </si>
  <si>
    <t>121101103R00</t>
  </si>
  <si>
    <t>Sejmutí ornice s přemístěním na vzdálenost přes 100 do 250 m</t>
  </si>
  <si>
    <t>800-1</t>
  </si>
  <si>
    <t>nebo lesní půdy, s vodorovným přemístěním na hromady v místě upotřebení nebo na dočasné či trvalé skládky se složením</t>
  </si>
  <si>
    <t>29*0,15</t>
  </si>
  <si>
    <t>132200012RAD</t>
  </si>
  <si>
    <t>Hloubení rýh nezapažených šířky do 200 cm, v hornině 1 ÷ 4, odvoz do 15 000 km, uložení na skládku</t>
  </si>
  <si>
    <t>AP-HSV</t>
  </si>
  <si>
    <t>Agregovaná položka</t>
  </si>
  <si>
    <t>POL2_0</t>
  </si>
  <si>
    <t>151101102R00</t>
  </si>
  <si>
    <t>Zřízení pažení a rozepření stěn rýh příložné  pro jakoukoliv mezerovitost, hloubky do 4 m</t>
  </si>
  <si>
    <t>pro podzemní vedení pro všechny šířky rýhy,</t>
  </si>
  <si>
    <t>190*2</t>
  </si>
  <si>
    <t>151101112R00</t>
  </si>
  <si>
    <t>Odstranění pažení a rozepření rýh příložné , hloubky do 4 m</t>
  </si>
  <si>
    <t>pro podzemní vedení s uložením materiálu na vzdálenost do 3 m od kraje výkopu,</t>
  </si>
  <si>
    <t>139601102R00</t>
  </si>
  <si>
    <t>Ruční výkop jam, rýh a šachet v hornině 3</t>
  </si>
  <si>
    <t>s přehozením na vzdálenost do 5 m nebo s naložením na ruční dopravní prostředek</t>
  </si>
  <si>
    <t>380*0,05</t>
  </si>
  <si>
    <t>131201209R00</t>
  </si>
  <si>
    <t xml:space="preserve">Hloubení zapažených jam a zářezů příplatek za lepivost, v hornině 3,  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</si>
  <si>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</si>
  <si>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120001101R00</t>
  </si>
  <si>
    <t>Ztížené vykopávky v horninách jakékoliv třídy</t>
  </si>
  <si>
    <t>příplatek k cenám vykopávek za ztížení vykopávky v blízkosti podzemního vedení nebo výbušnin v horninách jakékoliv třídy,</t>
  </si>
  <si>
    <t>119000002RA0</t>
  </si>
  <si>
    <t>Dočasné zajištění potrubí a kabelů ve výkopu kabelů - 3 kabely, včetně příplatku za ztížené vykopávky v blízkosti vedení</t>
  </si>
  <si>
    <t>ve stavu i v poloze, ve kterých byla na začátku zemních prací a to s podepřením, vzepřením nebo s vyvěšením, případně s ochranným bedněním, se zřízením a s odstraněním zajišťovací konstrukce, s opotřebením hmot.</t>
  </si>
  <si>
    <t>119000001RA0</t>
  </si>
  <si>
    <t>Dočasné zajištění potrubí a kabelů ve výkopu potrubí ocelového do DN 200 mm, včetně příplatku za ztížené vykopávky v blízkosti vedení</t>
  </si>
  <si>
    <t>161101102R00</t>
  </si>
  <si>
    <t>Svislé přemístění výkopku z horniny 1 až 4, při hloubce výkopu přes 2,5 do 4 m</t>
  </si>
  <si>
    <t>bez naložení do dopravní nádoby, ale s vyprázdněním dopravní nádoby na hromadu nebo na dopravní prostředek,</t>
  </si>
  <si>
    <t>162701105RT3</t>
  </si>
  <si>
    <t>Vodorovné přemístění výkopku z horniny 1 až 4, na vzdálenost přes 9 000  do 10 000 m</t>
  </si>
  <si>
    <t>po suchu, bez naložení výkopku, avšak se složením bez rozhrnutí, zpáteční cesta vozidla.</t>
  </si>
  <si>
    <t>167101102R00</t>
  </si>
  <si>
    <t>Nakládání, skládání, překládání neulehlého výkopku nakládání výkopku  přes 100 m3, z horniny 1 až 4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</si>
  <si>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</si>
  <si>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</si>
  <si>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</si>
  <si>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197*0,665</t>
  </si>
  <si>
    <t>174100010RAF</t>
  </si>
  <si>
    <t>Zásyp jam, rýh a šachet sypaninou, dovoz ze vzdálenosti 15 000 m</t>
  </si>
  <si>
    <t>sypaninou s vodorovnou přepravou k místu zásypu, uložením ve vrstvách a zhutněním.</t>
  </si>
  <si>
    <t>380-131,005</t>
  </si>
  <si>
    <t>171201201R00</t>
  </si>
  <si>
    <t>Uložení sypaniny na dočasnou skládku tak, že na 1 m2 plochy připadá přes 2 m3 výkopku nebo ornice</t>
  </si>
  <si>
    <t>199000002R00</t>
  </si>
  <si>
    <t>Poplatky za skládku horniny 1- 4, skupina 17 05 04 z Katalogu odpadů</t>
  </si>
  <si>
    <t>181300010RAE</t>
  </si>
  <si>
    <t>Rozprostření ornice v rovině nebo svahu do 1 : 5 a osetí travou při tloušťce 150 mm, dovoz ornice ze vzdálenosti 15 000 m</t>
  </si>
  <si>
    <t>vč. urovnání ornice, naložení na skládce, vodorovným přemístěním ornice na místo rozprostření, založení trávníku osetím a dodávky travního semene.</t>
  </si>
  <si>
    <t>113151119R00</t>
  </si>
  <si>
    <t>Odstranění podkladu, krytu frézováním povrch živičný, plochy do 500 m2 na jednom objektu nebo při provádění pruhu šířky do  750 mm, tloušťky 100 mm</t>
  </si>
  <si>
    <t>822-1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</si>
  <si>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</si>
  <si>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113108315R00</t>
  </si>
  <si>
    <t>Odstranění podkladů nebo krytů živičných, v ploše jednotlivě do 50 m2, tloušťka vrstvy 150 mm</t>
  </si>
  <si>
    <t>113107515R00</t>
  </si>
  <si>
    <t>Odstranění podkladů nebo krytů z kameniva hrubého drceného, v ploše jednotlivě do 50 m2, tloušťka vrstvy 150 mm</t>
  </si>
  <si>
    <t>407</t>
  </si>
  <si>
    <t>639571210R00</t>
  </si>
  <si>
    <t>Kačírek pro okapový chodník tl. 100 mm</t>
  </si>
  <si>
    <t>801-1</t>
  </si>
  <si>
    <t>12</t>
  </si>
  <si>
    <t>275310030RAA</t>
  </si>
  <si>
    <t>Základové patky z betonu prostého včetně bednění z betonu C 16/20 , štěrkopískový poklad 100 mm</t>
  </si>
  <si>
    <t>odbednění a podkladu ze štěrkopísku.</t>
  </si>
  <si>
    <t>0,8*0,15*0,55*4</t>
  </si>
  <si>
    <t>338171112R00</t>
  </si>
  <si>
    <t>Osazování sloupků a vzpěr plotových ocelových výšky do 2,00 m, se zabetonováním do 0,5 m3 do předem připravených jamek betonem C 25/30</t>
  </si>
  <si>
    <t>801-5</t>
  </si>
  <si>
    <t>trubkových nebo profilovaných</t>
  </si>
  <si>
    <t>310100011RAC</t>
  </si>
  <si>
    <t>Zazdívky otvorů ve zdivu nosném cihelném tloušťka 60 cm, bez úpravy povrchu</t>
  </si>
  <si>
    <t>0,3*5</t>
  </si>
  <si>
    <t>23170126R</t>
  </si>
  <si>
    <t>pěna PU; montážní, výplňová, studnařská; tepelná odolnost -40 až 90 °C; přetíratelná; 0,75 l</t>
  </si>
  <si>
    <t>113106231R00</t>
  </si>
  <si>
    <t>Rozebrání vozovek a ploch s jakoukoliv výplní spár   v jakékoliv ploše, ze zámkové dlažky, kladených do lože z kameniva</t>
  </si>
  <si>
    <t>s přemístěním hmot na skládku na vzdálenost do 3 m nebo s naložením na dopravní prostředek</t>
  </si>
  <si>
    <t>6+25</t>
  </si>
  <si>
    <t>2,8*2,8</t>
  </si>
  <si>
    <t>8,5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</si>
  <si>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</si>
  <si>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</si>
  <si>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</si>
  <si>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</si>
  <si>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</si>
  <si>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</si>
  <si>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5+26</t>
  </si>
  <si>
    <t>59245304R</t>
  </si>
  <si>
    <t>dlažba betonová zámková, dvouvrstvá; kost; šedá; l = 200 mm; š = 165 mm; tl. 60,0 mm</t>
  </si>
  <si>
    <t>59245308R</t>
  </si>
  <si>
    <t>dlažba betonová dvouvrstvá; obdélník; šedá; l = 200 mm; š = 100 mm; tl. 60,0 mm</t>
  </si>
  <si>
    <t>113106221R00</t>
  </si>
  <si>
    <t>Rozebrání vozovek a ploch s jakoukoliv výplní spár   v ploše jednotlivě do 200 m2, z drobných kostek nebo odseků, kladených do lože z kameniva těženého, škváry nebo strusky</t>
  </si>
  <si>
    <t>591211111R00</t>
  </si>
  <si>
    <t>Kladení dlažby z kostek drobných z kamene, do lože z kameniva těženého tloušťky 50 mm</t>
  </si>
  <si>
    <t>s provedením lože do 50 mm, s vyplněním spár, s dvojím beraněním a se smetením přebytečného materiálu na krajnici</t>
  </si>
  <si>
    <t>58380120.AR</t>
  </si>
  <si>
    <t>kostka dlažební materiálová skupina I/2 (žula); tř. I.; 8/10 cm</t>
  </si>
  <si>
    <t>8,5*0,2</t>
  </si>
  <si>
    <t>564851111RT4</t>
  </si>
  <si>
    <t>Podklad ze štěrkodrti s rozprostřením a zhutněním frakce 0-63 mm, tloušťka po zhutnění 150 mm</t>
  </si>
  <si>
    <t>577000002RA0</t>
  </si>
  <si>
    <t>Komunikace s krytem z asfalt. betonu dle TP 170 D1-N-1-III-PIII, celková tloušťka 570 mm, včetně výkopových prací</t>
  </si>
  <si>
    <t>včetně betonového obrubníku.</t>
  </si>
  <si>
    <t>573231126R00</t>
  </si>
  <si>
    <t>Postřik živičný spojovací bez posypu kamenivem , množství zbytkového asfaltu 0,60 kg/m2</t>
  </si>
  <si>
    <t>bez posypu kamenivem</t>
  </si>
  <si>
    <t>414,84*2</t>
  </si>
  <si>
    <t>612100020RA0</t>
  </si>
  <si>
    <t>Začištění omítek kolem oken, dveří, a podobně podlah a obkladů</t>
  </si>
  <si>
    <t>vstupy do objektů</t>
  </si>
  <si>
    <t>0,5*4*5</t>
  </si>
  <si>
    <t>894414111R00</t>
  </si>
  <si>
    <t>Osazení železobetonových dílců pro šachty skruží základových  o rozměrech 1000/1000/100 mm</t>
  </si>
  <si>
    <t>827-1</t>
  </si>
  <si>
    <t>894421111RT1</t>
  </si>
  <si>
    <t>Osazení betonových dílců pro šachty podle DIN 4034 skruže rovné, o hmotnosti do 0,5 t</t>
  </si>
  <si>
    <t>na kroužek,</t>
  </si>
  <si>
    <t>59224177.AR1</t>
  </si>
  <si>
    <t>Prstenec vyrovnávací , 100/800/150</t>
  </si>
  <si>
    <t>5922405393R</t>
  </si>
  <si>
    <t>skruž železobetonová DN = 1 000,0 mm; h = 1 000,0 mm; s = 120,00 mm; počet stupadel 1; ocelové s PE povlakem; Pu 80 kN/m; beton C 35/45</t>
  </si>
  <si>
    <t>899103111R00</t>
  </si>
  <si>
    <t>Osazení poklopů litinových a ocelových o hmotnost jednotlivě přes 100  do 150 kg</t>
  </si>
  <si>
    <t>28697421R</t>
  </si>
  <si>
    <t>poklop inspekční šachty světlost 700 mm; výška rámu 120 mm; nosnost 40,0 t; PU+skleněná vlákna</t>
  </si>
  <si>
    <t>59225348R</t>
  </si>
  <si>
    <t>deska zákrytová šachetní betonová; PVS; l = 1 360 mm; š = 1 060 mm; h = 100 mm; otvor čtvercový 600x600 mm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</si>
  <si>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</si>
  <si>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</si>
  <si>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</si>
  <si>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>33</t>
  </si>
  <si>
    <t>979024441R00</t>
  </si>
  <si>
    <t>Očištění vybouraných obrubníků, dlaždic obrubníků, krajníků vybouraných z jakéhokoliv lože a s jakoukoliv výplní spár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</si>
  <si>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</si>
  <si>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</si>
  <si>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</si>
  <si>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59217010R</t>
  </si>
  <si>
    <t>obrubník silniční materiál beton; l = 1000,0 mm; š = 150,0 mm; h = 250,0 mm; barva přírodní</t>
  </si>
  <si>
    <t>8+4+13</t>
  </si>
  <si>
    <t>59217020R</t>
  </si>
  <si>
    <t>obrubník silniční nájezdový; materiál beton; l = 1000,0 mm; š = 148,5 mm; h = 145,0 mm; barva přírodní</t>
  </si>
  <si>
    <t>59217022R</t>
  </si>
  <si>
    <t>obrubník silniční přechodový levý; materiál beton; l = 975,0 mm; š = 150,0 mm; výškový rozsah h = 145 až 250 mm; barva přírodní</t>
  </si>
  <si>
    <t>59217002R</t>
  </si>
  <si>
    <t>obrubník parkový materiál beton; l = 500,0 mm; š = 100,0 mm; h = 250,0 mm; barva přírodní</t>
  </si>
  <si>
    <t>914991001R00</t>
  </si>
  <si>
    <t>Dočasné dopravní značení montáž , dopravní značky včetně stojanu</t>
  </si>
  <si>
    <t>10</t>
  </si>
  <si>
    <t>914992001R00</t>
  </si>
  <si>
    <t>Dočasné dopravní značení vlastní nájem, dopravní značky včetně stojanu</t>
  </si>
  <si>
    <t>10*60</t>
  </si>
  <si>
    <t>914992003R00</t>
  </si>
  <si>
    <t>Dočasné dopravní značení vlastní nájem, zábrany včetně sloupků a podstavců</t>
  </si>
  <si>
    <t>20*60</t>
  </si>
  <si>
    <t>966006132R00</t>
  </si>
  <si>
    <t>Odstranění značek pro staničení nebo dopravních značek dopravních nebo orientačních   s betonovými patkami</t>
  </si>
  <si>
    <t>s uložením hmot na skládku na vzdálenost do 3 m nebo s naložením na dopravní prostředek, se zásypem jam a jeho zhutněním</t>
  </si>
  <si>
    <t>914001111R00</t>
  </si>
  <si>
    <t xml:space="preserve">Osazení a montáž svislých dopravních značek sloupek, do betonového základu,  </t>
  </si>
  <si>
    <t>přesun dopravní značky mimo stáv. trasu potrubí</t>
  </si>
  <si>
    <t>915712211RT2</t>
  </si>
  <si>
    <t>Vodorovné značení krytů stříkané barvou, žlutou, vodicích proužků šířky 500 mm</t>
  </si>
  <si>
    <t>963015141R00</t>
  </si>
  <si>
    <t>Demontáž prefabrikovaných krycích desek o hmotnosti do 0,5 t</t>
  </si>
  <si>
    <t>kanálů, šachet a žump, manipulace s deskami do vzdálenosti 8 m od osy kanálu, očištění nebo vysekání betonu kolem závěsných ok pro zachycení háků zvedacího mechanizmu,</t>
  </si>
  <si>
    <t>Demontáž montážního otvoru</t>
  </si>
  <si>
    <t>962200031RAC</t>
  </si>
  <si>
    <t>Bourání příček z betonu železového tloušťka 15 cm</t>
  </si>
  <si>
    <t>nebo vybourání otvorů průřezové plochy přes 4 m2 v příčkách železobetonových. Svislá a vodorovná doprava suti, odvoz do 10 km.</t>
  </si>
  <si>
    <t>963015131R00</t>
  </si>
  <si>
    <t>Demontáž prefabrikovaných krycích desek o hmotnosti do 0,12 t</t>
  </si>
  <si>
    <t>189*2*0,3</t>
  </si>
  <si>
    <t>976085311R00</t>
  </si>
  <si>
    <t>Vybourání madel, objímek, rámů, mříží apod. kanalizačních rámů litinových, z rýhovaného plechu nebo betonových včetně poklopů nebo mříží  plochy do 0,6 m2</t>
  </si>
  <si>
    <t>963300013RA0</t>
  </si>
  <si>
    <t>Bourání stropů železobetonových deskových, tloušťky 20 cm</t>
  </si>
  <si>
    <t>svislá a vodorovná doprava suti, odvoz do 10 km.</t>
  </si>
  <si>
    <t>Demolice šachet do 1m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</si>
  <si>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</si>
  <si>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</si>
  <si>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</si>
  <si>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podezdívka plotu</t>
  </si>
  <si>
    <t>962100021RA0</t>
  </si>
  <si>
    <t>Bourání nadzákladového zdiva z betonu prostého</t>
  </si>
  <si>
    <t>nebo vybourání otvorů průřezové plochy přes 4 m2 v základech. Svislá a vodorovná doprava suti, odvoz do 10 km.</t>
  </si>
  <si>
    <t>962022391R00</t>
  </si>
  <si>
    <t>Bourání zdiva nadzákladového kamenného kamenného  na jakoukoliv maltu vápenou nebo vápenocementovou</t>
  </si>
  <si>
    <t>nebo vybourání otvorů průřezové plochy přes 4 m2 ve zdivu nadzákladovém, včetně pomocného lešení o výšce podlahy do 1900 mm a pro zatížení do 1,5 kPa  (150 kg/m2),</t>
  </si>
  <si>
    <t>970051060R00</t>
  </si>
  <si>
    <t>Jádrové vrtání, kruhové prostupy v železobetonu jádrové vrtání , do D 60 mm</t>
  </si>
  <si>
    <t>0,6*5</t>
  </si>
  <si>
    <t>970054060R00</t>
  </si>
  <si>
    <t>Jádrové vrtání, kruhové prostupy v železobetonu příplatek za jádrové vrtání vodorovně ve stěně , do D 60 mm</t>
  </si>
  <si>
    <t>979082111R00</t>
  </si>
  <si>
    <t>Vnitrostaveništní doprava suti a vybouraných hmot do 10 m</t>
  </si>
  <si>
    <t>358,16+12,35+9,07+2,13+0,021</t>
  </si>
  <si>
    <t>979082121R00</t>
  </si>
  <si>
    <t>Vnitrostaveništní doprava suti a vybouraných hmot příplatek k ceně za každých dalších 5 m</t>
  </si>
  <si>
    <t>381,731*2</t>
  </si>
  <si>
    <t>979087213R00</t>
  </si>
  <si>
    <t>Nakládání na dopravní prostředky vybouraných hmot</t>
  </si>
  <si>
    <t>pro vodorovnou dopravu</t>
  </si>
  <si>
    <t>979990112R00</t>
  </si>
  <si>
    <t>Poplatek za skládku za uložení, obalované kamenivo, asfalt, kusovost do 300 x 300 mm,  , skupina 17 03 02 z Katalogu odpadů</t>
  </si>
  <si>
    <t>979990108R00</t>
  </si>
  <si>
    <t>Poplatek za skládku za uložení, železobeton,  , skupina 17 01 01 z Katalogu odpadů</t>
  </si>
  <si>
    <t>2,126</t>
  </si>
  <si>
    <t>979990103R00</t>
  </si>
  <si>
    <t>Poplatek za skládku za uložení, betonu,  , skupina 17 01 01 z Katalogu odpadů</t>
  </si>
  <si>
    <t>12,35+9,074</t>
  </si>
  <si>
    <t>979990101R00</t>
  </si>
  <si>
    <t>Poplatek za skládku za uložení, směsi betonu a cihel,  , skupina 17 01 01 a 17 01 02 z Katalogu odpadů</t>
  </si>
  <si>
    <t>0,021</t>
  </si>
  <si>
    <t>713400821R00</t>
  </si>
  <si>
    <t>Odstranění tepelné izolace potrubí pásy nebo foĺiemi  potrubí</t>
  </si>
  <si>
    <t>979081111RT2</t>
  </si>
  <si>
    <t>979097011R00</t>
  </si>
  <si>
    <t>979084216R00</t>
  </si>
  <si>
    <t>Vodorovná doprava vybouraných hmot po suchu bez naložení, ale se složením na vzdálenost do 5 km</t>
  </si>
  <si>
    <t>979084219R00</t>
  </si>
  <si>
    <t>Vodorovná doprava vybouraných hmot po suchu příplatek k ceně za každých dalších i započatých 5 km přes 5 km</t>
  </si>
  <si>
    <t>733120832R00</t>
  </si>
  <si>
    <t>Demontáž potrubí z ocelových trubek hladkých přes 89 do D 133</t>
  </si>
  <si>
    <t>767833100R00</t>
  </si>
  <si>
    <t>Montáž žebříků do zdiva , s bočnicemi z trubek nebo z tenkostěnných profilů</t>
  </si>
  <si>
    <t>553438223R</t>
  </si>
  <si>
    <t>žebřík kovový šachtový; pozinkovaná ocel; š = 440 mm; l = 3 920,0 mm; počet příčlí 14</t>
  </si>
  <si>
    <t>767996804R00</t>
  </si>
  <si>
    <t>Demontáž ostatních doplňků staveb atypických konstrukcí  o hmotnosti přes 250 do 500 kg</t>
  </si>
  <si>
    <t>Demontáž odvodňovací stanice</t>
  </si>
  <si>
    <t>783192107R00</t>
  </si>
  <si>
    <t>Nátěry ocelových konstrukcí ostatní disperzní, konstrukcí středních "B", základní</t>
  </si>
  <si>
    <t>Nátěr chrániček DN450</t>
  </si>
  <si>
    <t>783151170R00</t>
  </si>
  <si>
    <t>Nátěry ocel. konstrukcí epoxidové a epoxidehtové epoxidové, konstrukcí těžkých "A", základní</t>
  </si>
  <si>
    <t>783172510R00</t>
  </si>
  <si>
    <t>Nátěry ocelových konstrukcí polyuretanové konstrukcí těžkých "A", dvojnásobné s 2 x emailováním</t>
  </si>
  <si>
    <t>Asfaltový nátěr - dodávka</t>
  </si>
  <si>
    <t>783893272R00</t>
  </si>
  <si>
    <t>Nátěr sanační betonu a zdiva betonových podlah, vodotěsný, antikorozní, dvojnásobný</t>
  </si>
  <si>
    <t>230194011R00</t>
  </si>
  <si>
    <t>Utěsnění chráničky manžetou DN 400</t>
  </si>
  <si>
    <t>230193010R00</t>
  </si>
  <si>
    <t>Nasunutí potrubní sekce do chráničky DN 400</t>
  </si>
  <si>
    <t>230195038R00</t>
  </si>
  <si>
    <t>Montáž distanční objímky segmentových d 301-320 mm</t>
  </si>
  <si>
    <t>230195036R00</t>
  </si>
  <si>
    <t>Montáž distanční objímky segmentových d 261-280 mm</t>
  </si>
  <si>
    <t>Distanční objímky pro d315/457</t>
  </si>
  <si>
    <t>Distanční objímky pro d280/406</t>
  </si>
  <si>
    <t>230011140R00</t>
  </si>
  <si>
    <t>Montáž trubky ocelové 406 x 11</t>
  </si>
  <si>
    <t>Chránička</t>
  </si>
  <si>
    <t>230011155R00</t>
  </si>
  <si>
    <t>Montáž trubky ocelové 426 x 10</t>
  </si>
  <si>
    <t>14231121R1</t>
  </si>
  <si>
    <t>Trubka podélně svařovaná, rozměr 477x10 mm, S355j2H, EN 10219-1/2</t>
  </si>
  <si>
    <t>14231121R2</t>
  </si>
  <si>
    <t>Trubka podélně svařovaná, rozměr 406x10 mm, S355JH2H EN 10219-1/2</t>
  </si>
  <si>
    <t>Pryžová manžeta 450/315</t>
  </si>
  <si>
    <t>Pryžová manžeta 400/280</t>
  </si>
  <si>
    <t>430861001R00</t>
  </si>
  <si>
    <t>Křivka cenová první, hmotnost do 300 kg</t>
  </si>
  <si>
    <t>13611218R</t>
  </si>
  <si>
    <t>14587292R</t>
  </si>
  <si>
    <t>Profil ocelový uzavřený průřez: čtvercový; značka: S235JRH (1.0039); B = 80 mm; T = 4,0 mm</t>
  </si>
  <si>
    <t>460110001R00</t>
  </si>
  <si>
    <t>Sonda pro vyhledání kabelů - výkop</t>
  </si>
  <si>
    <t>460110101R00</t>
  </si>
  <si>
    <t>Sonda pro vyhledání kabelů - zához</t>
  </si>
  <si>
    <t>460030081RT3</t>
  </si>
  <si>
    <t>Řezání spáry v asfaltu nebo betonu, v tloušťce vrstvy do 8-10 cm</t>
  </si>
  <si>
    <t>Jeřáby</t>
  </si>
  <si>
    <t>den</t>
  </si>
  <si>
    <t>650106221R00</t>
  </si>
  <si>
    <t>Svítidla sadového osvětlovacího, ocelového</t>
  </si>
  <si>
    <t>460100022RT1</t>
  </si>
  <si>
    <t>Pouzdrový základ 250x1500 mm v ose trasy kab., kompletní zhot.pouzdrového základu</t>
  </si>
  <si>
    <t>Revitalizace CZT Liberec - GreenNet II
G4 - KNL</t>
  </si>
  <si>
    <t>G4.1 - KNL - Teplovod</t>
  </si>
  <si>
    <t>Teplárna Liberec, a.s.</t>
  </si>
  <si>
    <t>Dr. Milady Horákové 641/34a</t>
  </si>
  <si>
    <t xml:space="preserve">460 01  </t>
  </si>
  <si>
    <t>Liberec</t>
  </si>
  <si>
    <t>SITEZ s.r.o.</t>
  </si>
  <si>
    <t>G4.1</t>
  </si>
  <si>
    <t>KNL - Teplovod</t>
  </si>
  <si>
    <t>Strojní část</t>
  </si>
  <si>
    <t>Stavební část</t>
  </si>
  <si>
    <t>Potrubí z trubek hladkých ocelových bezešvých tvářených za tepla  v kotelnách a strojovnách, D 160,3, tloušťka stěny 4,5 mm</t>
  </si>
  <si>
    <t>Potrubí z trubek hladkých ocelových bezešvých tvářených za tepla  v kotelnách a strojovnách, D 139,7, tloušťka stěny 4,5 mm</t>
  </si>
  <si>
    <t>Potrubí z trubek hladkých ocelových bezešvých tvářených za tepla  v kotelnách a strojovnách, D 114,3, tloušťka stěny 4 mm</t>
  </si>
  <si>
    <t>Potrubí z trubek hladkých ocelových bezešvých tvářených za tepla  v kotelnách a strojovnách, D 48,3 mm, tloušťka stěny 2,6 mm</t>
  </si>
  <si>
    <t>Potrubí z trubek hladkých ocelových bezešvých tvářených za tepla  v kotelnách a strojovnách, D 38 mm, tloušťka stěny 2,6 mm</t>
  </si>
  <si>
    <t>oblouk trubkový mat. ocel S 235; typ 3; úhel 90 °; DN 150 mm; vnější pr. 160,3 mm; síla stěny 4,5 mm</t>
  </si>
  <si>
    <t>oblouk trubkový mat. ocel S 235; typ 3; úhel 90 °; DN 100 mm; vnější pr. 139,7 mm; síla stěny 4,0 mm</t>
  </si>
  <si>
    <t>oblouk trubkový mat. ocel S 235; typ 3; úhel 90 °; DN 40 mm; vnější pr. 48,3 mm; síla stěny 2,6 mm</t>
  </si>
  <si>
    <t>oblouk trubkový mat. ocel S 235; typ 3; úhel 90 °; DN 40 mm; vnější pr. 38 mm; síla stěny 2,6 mm</t>
  </si>
  <si>
    <t>Montáž trub.dílů přivař.do 50 kg tř.11-13, 160,3 x 6,3</t>
  </si>
  <si>
    <t>Montáž trub.dílů přivař.do 10 kg tř.11-13, 48,3 x 2,6</t>
  </si>
  <si>
    <t>Montáž trub.dílů přivař.do 50 kg tř.11-13, 160,3 x 4,5</t>
  </si>
  <si>
    <t>Montáž trub.dílů přivař.do 50 kg tř.11-13, 139,7 x 4,5</t>
  </si>
  <si>
    <t>Montáž trub.dílů přivař.do 50 kg tř.11-13, 114,3 x 4</t>
  </si>
  <si>
    <t>Montáž trub.dílů přivař.do 50 kg tř.11-13, 48,3 x 3,2</t>
  </si>
  <si>
    <t>Montáž trub.dílů přivař.do 10 kg tř.11-13, 48,3 x 2,9</t>
  </si>
  <si>
    <t>Vypracování realizační projektové dokumentace (dle podmínek dotační výzvy - Modernizace distribuce tepla v systémech dálkového vytápění - I.výzva)</t>
  </si>
  <si>
    <t>Dokumentace skutečného provedení (dle vyhl.499/2006 ve znění pozdějších předpisů příloha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</si>
</sst>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61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28" xfId="0" applyNumberFormat="1" applyFont="1" applyFill="1" applyBorder="1" applyAlignment="1">
      <alignment vertical="center"/>
    </xf>
    <xf numFmtId="4" fontId="8" fillId="5" borderId="29" xfId="0" applyNumberFormat="1" applyFont="1" applyFill="1" applyBorder="1" applyAlignment="1">
      <alignment vertical="center" wrapText="1"/>
    </xf>
    <xf numFmtId="4" fontId="11" fillId="5" borderId="30" xfId="0" applyNumberFormat="1" applyFont="1" applyFill="1" applyBorder="1" applyAlignment="1">
      <alignment horizontal="center" vertical="center" wrapText="1" shrinkToFit="1"/>
    </xf>
    <xf numFmtId="4" fontId="8" fillId="5" borderId="28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3" fontId="8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4" fillId="0" borderId="32" xfId="0" applyNumberFormat="1" applyFont="1" applyBorder="1" applyAlignment="1">
      <alignment horizontal="right" vertical="center" wrapText="1" shrinkToFit="1"/>
    </xf>
    <xf numFmtId="4" fontId="4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6" fillId="0" borderId="31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 wrapText="1" shrinkToFit="1"/>
    </xf>
    <xf numFmtId="4" fontId="6" fillId="0" borderId="32" xfId="0" applyNumberFormat="1" applyFont="1" applyBorder="1" applyAlignment="1">
      <alignment vertical="center" shrinkToFit="1"/>
    </xf>
    <xf numFmtId="4" fontId="6" fillId="0" borderId="33" xfId="0" applyNumberFormat="1" applyFont="1" applyBorder="1" applyAlignment="1">
      <alignment vertical="center" shrinkToFit="1"/>
    </xf>
    <xf numFmtId="3" fontId="6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6" fillId="3" borderId="35" xfId="0" applyNumberFormat="1" applyFont="1" applyFill="1" applyBorder="1" applyAlignment="1">
      <alignment vertical="center" wrapText="1" shrinkToFit="1"/>
    </xf>
    <xf numFmtId="4" fontId="16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4" fillId="0" borderId="31" xfId="0" applyNumberFormat="1" applyFont="1" applyBorder="1" applyAlignment="1">
      <alignment vertical="center"/>
    </xf>
    <xf numFmtId="0" fontId="4" fillId="3" borderId="34" xfId="0" applyFont="1" applyFill="1" applyBorder="1" applyAlignment="1">
      <alignment vertical="center"/>
    </xf>
    <xf numFmtId="0" fontId="4" fillId="3" borderId="34" xfId="0" applyFont="1" applyFill="1" applyBorder="1" applyAlignment="1">
      <alignment vertical="center" wrapText="1"/>
    </xf>
    <xf numFmtId="0" fontId="4" fillId="3" borderId="35" xfId="0" applyFont="1" applyFill="1" applyBorder="1" applyAlignment="1">
      <alignment vertical="center" wrapText="1"/>
    </xf>
    <xf numFmtId="164" fontId="4" fillId="0" borderId="33" xfId="0" applyNumberFormat="1" applyFont="1" applyBorder="1" applyAlignment="1">
      <alignment vertical="center"/>
    </xf>
    <xf numFmtId="164" fontId="4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3" xfId="0" applyNumberFormat="1" applyFont="1" applyBorder="1" applyAlignment="1">
      <alignment horizontal="center" vertical="center"/>
    </xf>
    <xf numFmtId="4" fontId="4" fillId="0" borderId="33" xfId="0" applyNumberFormat="1" applyFont="1" applyBorder="1" applyAlignment="1">
      <alignment vertical="center"/>
    </xf>
    <xf numFmtId="4" fontId="4" fillId="3" borderId="36" xfId="0" applyNumberFormat="1" applyFont="1" applyFill="1" applyBorder="1" applyAlignment="1">
      <alignment horizontal="center" vertical="center"/>
    </xf>
    <xf numFmtId="4" fontId="4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6" fillId="3" borderId="0" xfId="0" applyNumberFormat="1" applyFont="1" applyFill="1" applyAlignment="1">
      <alignment vertical="top" shrinkToFit="1"/>
    </xf>
    <xf numFmtId="0" fontId="6" fillId="3" borderId="27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7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1" fillId="0" borderId="0" xfId="0" applyFont="1" applyAlignment="1">
      <alignment wrapText="1"/>
    </xf>
    <xf numFmtId="0" fontId="9" fillId="3" borderId="0" xfId="0" applyFont="1" applyFill="1" applyAlignment="1">
      <alignment horizontal="left" vertical="center" wrapText="1"/>
    </xf>
    <xf numFmtId="0" fontId="9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49" fontId="4" fillId="0" borderId="31" xfId="0" applyNumberFormat="1" applyFont="1" applyBorder="1" applyAlignment="1">
      <alignment vertical="center" wrapText="1"/>
    </xf>
    <xf numFmtId="49" fontId="4" fillId="0" borderId="32" xfId="0" applyNumberFormat="1" applyFont="1" applyBorder="1" applyAlignment="1">
      <alignment vertical="center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19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6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3" fillId="3" borderId="7" xfId="0" applyNumberFormat="1" applyFont="1" applyFill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18" xfId="0" applyFont="1" applyBorder="1" applyAlignment="1">
      <alignment horizontal="left" vertical="top" wrapText="1"/>
    </xf>
    <xf numFmtId="0" fontId="20" fillId="0" borderId="18" xfId="0" applyFont="1" applyBorder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5" fillId="0" borderId="0" xfId="0" applyFont="1" applyAlignment="1">
      <alignment horizontal="center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E25" sqref="E25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sheetProtection algorithmName="SHA-512" hashValue="eab1jz7gwibKh6ght+gqWKNN/6aJOMkrxP6LjckVNV1GTgRuM1Q8gVO/U+vU12/7j1DCGhU4Uc6VfH4FgMed9A==" saltValue="SX6vL6C/Jzoh6bY3G5TAs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abSelected="1" topLeftCell="B22" zoomScaleNormal="100" zoomScaleSheetLayoutView="75" workbookViewId="0">
      <selection activeCell="F53" sqref="F5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1" t="s">
        <v>41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5" t="s">
        <v>22</v>
      </c>
      <c r="C2" s="76"/>
      <c r="D2" s="195" t="s">
        <v>956</v>
      </c>
      <c r="E2" s="195"/>
      <c r="F2" s="195"/>
      <c r="G2" s="195"/>
      <c r="H2" s="195"/>
      <c r="I2" s="195"/>
      <c r="J2" s="196"/>
      <c r="O2" s="1"/>
    </row>
    <row r="3" spans="1:15" ht="27" hidden="1" customHeight="1" x14ac:dyDescent="0.2">
      <c r="A3" s="2"/>
      <c r="B3" s="77"/>
      <c r="C3" s="76"/>
      <c r="D3" s="189"/>
      <c r="E3" s="199"/>
      <c r="F3" s="200"/>
      <c r="G3" s="200"/>
      <c r="H3" s="200"/>
      <c r="I3" s="200"/>
      <c r="J3" s="201"/>
    </row>
    <row r="4" spans="1:15" ht="23.25" customHeight="1" x14ac:dyDescent="0.2">
      <c r="A4" s="2"/>
      <c r="B4" s="78"/>
      <c r="C4" s="79"/>
      <c r="D4" s="197" t="s">
        <v>957</v>
      </c>
      <c r="E4" s="197"/>
      <c r="F4" s="197"/>
      <c r="G4" s="197"/>
      <c r="H4" s="197"/>
      <c r="I4" s="197"/>
      <c r="J4" s="198"/>
    </row>
    <row r="5" spans="1:15" ht="24" customHeight="1" x14ac:dyDescent="0.2">
      <c r="A5" s="2"/>
      <c r="B5" s="31" t="s">
        <v>42</v>
      </c>
      <c r="D5" s="202" t="s">
        <v>958</v>
      </c>
      <c r="E5" s="203"/>
      <c r="F5" s="203"/>
      <c r="G5" s="203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04" t="s">
        <v>959</v>
      </c>
      <c r="E6" s="205"/>
      <c r="F6" s="205"/>
      <c r="G6" s="20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960</v>
      </c>
      <c r="E7" s="206" t="s">
        <v>961</v>
      </c>
      <c r="F7" s="207"/>
      <c r="G7" s="20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8"/>
      <c r="E11" s="238"/>
      <c r="F11" s="238"/>
      <c r="G11" s="238"/>
      <c r="H11" s="18" t="s">
        <v>40</v>
      </c>
      <c r="I11" s="81"/>
      <c r="J11" s="8"/>
    </row>
    <row r="12" spans="1:15" ht="15.75" customHeight="1" x14ac:dyDescent="0.2">
      <c r="A12" s="2"/>
      <c r="B12" s="28"/>
      <c r="C12" s="55"/>
      <c r="D12" s="242"/>
      <c r="E12" s="242"/>
      <c r="F12" s="242"/>
      <c r="G12" s="242"/>
      <c r="H12" s="18" t="s">
        <v>34</v>
      </c>
      <c r="I12" s="81"/>
      <c r="J12" s="8"/>
    </row>
    <row r="13" spans="1:15" ht="15.75" customHeight="1" x14ac:dyDescent="0.2">
      <c r="A13" s="2"/>
      <c r="B13" s="29"/>
      <c r="C13" s="56"/>
      <c r="D13" s="80"/>
      <c r="E13" s="226"/>
      <c r="F13" s="227"/>
      <c r="G13" s="22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90" t="s">
        <v>962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37"/>
      <c r="F15" s="237"/>
      <c r="G15" s="239"/>
      <c r="H15" s="239"/>
      <c r="I15" s="239" t="s">
        <v>29</v>
      </c>
      <c r="J15" s="240"/>
    </row>
    <row r="16" spans="1:15" ht="23.25" customHeight="1" x14ac:dyDescent="0.2">
      <c r="A16" s="138" t="s">
        <v>24</v>
      </c>
      <c r="B16" s="38" t="s">
        <v>24</v>
      </c>
      <c r="C16" s="61"/>
      <c r="D16" s="62"/>
      <c r="E16" s="224"/>
      <c r="F16" s="225"/>
      <c r="G16" s="224"/>
      <c r="H16" s="225"/>
      <c r="I16" s="224">
        <f>SUMIF(F49:F68,A16,I49:I68)+SUMIF(F49:F68,"PSU",I49:I68)</f>
        <v>0</v>
      </c>
      <c r="J16" s="228"/>
    </row>
    <row r="17" spans="1:10" ht="23.25" customHeight="1" x14ac:dyDescent="0.2">
      <c r="A17" s="138" t="s">
        <v>25</v>
      </c>
      <c r="B17" s="38" t="s">
        <v>25</v>
      </c>
      <c r="C17" s="61"/>
      <c r="D17" s="62"/>
      <c r="E17" s="224"/>
      <c r="F17" s="225"/>
      <c r="G17" s="224"/>
      <c r="H17" s="225"/>
      <c r="I17" s="224">
        <f>SUMIF(F49:F68,A17,I49:I68)</f>
        <v>0</v>
      </c>
      <c r="J17" s="228"/>
    </row>
    <row r="18" spans="1:10" ht="23.25" customHeight="1" x14ac:dyDescent="0.2">
      <c r="A18" s="138" t="s">
        <v>26</v>
      </c>
      <c r="B18" s="38" t="s">
        <v>26</v>
      </c>
      <c r="C18" s="61"/>
      <c r="D18" s="62"/>
      <c r="E18" s="224"/>
      <c r="F18" s="225"/>
      <c r="G18" s="224"/>
      <c r="H18" s="225"/>
      <c r="I18" s="224">
        <f>SUMIF(F49:F68,A18,I49:I68)</f>
        <v>0</v>
      </c>
      <c r="J18" s="228"/>
    </row>
    <row r="19" spans="1:10" ht="23.25" customHeight="1" x14ac:dyDescent="0.2">
      <c r="A19" s="138" t="s">
        <v>87</v>
      </c>
      <c r="B19" s="38" t="s">
        <v>27</v>
      </c>
      <c r="C19" s="61"/>
      <c r="D19" s="62"/>
      <c r="E19" s="224"/>
      <c r="F19" s="225"/>
      <c r="G19" s="224"/>
      <c r="H19" s="225"/>
      <c r="I19" s="224">
        <f>SUMIF(F49:F68,A19,I49:I68)</f>
        <v>0</v>
      </c>
      <c r="J19" s="228"/>
    </row>
    <row r="20" spans="1:10" ht="23.25" customHeight="1" x14ac:dyDescent="0.2">
      <c r="A20" s="138" t="s">
        <v>88</v>
      </c>
      <c r="B20" s="38" t="s">
        <v>28</v>
      </c>
      <c r="C20" s="61"/>
      <c r="D20" s="62"/>
      <c r="E20" s="224"/>
      <c r="F20" s="225"/>
      <c r="G20" s="224"/>
      <c r="H20" s="225"/>
      <c r="I20" s="224">
        <f>SUMIF(F49:F68,A20,I49:I68)</f>
        <v>0</v>
      </c>
      <c r="J20" s="228"/>
    </row>
    <row r="21" spans="1:10" ht="23.25" customHeight="1" x14ac:dyDescent="0.2">
      <c r="A21" s="2"/>
      <c r="B21" s="48" t="s">
        <v>29</v>
      </c>
      <c r="C21" s="63"/>
      <c r="D21" s="64"/>
      <c r="E21" s="229"/>
      <c r="F21" s="241"/>
      <c r="G21" s="229"/>
      <c r="H21" s="241"/>
      <c r="I21" s="229">
        <f>SUM(I16:J20)</f>
        <v>0</v>
      </c>
      <c r="J21" s="230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7">
        <f>ZakladDPHSniVypocet</f>
        <v>0</v>
      </c>
      <c r="H23" s="218"/>
      <c r="I23" s="21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14">
        <f>I23*E23/100</f>
        <v>0</v>
      </c>
      <c r="H24" s="215"/>
      <c r="I24" s="215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7">
        <f>ZakladDPHZaklVypocet</f>
        <v>0</v>
      </c>
      <c r="H25" s="218"/>
      <c r="I25" s="21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34">
        <f>I25*E25/100</f>
        <v>0</v>
      </c>
      <c r="H26" s="235"/>
      <c r="I26" s="23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36">
        <f>CenaCelkemBezDPH-(ZakladDPHSni+ZakladDPHZakl)</f>
        <v>0</v>
      </c>
      <c r="H27" s="236"/>
      <c r="I27" s="23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1" t="s">
        <v>23</v>
      </c>
      <c r="C28" s="112"/>
      <c r="D28" s="112"/>
      <c r="E28" s="113"/>
      <c r="F28" s="114"/>
      <c r="G28" s="219">
        <f>A27</f>
        <v>0</v>
      </c>
      <c r="H28" s="219"/>
      <c r="I28" s="219"/>
      <c r="J28" s="115" t="str">
        <f t="shared" si="0"/>
        <v>CZK</v>
      </c>
    </row>
    <row r="29" spans="1:10" ht="27.75" hidden="1" customHeight="1" thickBot="1" x14ac:dyDescent="0.25">
      <c r="A29" s="2"/>
      <c r="B29" s="111" t="s">
        <v>35</v>
      </c>
      <c r="C29" s="116"/>
      <c r="D29" s="116"/>
      <c r="E29" s="116"/>
      <c r="F29" s="117"/>
      <c r="G29" s="216">
        <f>ZakladDPHSni+DPHSni+ZakladDPHZakl+DPHZakl+Zaokrouhleni</f>
        <v>0</v>
      </c>
      <c r="H29" s="216"/>
      <c r="I29" s="216"/>
      <c r="J29" s="118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20"/>
      <c r="E34" s="221"/>
      <c r="G34" s="222"/>
      <c r="H34" s="223"/>
      <c r="I34" s="223"/>
      <c r="J34" s="25"/>
    </row>
    <row r="35" spans="1:10" ht="12.75" customHeight="1" x14ac:dyDescent="0.2">
      <c r="A35" s="2"/>
      <c r="B35" s="2"/>
      <c r="D35" s="213" t="s">
        <v>2</v>
      </c>
      <c r="E35" s="213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customHeight="1" x14ac:dyDescent="0.2">
      <c r="B37" s="84" t="s">
        <v>16</v>
      </c>
      <c r="C37" s="85"/>
      <c r="D37" s="85"/>
      <c r="E37" s="85"/>
      <c r="F37" s="86"/>
      <c r="G37" s="86"/>
      <c r="H37" s="86"/>
      <c r="I37" s="86"/>
      <c r="J37" s="87"/>
    </row>
    <row r="38" spans="1:10" ht="25.5" customHeight="1" x14ac:dyDescent="0.2">
      <c r="A38" s="83" t="s">
        <v>37</v>
      </c>
      <c r="B38" s="88" t="s">
        <v>17</v>
      </c>
      <c r="C38" s="89" t="s">
        <v>5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18</v>
      </c>
      <c r="I38" s="92" t="s">
        <v>1</v>
      </c>
      <c r="J38" s="93" t="s">
        <v>0</v>
      </c>
    </row>
    <row r="39" spans="1:10" ht="25.5" hidden="1" customHeight="1" x14ac:dyDescent="0.2">
      <c r="A39" s="83">
        <v>1</v>
      </c>
      <c r="B39" s="94" t="s">
        <v>43</v>
      </c>
      <c r="C39" s="211"/>
      <c r="D39" s="211"/>
      <c r="E39" s="211"/>
      <c r="F39" s="95">
        <f>'G4.1 - Strojní část'!AE372+'G4.1 - Stavební část'!AE227</f>
        <v>0</v>
      </c>
      <c r="G39" s="96">
        <f>'G4.1 - Strojní část'!AF372+'G4.1 - Stavební část'!AF227</f>
        <v>0</v>
      </c>
      <c r="H39" s="97"/>
      <c r="I39" s="98">
        <f>F39+G39+H39</f>
        <v>0</v>
      </c>
      <c r="J39" s="99" t="str">
        <f>IF(CenaCelkemVypocet=0,"",I39/CenaCelkemVypocet*100)</f>
        <v/>
      </c>
    </row>
    <row r="40" spans="1:10" ht="25.5" customHeight="1" x14ac:dyDescent="0.2">
      <c r="A40" s="83">
        <v>2</v>
      </c>
      <c r="B40" s="100"/>
      <c r="C40" s="212" t="s">
        <v>44</v>
      </c>
      <c r="D40" s="212"/>
      <c r="E40" s="212"/>
      <c r="F40" s="101"/>
      <c r="G40" s="102"/>
      <c r="H40" s="102"/>
      <c r="I40" s="103"/>
      <c r="J40" s="104"/>
    </row>
    <row r="41" spans="1:10" ht="25.5" customHeight="1" x14ac:dyDescent="0.2">
      <c r="A41" s="83">
        <v>2</v>
      </c>
      <c r="B41" s="100" t="s">
        <v>963</v>
      </c>
      <c r="C41" s="212" t="s">
        <v>964</v>
      </c>
      <c r="D41" s="212"/>
      <c r="E41" s="212"/>
      <c r="F41" s="101">
        <f>'G4.1 - Strojní část'!AE372+'G4.1 - Stavební část'!AE227</f>
        <v>0</v>
      </c>
      <c r="G41" s="102">
        <f>'G4.1 - Strojní část'!AF372+'G4.1 - Stavební část'!AF227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customHeight="1" x14ac:dyDescent="0.2">
      <c r="A42" s="83">
        <v>3</v>
      </c>
      <c r="B42" s="105" t="s">
        <v>963</v>
      </c>
      <c r="C42" s="208" t="s">
        <v>965</v>
      </c>
      <c r="D42" s="208"/>
      <c r="E42" s="208"/>
      <c r="F42" s="106">
        <f>'G4.1 - Strojní část'!AE372</f>
        <v>0</v>
      </c>
      <c r="G42" s="97">
        <f>'G4.1 - Strojní část'!AF372</f>
        <v>0</v>
      </c>
      <c r="H42" s="97"/>
      <c r="I42" s="98">
        <f>F42+G42+H42</f>
        <v>0</v>
      </c>
      <c r="J42" s="99" t="str">
        <f>IF(CenaCelkemVypocet=0,"",I42/CenaCelkemVypocet*100)</f>
        <v/>
      </c>
    </row>
    <row r="43" spans="1:10" ht="25.5" customHeight="1" x14ac:dyDescent="0.2">
      <c r="A43" s="83">
        <v>3</v>
      </c>
      <c r="B43" s="105" t="s">
        <v>963</v>
      </c>
      <c r="C43" s="208" t="s">
        <v>966</v>
      </c>
      <c r="D43" s="208"/>
      <c r="E43" s="208"/>
      <c r="F43" s="106">
        <f>'G4.1 - Stavební část'!AE227</f>
        <v>0</v>
      </c>
      <c r="G43" s="97">
        <f>'G4.1 - Stavební část'!AF227</f>
        <v>0</v>
      </c>
      <c r="H43" s="97"/>
      <c r="I43" s="98">
        <f>F43+G43+H43</f>
        <v>0</v>
      </c>
      <c r="J43" s="99" t="str">
        <f>IF(CenaCelkemVypocet=0,"",I43/CenaCelkemVypocet*100)</f>
        <v/>
      </c>
    </row>
    <row r="44" spans="1:10" ht="25.5" customHeight="1" x14ac:dyDescent="0.2">
      <c r="A44" s="83"/>
      <c r="B44" s="209" t="s">
        <v>47</v>
      </c>
      <c r="C44" s="210"/>
      <c r="D44" s="210"/>
      <c r="E44" s="210"/>
      <c r="F44" s="107">
        <f>SUMIF(A39:A43,"=1",F39:F43)</f>
        <v>0</v>
      </c>
      <c r="G44" s="108">
        <f>SUMIF(A39:A43,"=1",G39:G43)</f>
        <v>0</v>
      </c>
      <c r="H44" s="108">
        <f>SUMIF(A39:A43,"=1",H39:H43)</f>
        <v>0</v>
      </c>
      <c r="I44" s="109">
        <f>SUMIF(A39:A43,"=1",I39:I43)</f>
        <v>0</v>
      </c>
      <c r="J44" s="110">
        <f>SUMIF(A39:A43,"=1",J39:J43)</f>
        <v>0</v>
      </c>
    </row>
    <row r="46" spans="1:10" ht="15.75" x14ac:dyDescent="0.25">
      <c r="B46" s="119" t="s">
        <v>49</v>
      </c>
    </row>
    <row r="48" spans="1:10" ht="25.5" customHeight="1" x14ac:dyDescent="0.2">
      <c r="A48" s="121"/>
      <c r="B48" s="124" t="s">
        <v>17</v>
      </c>
      <c r="C48" s="124" t="s">
        <v>5</v>
      </c>
      <c r="D48" s="125"/>
      <c r="E48" s="125"/>
      <c r="F48" s="126" t="s">
        <v>50</v>
      </c>
      <c r="G48" s="126"/>
      <c r="H48" s="126"/>
      <c r="I48" s="126" t="s">
        <v>29</v>
      </c>
      <c r="J48" s="126" t="s">
        <v>0</v>
      </c>
    </row>
    <row r="49" spans="1:10" ht="36.75" customHeight="1" x14ac:dyDescent="0.2">
      <c r="A49" s="122"/>
      <c r="B49" s="127" t="s">
        <v>45</v>
      </c>
      <c r="C49" s="193" t="s">
        <v>51</v>
      </c>
      <c r="D49" s="194"/>
      <c r="E49" s="194"/>
      <c r="F49" s="134" t="s">
        <v>24</v>
      </c>
      <c r="G49" s="135"/>
      <c r="H49" s="135"/>
      <c r="I49" s="135">
        <f>'G4.1 - Stavební část'!G8</f>
        <v>0</v>
      </c>
      <c r="J49" s="131" t="str">
        <f>IF(I69=0,"",I49/I69*100)</f>
        <v/>
      </c>
    </row>
    <row r="50" spans="1:10" ht="36.75" customHeight="1" x14ac:dyDescent="0.2">
      <c r="A50" s="122"/>
      <c r="B50" s="127" t="s">
        <v>46</v>
      </c>
      <c r="C50" s="193" t="s">
        <v>52</v>
      </c>
      <c r="D50" s="194"/>
      <c r="E50" s="194"/>
      <c r="F50" s="134" t="s">
        <v>24</v>
      </c>
      <c r="G50" s="135"/>
      <c r="H50" s="135"/>
      <c r="I50" s="135">
        <f>'G4.1 - Stavební část'!G52</f>
        <v>0</v>
      </c>
      <c r="J50" s="131" t="str">
        <f>IF(I69=0,"",I50/I69*100)</f>
        <v/>
      </c>
    </row>
    <row r="51" spans="1:10" ht="36.75" customHeight="1" x14ac:dyDescent="0.2">
      <c r="A51" s="122"/>
      <c r="B51" s="127" t="s">
        <v>53</v>
      </c>
      <c r="C51" s="193" t="s">
        <v>54</v>
      </c>
      <c r="D51" s="194"/>
      <c r="E51" s="194"/>
      <c r="F51" s="134" t="s">
        <v>24</v>
      </c>
      <c r="G51" s="135"/>
      <c r="H51" s="135"/>
      <c r="I51" s="135">
        <f>'G4.1 - Stavební část'!G56</f>
        <v>0</v>
      </c>
      <c r="J51" s="131" t="str">
        <f>IF(I69=0,"",I51/I69*100)</f>
        <v/>
      </c>
    </row>
    <row r="52" spans="1:10" ht="36.75" customHeight="1" x14ac:dyDescent="0.2">
      <c r="A52" s="122"/>
      <c r="B52" s="127" t="s">
        <v>55</v>
      </c>
      <c r="C52" s="193" t="s">
        <v>56</v>
      </c>
      <c r="D52" s="194"/>
      <c r="E52" s="194"/>
      <c r="F52" s="134" t="s">
        <v>24</v>
      </c>
      <c r="G52" s="135"/>
      <c r="H52" s="135"/>
      <c r="I52" s="135">
        <f>'G4.1 - Stavební část'!G62</f>
        <v>0</v>
      </c>
      <c r="J52" s="131" t="str">
        <f>IF(I69=0,"",I52/I69*100)</f>
        <v/>
      </c>
    </row>
    <row r="53" spans="1:10" ht="36.75" customHeight="1" x14ac:dyDescent="0.2">
      <c r="A53" s="122"/>
      <c r="B53" s="127" t="s">
        <v>57</v>
      </c>
      <c r="C53" s="193" t="s">
        <v>58</v>
      </c>
      <c r="D53" s="194"/>
      <c r="E53" s="194"/>
      <c r="F53" s="134" t="s">
        <v>24</v>
      </c>
      <c r="G53" s="135"/>
      <c r="H53" s="135"/>
      <c r="I53" s="135">
        <f>'G4.1 - Stavební část'!G89</f>
        <v>0</v>
      </c>
      <c r="J53" s="131" t="str">
        <f>IF(I69=0,"",I53/I69*100)</f>
        <v/>
      </c>
    </row>
    <row r="54" spans="1:10" ht="36.75" customHeight="1" x14ac:dyDescent="0.2">
      <c r="A54" s="122"/>
      <c r="B54" s="127" t="s">
        <v>59</v>
      </c>
      <c r="C54" s="193" t="s">
        <v>60</v>
      </c>
      <c r="D54" s="194"/>
      <c r="E54" s="194"/>
      <c r="F54" s="134" t="s">
        <v>24</v>
      </c>
      <c r="G54" s="135"/>
      <c r="H54" s="135"/>
      <c r="I54" s="135">
        <f>'G4.1 - Stavební část'!G93</f>
        <v>0</v>
      </c>
      <c r="J54" s="131" t="str">
        <f>IF(I69=0,"",I54/I69*100)</f>
        <v/>
      </c>
    </row>
    <row r="55" spans="1:10" ht="36.75" customHeight="1" x14ac:dyDescent="0.2">
      <c r="A55" s="122"/>
      <c r="B55" s="127" t="s">
        <v>61</v>
      </c>
      <c r="C55" s="193" t="s">
        <v>62</v>
      </c>
      <c r="D55" s="194"/>
      <c r="E55" s="194"/>
      <c r="F55" s="134" t="s">
        <v>24</v>
      </c>
      <c r="G55" s="135"/>
      <c r="H55" s="135"/>
      <c r="I55" s="135">
        <f>'G4.1 - Stavební část'!G102</f>
        <v>0</v>
      </c>
      <c r="J55" s="131" t="str">
        <f>IF(I69=0,"",I55/I69*100)</f>
        <v/>
      </c>
    </row>
    <row r="56" spans="1:10" ht="36.75" customHeight="1" x14ac:dyDescent="0.2">
      <c r="A56" s="122"/>
      <c r="B56" s="127" t="s">
        <v>63</v>
      </c>
      <c r="C56" s="193" t="s">
        <v>64</v>
      </c>
      <c r="D56" s="194"/>
      <c r="E56" s="194"/>
      <c r="F56" s="134" t="s">
        <v>24</v>
      </c>
      <c r="G56" s="135"/>
      <c r="H56" s="135"/>
      <c r="I56" s="135">
        <f>'G4.1 - Stavební část'!G128</f>
        <v>0</v>
      </c>
      <c r="J56" s="131" t="str">
        <f>IF(I69=0,"",I56/I69*100)</f>
        <v/>
      </c>
    </row>
    <row r="57" spans="1:10" ht="36.75" customHeight="1" x14ac:dyDescent="0.2">
      <c r="A57" s="122"/>
      <c r="B57" s="127" t="s">
        <v>65</v>
      </c>
      <c r="C57" s="193" t="s">
        <v>66</v>
      </c>
      <c r="D57" s="194"/>
      <c r="E57" s="194"/>
      <c r="F57" s="134" t="s">
        <v>24</v>
      </c>
      <c r="G57" s="135"/>
      <c r="H57" s="135"/>
      <c r="I57" s="135">
        <f>'G4.1 - Stavební část'!G151</f>
        <v>0</v>
      </c>
      <c r="J57" s="131" t="str">
        <f>IF(I69=0,"",I57/I69*100)</f>
        <v/>
      </c>
    </row>
    <row r="58" spans="1:10" ht="36.75" customHeight="1" x14ac:dyDescent="0.2">
      <c r="A58" s="122"/>
      <c r="B58" s="127" t="s">
        <v>67</v>
      </c>
      <c r="C58" s="193" t="s">
        <v>68</v>
      </c>
      <c r="D58" s="194"/>
      <c r="E58" s="194"/>
      <c r="F58" s="134" t="s">
        <v>24</v>
      </c>
      <c r="G58" s="135"/>
      <c r="H58" s="135"/>
      <c r="I58" s="135">
        <f>'G4.1 - Stavební část'!G156</f>
        <v>0</v>
      </c>
      <c r="J58" s="131" t="str">
        <f>IF(I69=0,"",I58/I69*100)</f>
        <v/>
      </c>
    </row>
    <row r="59" spans="1:10" ht="36.75" customHeight="1" x14ac:dyDescent="0.2">
      <c r="A59" s="122"/>
      <c r="B59" s="127" t="s">
        <v>69</v>
      </c>
      <c r="C59" s="193" t="s">
        <v>70</v>
      </c>
      <c r="D59" s="194"/>
      <c r="E59" s="194"/>
      <c r="F59" s="134" t="s">
        <v>25</v>
      </c>
      <c r="G59" s="135"/>
      <c r="H59" s="135"/>
      <c r="I59" s="135">
        <f>'G4.1 - Strojní část'!G8+'G4.1 - Stavební část'!G173</f>
        <v>0</v>
      </c>
      <c r="J59" s="131" t="str">
        <f>IF(I69=0,"",I59/I69*100)</f>
        <v/>
      </c>
    </row>
    <row r="60" spans="1:10" ht="36.75" customHeight="1" x14ac:dyDescent="0.2">
      <c r="A60" s="122"/>
      <c r="B60" s="127" t="s">
        <v>71</v>
      </c>
      <c r="C60" s="193" t="s">
        <v>72</v>
      </c>
      <c r="D60" s="194"/>
      <c r="E60" s="194"/>
      <c r="F60" s="134" t="s">
        <v>25</v>
      </c>
      <c r="G60" s="135"/>
      <c r="H60" s="135"/>
      <c r="I60" s="135">
        <f>'G4.1 - Strojní část'!G46+'G4.1 - Stavební část'!G180</f>
        <v>0</v>
      </c>
      <c r="J60" s="131" t="str">
        <f>IF(I69=0,"",I60/I69*100)</f>
        <v/>
      </c>
    </row>
    <row r="61" spans="1:10" ht="36.75" customHeight="1" x14ac:dyDescent="0.2">
      <c r="A61" s="122"/>
      <c r="B61" s="127" t="s">
        <v>73</v>
      </c>
      <c r="C61" s="193" t="s">
        <v>74</v>
      </c>
      <c r="D61" s="194"/>
      <c r="E61" s="194"/>
      <c r="F61" s="134" t="s">
        <v>25</v>
      </c>
      <c r="G61" s="135"/>
      <c r="H61" s="135"/>
      <c r="I61" s="135">
        <f>'G4.1 - Strojní část'!G88</f>
        <v>0</v>
      </c>
      <c r="J61" s="131" t="str">
        <f>IF(I69=0,"",I61/I69*100)</f>
        <v/>
      </c>
    </row>
    <row r="62" spans="1:10" ht="36.75" customHeight="1" x14ac:dyDescent="0.2">
      <c r="A62" s="122"/>
      <c r="B62" s="127" t="s">
        <v>75</v>
      </c>
      <c r="C62" s="193" t="s">
        <v>76</v>
      </c>
      <c r="D62" s="194"/>
      <c r="E62" s="194"/>
      <c r="F62" s="134" t="s">
        <v>25</v>
      </c>
      <c r="G62" s="135"/>
      <c r="H62" s="135"/>
      <c r="I62" s="135">
        <f>'G4.1 - Strojní část'!G140+'G4.1 - Stavební část'!G183</f>
        <v>0</v>
      </c>
      <c r="J62" s="131" t="str">
        <f>IF(I69=0,"",I62/I69*100)</f>
        <v/>
      </c>
    </row>
    <row r="63" spans="1:10" ht="36.75" customHeight="1" x14ac:dyDescent="0.2">
      <c r="A63" s="122"/>
      <c r="B63" s="127" t="s">
        <v>77</v>
      </c>
      <c r="C63" s="193" t="s">
        <v>78</v>
      </c>
      <c r="D63" s="194"/>
      <c r="E63" s="194"/>
      <c r="F63" s="134" t="s">
        <v>25</v>
      </c>
      <c r="G63" s="135"/>
      <c r="H63" s="135"/>
      <c r="I63" s="135">
        <f>'G4.1 - Strojní část'!G143+'G4.1 - Stavební část'!G188</f>
        <v>0</v>
      </c>
      <c r="J63" s="131" t="str">
        <f>IF(I69=0,"",I63/I69*100)</f>
        <v/>
      </c>
    </row>
    <row r="64" spans="1:10" ht="36.75" customHeight="1" x14ac:dyDescent="0.2">
      <c r="A64" s="122"/>
      <c r="B64" s="127" t="s">
        <v>79</v>
      </c>
      <c r="C64" s="193" t="s">
        <v>80</v>
      </c>
      <c r="D64" s="194"/>
      <c r="E64" s="194"/>
      <c r="F64" s="134" t="s">
        <v>26</v>
      </c>
      <c r="G64" s="135"/>
      <c r="H64" s="135"/>
      <c r="I64" s="135">
        <f>'G4.1 - Strojní část'!G149+'G4.1 - Stavební část'!G197</f>
        <v>0</v>
      </c>
      <c r="J64" s="131" t="str">
        <f>IF(I69=0,"",I64/I69*100)</f>
        <v/>
      </c>
    </row>
    <row r="65" spans="1:10" ht="36.75" customHeight="1" x14ac:dyDescent="0.2">
      <c r="A65" s="122"/>
      <c r="B65" s="127" t="s">
        <v>81</v>
      </c>
      <c r="C65" s="193" t="s">
        <v>82</v>
      </c>
      <c r="D65" s="194"/>
      <c r="E65" s="194"/>
      <c r="F65" s="134" t="s">
        <v>26</v>
      </c>
      <c r="G65" s="135"/>
      <c r="H65" s="135"/>
      <c r="I65" s="135">
        <f>'G4.1 - Stavební část'!G214</f>
        <v>0</v>
      </c>
      <c r="J65" s="131" t="str">
        <f>IF(I69=0,"",I65/I69*100)</f>
        <v/>
      </c>
    </row>
    <row r="66" spans="1:10" ht="36.75" customHeight="1" x14ac:dyDescent="0.2">
      <c r="A66" s="122"/>
      <c r="B66" s="127" t="s">
        <v>83</v>
      </c>
      <c r="C66" s="193" t="s">
        <v>84</v>
      </c>
      <c r="D66" s="194"/>
      <c r="E66" s="194"/>
      <c r="F66" s="134" t="s">
        <v>26</v>
      </c>
      <c r="G66" s="135"/>
      <c r="H66" s="135"/>
      <c r="I66" s="135">
        <f>'G4.1 - Stavební část'!G218</f>
        <v>0</v>
      </c>
      <c r="J66" s="131" t="str">
        <f>IF(I69=0,"",I66/I69*100)</f>
        <v/>
      </c>
    </row>
    <row r="67" spans="1:10" ht="36.75" customHeight="1" x14ac:dyDescent="0.2">
      <c r="A67" s="122"/>
      <c r="B67" s="127" t="s">
        <v>85</v>
      </c>
      <c r="C67" s="193" t="s">
        <v>86</v>
      </c>
      <c r="D67" s="194"/>
      <c r="E67" s="194"/>
      <c r="F67" s="134" t="s">
        <v>26</v>
      </c>
      <c r="G67" s="135"/>
      <c r="H67" s="135"/>
      <c r="I67" s="135">
        <f>'G4.1 - Stavební část'!G223</f>
        <v>0</v>
      </c>
      <c r="J67" s="131" t="str">
        <f>IF(I69=0,"",I67/I69*100)</f>
        <v/>
      </c>
    </row>
    <row r="68" spans="1:10" ht="36.75" customHeight="1" x14ac:dyDescent="0.2">
      <c r="A68" s="122"/>
      <c r="B68" s="127" t="s">
        <v>87</v>
      </c>
      <c r="C68" s="193" t="s">
        <v>27</v>
      </c>
      <c r="D68" s="194"/>
      <c r="E68" s="194"/>
      <c r="F68" s="134" t="s">
        <v>87</v>
      </c>
      <c r="G68" s="135"/>
      <c r="H68" s="135"/>
      <c r="I68" s="135">
        <f>'G4.1 - Strojní část'!G354</f>
        <v>0</v>
      </c>
      <c r="J68" s="131" t="str">
        <f>IF(I69=0,"",I68/I69*100)</f>
        <v/>
      </c>
    </row>
    <row r="69" spans="1:10" ht="25.5" customHeight="1" x14ac:dyDescent="0.2">
      <c r="A69" s="123"/>
      <c r="B69" s="128" t="s">
        <v>1</v>
      </c>
      <c r="C69" s="129"/>
      <c r="D69" s="130"/>
      <c r="E69" s="130"/>
      <c r="F69" s="136"/>
      <c r="G69" s="137"/>
      <c r="H69" s="137"/>
      <c r="I69" s="137">
        <f>SUM(I49:I68)</f>
        <v>0</v>
      </c>
      <c r="J69" s="132">
        <f>SUM(J49:J68)</f>
        <v>0</v>
      </c>
    </row>
    <row r="70" spans="1:10" x14ac:dyDescent="0.2">
      <c r="F70" s="82"/>
      <c r="G70" s="82"/>
      <c r="H70" s="82"/>
      <c r="I70" s="82"/>
      <c r="J70" s="133"/>
    </row>
    <row r="71" spans="1:10" x14ac:dyDescent="0.2">
      <c r="F71" s="82"/>
      <c r="G71" s="82"/>
      <c r="H71" s="82"/>
      <c r="I71" s="82"/>
      <c r="J71" s="133"/>
    </row>
    <row r="72" spans="1:10" x14ac:dyDescent="0.2">
      <c r="F72" s="82"/>
      <c r="G72" s="82"/>
      <c r="H72" s="82"/>
      <c r="I72" s="82"/>
      <c r="J72" s="133"/>
    </row>
  </sheetData>
  <sheetProtection algorithmName="SHA-512" hashValue="qu3xqKHp8SP9x/guM5z+u5/fkyWfIC/XtkxtYDEHl/JkqbCX7HO+UDRXuS+ir1hD2kSauUIqM2Fvl7vYM1je1g==" saltValue="mL+AOpJ9muYIEDSfQBptd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G16:H16"/>
    <mergeCell ref="G17:H17"/>
    <mergeCell ref="E16:F16"/>
    <mergeCell ref="E13:G13"/>
    <mergeCell ref="G23:I23"/>
    <mergeCell ref="E19:F19"/>
    <mergeCell ref="E20:F20"/>
    <mergeCell ref="I20:J20"/>
    <mergeCell ref="I21:J21"/>
    <mergeCell ref="G19:H19"/>
    <mergeCell ref="G20:H20"/>
    <mergeCell ref="I19:J19"/>
    <mergeCell ref="C39:E39"/>
    <mergeCell ref="C40:E40"/>
    <mergeCell ref="C41:E41"/>
    <mergeCell ref="D35:E35"/>
    <mergeCell ref="G24:I24"/>
    <mergeCell ref="G29:I29"/>
    <mergeCell ref="G25:I25"/>
    <mergeCell ref="G28:I28"/>
    <mergeCell ref="D34:E34"/>
    <mergeCell ref="G34:I34"/>
    <mergeCell ref="B44:E44"/>
    <mergeCell ref="C49:E49"/>
    <mergeCell ref="C50:E50"/>
    <mergeCell ref="C51:E51"/>
    <mergeCell ref="C52:E52"/>
    <mergeCell ref="C60:E60"/>
    <mergeCell ref="C61:E61"/>
    <mergeCell ref="C62:E62"/>
    <mergeCell ref="C53:E53"/>
    <mergeCell ref="C54:E54"/>
    <mergeCell ref="C55:E55"/>
    <mergeCell ref="C56:E56"/>
    <mergeCell ref="C57:E57"/>
    <mergeCell ref="C68:E68"/>
    <mergeCell ref="D2:J2"/>
    <mergeCell ref="D4:J4"/>
    <mergeCell ref="E3:J3"/>
    <mergeCell ref="D5:G5"/>
    <mergeCell ref="D6:G6"/>
    <mergeCell ref="E7:G7"/>
    <mergeCell ref="C42:E42"/>
    <mergeCell ref="C43:E43"/>
    <mergeCell ref="C63:E63"/>
    <mergeCell ref="C64:E64"/>
    <mergeCell ref="C65:E65"/>
    <mergeCell ref="C66:E66"/>
    <mergeCell ref="C67:E6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8PWmVb0ezzHTiPHk3Up8chIc1YDIYHs/4nDThUQHnTVQYc2FMnYWsOJG3V/qcSHip2KWQoudviU38qUewwD9UA==" saltValue="VR+iFmirEy8ndDmCOZKNH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19" sqref="F19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89</v>
      </c>
      <c r="B1" s="258"/>
      <c r="C1" s="258"/>
      <c r="D1" s="258"/>
      <c r="E1" s="258"/>
      <c r="F1" s="258"/>
      <c r="G1" s="258"/>
      <c r="AG1" t="s">
        <v>90</v>
      </c>
    </row>
    <row r="2" spans="1:60" ht="24.95" customHeight="1" x14ac:dyDescent="0.2">
      <c r="A2" s="139" t="s">
        <v>7</v>
      </c>
      <c r="B2" s="49"/>
      <c r="C2" s="251" t="s">
        <v>956</v>
      </c>
      <c r="D2" s="252"/>
      <c r="E2" s="252"/>
      <c r="F2" s="252"/>
      <c r="G2" s="253"/>
      <c r="AG2" t="s">
        <v>91</v>
      </c>
    </row>
    <row r="3" spans="1:60" ht="24.95" customHeight="1" x14ac:dyDescent="0.2">
      <c r="A3" s="139" t="s">
        <v>8</v>
      </c>
      <c r="B3" s="49" t="s">
        <v>963</v>
      </c>
      <c r="C3" s="254" t="s">
        <v>964</v>
      </c>
      <c r="D3" s="252"/>
      <c r="E3" s="252"/>
      <c r="F3" s="252"/>
      <c r="G3" s="253"/>
      <c r="AC3" s="120" t="s">
        <v>91</v>
      </c>
      <c r="AG3" t="s">
        <v>92</v>
      </c>
    </row>
    <row r="4" spans="1:60" ht="24.95" customHeight="1" x14ac:dyDescent="0.2">
      <c r="A4" s="140" t="s">
        <v>9</v>
      </c>
      <c r="B4" s="191"/>
      <c r="C4" s="255" t="s">
        <v>965</v>
      </c>
      <c r="D4" s="256"/>
      <c r="E4" s="256"/>
      <c r="F4" s="256"/>
      <c r="G4" s="257"/>
      <c r="AG4" t="s">
        <v>93</v>
      </c>
    </row>
    <row r="5" spans="1:60" x14ac:dyDescent="0.2">
      <c r="D5" s="10"/>
    </row>
    <row r="6" spans="1:60" ht="38.25" x14ac:dyDescent="0.2">
      <c r="A6" s="142" t="s">
        <v>94</v>
      </c>
      <c r="B6" s="144" t="s">
        <v>95</v>
      </c>
      <c r="C6" s="144" t="s">
        <v>96</v>
      </c>
      <c r="D6" s="143" t="s">
        <v>97</v>
      </c>
      <c r="E6" s="142" t="s">
        <v>98</v>
      </c>
      <c r="F6" s="141" t="s">
        <v>99</v>
      </c>
      <c r="G6" s="142" t="s">
        <v>29</v>
      </c>
      <c r="H6" s="145" t="s">
        <v>30</v>
      </c>
      <c r="I6" s="145" t="s">
        <v>100</v>
      </c>
      <c r="J6" s="145" t="s">
        <v>31</v>
      </c>
      <c r="K6" s="145" t="s">
        <v>101</v>
      </c>
      <c r="L6" s="145" t="s">
        <v>102</v>
      </c>
      <c r="M6" s="145" t="s">
        <v>103</v>
      </c>
      <c r="N6" s="145" t="s">
        <v>104</v>
      </c>
      <c r="O6" s="145" t="s">
        <v>105</v>
      </c>
      <c r="P6" s="145" t="s">
        <v>106</v>
      </c>
      <c r="Q6" s="145" t="s">
        <v>107</v>
      </c>
      <c r="R6" s="145" t="s">
        <v>108</v>
      </c>
      <c r="S6" s="145" t="s">
        <v>109</v>
      </c>
      <c r="T6" s="145" t="s">
        <v>110</v>
      </c>
      <c r="U6" s="145" t="s">
        <v>111</v>
      </c>
      <c r="V6" s="145" t="s">
        <v>112</v>
      </c>
      <c r="W6" s="145" t="s">
        <v>113</v>
      </c>
      <c r="X6" s="145" t="s">
        <v>114</v>
      </c>
      <c r="Y6" s="145" t="s">
        <v>115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0" t="s">
        <v>116</v>
      </c>
      <c r="B8" s="161" t="s">
        <v>69</v>
      </c>
      <c r="C8" s="181" t="s">
        <v>70</v>
      </c>
      <c r="D8" s="162"/>
      <c r="E8" s="163"/>
      <c r="F8" s="164"/>
      <c r="G8" s="164">
        <f>SUMIF(AG9:AG45,"&lt;&gt;NOR",G9:G45)</f>
        <v>0</v>
      </c>
      <c r="H8" s="164"/>
      <c r="I8" s="164">
        <f>SUM(I9:I45)</f>
        <v>0</v>
      </c>
      <c r="J8" s="164"/>
      <c r="K8" s="164">
        <f>SUM(K9:K45)</f>
        <v>0</v>
      </c>
      <c r="L8" s="164"/>
      <c r="M8" s="164">
        <f>SUM(M9:M45)</f>
        <v>0</v>
      </c>
      <c r="N8" s="163"/>
      <c r="O8" s="163">
        <f>SUM(O9:O45)</f>
        <v>0.06</v>
      </c>
      <c r="P8" s="163"/>
      <c r="Q8" s="163">
        <f>SUM(Q9:Q45)</f>
        <v>17.490000000000002</v>
      </c>
      <c r="R8" s="164"/>
      <c r="S8" s="164"/>
      <c r="T8" s="165"/>
      <c r="U8" s="159"/>
      <c r="V8" s="159">
        <f>SUM(V9:V45)</f>
        <v>900.36</v>
      </c>
      <c r="W8" s="159"/>
      <c r="X8" s="159"/>
      <c r="Y8" s="159"/>
      <c r="AG8" t="s">
        <v>117</v>
      </c>
    </row>
    <row r="9" spans="1:60" ht="22.5" outlineLevel="1" x14ac:dyDescent="0.2">
      <c r="A9" s="174">
        <v>1</v>
      </c>
      <c r="B9" s="175" t="s">
        <v>118</v>
      </c>
      <c r="C9" s="182" t="s">
        <v>119</v>
      </c>
      <c r="D9" s="176" t="s">
        <v>120</v>
      </c>
      <c r="E9" s="177">
        <v>1600</v>
      </c>
      <c r="F9" s="178"/>
      <c r="G9" s="179">
        <f t="shared" ref="G9:G14" si="0">ROUND(E9*F9,2)</f>
        <v>0</v>
      </c>
      <c r="H9" s="178"/>
      <c r="I9" s="179">
        <f t="shared" ref="I9:I14" si="1">ROUND(E9*H9,2)</f>
        <v>0</v>
      </c>
      <c r="J9" s="178"/>
      <c r="K9" s="179">
        <f t="shared" ref="K9:K14" si="2">ROUND(E9*J9,2)</f>
        <v>0</v>
      </c>
      <c r="L9" s="179">
        <v>21</v>
      </c>
      <c r="M9" s="179">
        <f t="shared" ref="M9:M14" si="3">G9*(1+L9/100)</f>
        <v>0</v>
      </c>
      <c r="N9" s="177">
        <v>0</v>
      </c>
      <c r="O9" s="177">
        <f t="shared" ref="O9:O14" si="4">ROUND(E9*N9,2)</f>
        <v>0</v>
      </c>
      <c r="P9" s="177">
        <v>8.0000000000000002E-3</v>
      </c>
      <c r="Q9" s="177">
        <f t="shared" ref="Q9:Q14" si="5">ROUND(E9*P9,2)</f>
        <v>12.8</v>
      </c>
      <c r="R9" s="179" t="s">
        <v>121</v>
      </c>
      <c r="S9" s="179" t="s">
        <v>122</v>
      </c>
      <c r="T9" s="180" t="s">
        <v>122</v>
      </c>
      <c r="U9" s="156">
        <v>0.35</v>
      </c>
      <c r="V9" s="156">
        <f t="shared" ref="V9:V14" si="6">ROUND(E9*U9,2)</f>
        <v>560</v>
      </c>
      <c r="W9" s="156"/>
      <c r="X9" s="156" t="s">
        <v>123</v>
      </c>
      <c r="Y9" s="156" t="s">
        <v>124</v>
      </c>
      <c r="Z9" s="146"/>
      <c r="AA9" s="146"/>
      <c r="AB9" s="146"/>
      <c r="AC9" s="146"/>
      <c r="AD9" s="146"/>
      <c r="AE9" s="146"/>
      <c r="AF9" s="146"/>
      <c r="AG9" s="146" t="s">
        <v>125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74">
        <v>2</v>
      </c>
      <c r="B10" s="175" t="s">
        <v>126</v>
      </c>
      <c r="C10" s="182" t="s">
        <v>127</v>
      </c>
      <c r="D10" s="176" t="s">
        <v>120</v>
      </c>
      <c r="E10" s="177">
        <v>920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21</v>
      </c>
      <c r="M10" s="179">
        <f t="shared" si="3"/>
        <v>0</v>
      </c>
      <c r="N10" s="177">
        <v>0</v>
      </c>
      <c r="O10" s="177">
        <f t="shared" si="4"/>
        <v>0</v>
      </c>
      <c r="P10" s="177">
        <v>5.1000000000000004E-3</v>
      </c>
      <c r="Q10" s="177">
        <f t="shared" si="5"/>
        <v>4.6900000000000004</v>
      </c>
      <c r="R10" s="179" t="s">
        <v>121</v>
      </c>
      <c r="S10" s="179" t="s">
        <v>122</v>
      </c>
      <c r="T10" s="180" t="s">
        <v>122</v>
      </c>
      <c r="U10" s="156">
        <v>0.36</v>
      </c>
      <c r="V10" s="156">
        <f t="shared" si="6"/>
        <v>331.2</v>
      </c>
      <c r="W10" s="156"/>
      <c r="X10" s="156" t="s">
        <v>123</v>
      </c>
      <c r="Y10" s="156" t="s">
        <v>124</v>
      </c>
      <c r="Z10" s="146"/>
      <c r="AA10" s="146"/>
      <c r="AB10" s="146"/>
      <c r="AC10" s="146"/>
      <c r="AD10" s="146"/>
      <c r="AE10" s="146"/>
      <c r="AF10" s="146"/>
      <c r="AG10" s="146" t="s">
        <v>125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74">
        <v>3</v>
      </c>
      <c r="B11" s="175" t="s">
        <v>128</v>
      </c>
      <c r="C11" s="182" t="s">
        <v>129</v>
      </c>
      <c r="D11" s="176" t="s">
        <v>130</v>
      </c>
      <c r="E11" s="177">
        <v>5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21</v>
      </c>
      <c r="M11" s="179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9" t="s">
        <v>131</v>
      </c>
      <c r="S11" s="179" t="s">
        <v>122</v>
      </c>
      <c r="T11" s="180" t="s">
        <v>132</v>
      </c>
      <c r="U11" s="156">
        <v>0</v>
      </c>
      <c r="V11" s="156">
        <f t="shared" si="6"/>
        <v>0</v>
      </c>
      <c r="W11" s="156"/>
      <c r="X11" s="156" t="s">
        <v>123</v>
      </c>
      <c r="Y11" s="156" t="s">
        <v>124</v>
      </c>
      <c r="Z11" s="146"/>
      <c r="AA11" s="146"/>
      <c r="AB11" s="146"/>
      <c r="AC11" s="146"/>
      <c r="AD11" s="146"/>
      <c r="AE11" s="146"/>
      <c r="AF11" s="146"/>
      <c r="AG11" s="146" t="s">
        <v>125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74">
        <v>4</v>
      </c>
      <c r="B12" s="175" t="s">
        <v>133</v>
      </c>
      <c r="C12" s="182" t="s">
        <v>134</v>
      </c>
      <c r="D12" s="176" t="s">
        <v>135</v>
      </c>
      <c r="E12" s="177">
        <v>12.8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21</v>
      </c>
      <c r="M12" s="179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9" t="s">
        <v>131</v>
      </c>
      <c r="S12" s="179" t="s">
        <v>122</v>
      </c>
      <c r="T12" s="180" t="s">
        <v>122</v>
      </c>
      <c r="U12" s="156">
        <v>0.49</v>
      </c>
      <c r="V12" s="156">
        <f t="shared" si="6"/>
        <v>6.27</v>
      </c>
      <c r="W12" s="156"/>
      <c r="X12" s="156" t="s">
        <v>123</v>
      </c>
      <c r="Y12" s="156" t="s">
        <v>124</v>
      </c>
      <c r="Z12" s="146"/>
      <c r="AA12" s="146"/>
      <c r="AB12" s="146"/>
      <c r="AC12" s="146"/>
      <c r="AD12" s="146"/>
      <c r="AE12" s="146"/>
      <c r="AF12" s="146"/>
      <c r="AG12" s="146" t="s">
        <v>125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74">
        <v>5</v>
      </c>
      <c r="B13" s="175" t="s">
        <v>136</v>
      </c>
      <c r="C13" s="182" t="s">
        <v>137</v>
      </c>
      <c r="D13" s="176" t="s">
        <v>135</v>
      </c>
      <c r="E13" s="177">
        <v>12.8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21</v>
      </c>
      <c r="M13" s="179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9" t="s">
        <v>131</v>
      </c>
      <c r="S13" s="179" t="s">
        <v>122</v>
      </c>
      <c r="T13" s="180" t="s">
        <v>122</v>
      </c>
      <c r="U13" s="156">
        <v>0</v>
      </c>
      <c r="V13" s="156">
        <f t="shared" si="6"/>
        <v>0</v>
      </c>
      <c r="W13" s="156"/>
      <c r="X13" s="156" t="s">
        <v>123</v>
      </c>
      <c r="Y13" s="156" t="s">
        <v>124</v>
      </c>
      <c r="Z13" s="146"/>
      <c r="AA13" s="146"/>
      <c r="AB13" s="146"/>
      <c r="AC13" s="146"/>
      <c r="AD13" s="146"/>
      <c r="AE13" s="146"/>
      <c r="AF13" s="146"/>
      <c r="AG13" s="146" t="s">
        <v>125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7">
        <v>6</v>
      </c>
      <c r="B14" s="168" t="s">
        <v>138</v>
      </c>
      <c r="C14" s="183" t="s">
        <v>139</v>
      </c>
      <c r="D14" s="169" t="s">
        <v>135</v>
      </c>
      <c r="E14" s="170">
        <v>192</v>
      </c>
      <c r="F14" s="171"/>
      <c r="G14" s="172">
        <f t="shared" si="0"/>
        <v>0</v>
      </c>
      <c r="H14" s="171"/>
      <c r="I14" s="172">
        <f t="shared" si="1"/>
        <v>0</v>
      </c>
      <c r="J14" s="171"/>
      <c r="K14" s="172">
        <f t="shared" si="2"/>
        <v>0</v>
      </c>
      <c r="L14" s="172">
        <v>21</v>
      </c>
      <c r="M14" s="172">
        <f t="shared" si="3"/>
        <v>0</v>
      </c>
      <c r="N14" s="170">
        <v>0</v>
      </c>
      <c r="O14" s="170">
        <f t="shared" si="4"/>
        <v>0</v>
      </c>
      <c r="P14" s="170">
        <v>0</v>
      </c>
      <c r="Q14" s="170">
        <f t="shared" si="5"/>
        <v>0</v>
      </c>
      <c r="R14" s="172" t="s">
        <v>131</v>
      </c>
      <c r="S14" s="172" t="s">
        <v>122</v>
      </c>
      <c r="T14" s="173" t="s">
        <v>132</v>
      </c>
      <c r="U14" s="156">
        <v>0</v>
      </c>
      <c r="V14" s="156">
        <f t="shared" si="6"/>
        <v>0</v>
      </c>
      <c r="W14" s="156"/>
      <c r="X14" s="156" t="s">
        <v>123</v>
      </c>
      <c r="Y14" s="156" t="s">
        <v>124</v>
      </c>
      <c r="Z14" s="146"/>
      <c r="AA14" s="146"/>
      <c r="AB14" s="146"/>
      <c r="AC14" s="146"/>
      <c r="AD14" s="146"/>
      <c r="AE14" s="146"/>
      <c r="AF14" s="146"/>
      <c r="AG14" s="146" t="s">
        <v>125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2">
      <c r="A15" s="153"/>
      <c r="B15" s="154"/>
      <c r="C15" s="184" t="s">
        <v>140</v>
      </c>
      <c r="D15" s="157"/>
      <c r="E15" s="158">
        <v>192</v>
      </c>
      <c r="F15" s="156"/>
      <c r="G15" s="156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141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67">
        <v>7</v>
      </c>
      <c r="B16" s="168" t="s">
        <v>142</v>
      </c>
      <c r="C16" s="183" t="s">
        <v>143</v>
      </c>
      <c r="D16" s="169" t="s">
        <v>135</v>
      </c>
      <c r="E16" s="170">
        <v>4.6900000000000004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2" t="s">
        <v>131</v>
      </c>
      <c r="S16" s="172" t="s">
        <v>122</v>
      </c>
      <c r="T16" s="173" t="s">
        <v>122</v>
      </c>
      <c r="U16" s="156">
        <v>0</v>
      </c>
      <c r="V16" s="156">
        <f>ROUND(E16*U16,2)</f>
        <v>0</v>
      </c>
      <c r="W16" s="156"/>
      <c r="X16" s="156" t="s">
        <v>123</v>
      </c>
      <c r="Y16" s="156" t="s">
        <v>124</v>
      </c>
      <c r="Z16" s="146"/>
      <c r="AA16" s="146"/>
      <c r="AB16" s="146"/>
      <c r="AC16" s="146"/>
      <c r="AD16" s="146"/>
      <c r="AE16" s="146"/>
      <c r="AF16" s="146"/>
      <c r="AG16" s="146" t="s">
        <v>125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2" x14ac:dyDescent="0.2">
      <c r="A17" s="153"/>
      <c r="B17" s="154"/>
      <c r="C17" s="247" t="s">
        <v>144</v>
      </c>
      <c r="D17" s="248"/>
      <c r="E17" s="248"/>
      <c r="F17" s="248"/>
      <c r="G17" s="248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145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1" x14ac:dyDescent="0.2">
      <c r="A18" s="174">
        <v>8</v>
      </c>
      <c r="B18" s="175" t="s">
        <v>146</v>
      </c>
      <c r="C18" s="182" t="s">
        <v>147</v>
      </c>
      <c r="D18" s="176" t="s">
        <v>148</v>
      </c>
      <c r="E18" s="177">
        <v>2</v>
      </c>
      <c r="F18" s="178"/>
      <c r="G18" s="179">
        <f t="shared" ref="G18:G36" si="7">ROUND(E18*F18,2)</f>
        <v>0</v>
      </c>
      <c r="H18" s="178"/>
      <c r="I18" s="179">
        <f t="shared" ref="I18:I36" si="8">ROUND(E18*H18,2)</f>
        <v>0</v>
      </c>
      <c r="J18" s="178"/>
      <c r="K18" s="179">
        <f t="shared" ref="K18:K36" si="9">ROUND(E18*J18,2)</f>
        <v>0</v>
      </c>
      <c r="L18" s="179">
        <v>21</v>
      </c>
      <c r="M18" s="179">
        <f t="shared" ref="M18:M36" si="10">G18*(1+L18/100)</f>
        <v>0</v>
      </c>
      <c r="N18" s="177">
        <v>2.2000000000000001E-3</v>
      </c>
      <c r="O18" s="177">
        <f t="shared" ref="O18:O36" si="11">ROUND(E18*N18,2)</f>
        <v>0</v>
      </c>
      <c r="P18" s="177">
        <v>0</v>
      </c>
      <c r="Q18" s="177">
        <f t="shared" ref="Q18:Q36" si="12">ROUND(E18*P18,2)</f>
        <v>0</v>
      </c>
      <c r="R18" s="179" t="s">
        <v>149</v>
      </c>
      <c r="S18" s="179" t="s">
        <v>122</v>
      </c>
      <c r="T18" s="180" t="s">
        <v>122</v>
      </c>
      <c r="U18" s="156">
        <v>0</v>
      </c>
      <c r="V18" s="156">
        <f t="shared" ref="V18:V36" si="13">ROUND(E18*U18,2)</f>
        <v>0</v>
      </c>
      <c r="W18" s="156"/>
      <c r="X18" s="156" t="s">
        <v>150</v>
      </c>
      <c r="Y18" s="156" t="s">
        <v>124</v>
      </c>
      <c r="Z18" s="146"/>
      <c r="AA18" s="146"/>
      <c r="AB18" s="146"/>
      <c r="AC18" s="146"/>
      <c r="AD18" s="146"/>
      <c r="AE18" s="146"/>
      <c r="AF18" s="146"/>
      <c r="AG18" s="146" t="s">
        <v>151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outlineLevel="1" x14ac:dyDescent="0.2">
      <c r="A19" s="174">
        <v>9</v>
      </c>
      <c r="B19" s="175" t="s">
        <v>146</v>
      </c>
      <c r="C19" s="182" t="s">
        <v>147</v>
      </c>
      <c r="D19" s="176" t="s">
        <v>148</v>
      </c>
      <c r="E19" s="177">
        <v>6</v>
      </c>
      <c r="F19" s="178"/>
      <c r="G19" s="179">
        <f t="shared" si="7"/>
        <v>0</v>
      </c>
      <c r="H19" s="178"/>
      <c r="I19" s="179">
        <f t="shared" si="8"/>
        <v>0</v>
      </c>
      <c r="J19" s="178"/>
      <c r="K19" s="179">
        <f t="shared" si="9"/>
        <v>0</v>
      </c>
      <c r="L19" s="179">
        <v>21</v>
      </c>
      <c r="M19" s="179">
        <f t="shared" si="10"/>
        <v>0</v>
      </c>
      <c r="N19" s="177">
        <v>2.2000000000000001E-3</v>
      </c>
      <c r="O19" s="177">
        <f t="shared" si="11"/>
        <v>0.01</v>
      </c>
      <c r="P19" s="177">
        <v>0</v>
      </c>
      <c r="Q19" s="177">
        <f t="shared" si="12"/>
        <v>0</v>
      </c>
      <c r="R19" s="179" t="s">
        <v>149</v>
      </c>
      <c r="S19" s="179" t="s">
        <v>122</v>
      </c>
      <c r="T19" s="180" t="s">
        <v>122</v>
      </c>
      <c r="U19" s="156">
        <v>0</v>
      </c>
      <c r="V19" s="156">
        <f t="shared" si="13"/>
        <v>0</v>
      </c>
      <c r="W19" s="156"/>
      <c r="X19" s="156" t="s">
        <v>150</v>
      </c>
      <c r="Y19" s="156" t="s">
        <v>124</v>
      </c>
      <c r="Z19" s="146"/>
      <c r="AA19" s="146"/>
      <c r="AB19" s="146"/>
      <c r="AC19" s="146"/>
      <c r="AD19" s="146"/>
      <c r="AE19" s="146"/>
      <c r="AF19" s="146"/>
      <c r="AG19" s="146" t="s">
        <v>152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2.5" outlineLevel="1" x14ac:dyDescent="0.2">
      <c r="A20" s="174">
        <v>10</v>
      </c>
      <c r="B20" s="175" t="s">
        <v>153</v>
      </c>
      <c r="C20" s="182" t="s">
        <v>154</v>
      </c>
      <c r="D20" s="176" t="s">
        <v>148</v>
      </c>
      <c r="E20" s="177">
        <v>0</v>
      </c>
      <c r="F20" s="178"/>
      <c r="G20" s="179">
        <f t="shared" si="7"/>
        <v>0</v>
      </c>
      <c r="H20" s="178"/>
      <c r="I20" s="179">
        <f t="shared" si="8"/>
        <v>0</v>
      </c>
      <c r="J20" s="178"/>
      <c r="K20" s="179">
        <f t="shared" si="9"/>
        <v>0</v>
      </c>
      <c r="L20" s="179">
        <v>21</v>
      </c>
      <c r="M20" s="179">
        <f t="shared" si="10"/>
        <v>0</v>
      </c>
      <c r="N20" s="177">
        <v>1.6999999999999999E-3</v>
      </c>
      <c r="O20" s="177">
        <f t="shared" si="11"/>
        <v>0</v>
      </c>
      <c r="P20" s="177">
        <v>0</v>
      </c>
      <c r="Q20" s="177">
        <f t="shared" si="12"/>
        <v>0</v>
      </c>
      <c r="R20" s="179" t="s">
        <v>149</v>
      </c>
      <c r="S20" s="179" t="s">
        <v>122</v>
      </c>
      <c r="T20" s="180" t="s">
        <v>122</v>
      </c>
      <c r="U20" s="156">
        <v>0</v>
      </c>
      <c r="V20" s="156">
        <f t="shared" si="13"/>
        <v>0</v>
      </c>
      <c r="W20" s="156"/>
      <c r="X20" s="156" t="s">
        <v>150</v>
      </c>
      <c r="Y20" s="156" t="s">
        <v>124</v>
      </c>
      <c r="Z20" s="146"/>
      <c r="AA20" s="146"/>
      <c r="AB20" s="146"/>
      <c r="AC20" s="146"/>
      <c r="AD20" s="146"/>
      <c r="AE20" s="146"/>
      <c r="AF20" s="146"/>
      <c r="AG20" s="146" t="s">
        <v>151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1" x14ac:dyDescent="0.2">
      <c r="A21" s="174">
        <v>11</v>
      </c>
      <c r="B21" s="175" t="s">
        <v>155</v>
      </c>
      <c r="C21" s="182" t="s">
        <v>156</v>
      </c>
      <c r="D21" s="176" t="s">
        <v>148</v>
      </c>
      <c r="E21" s="177">
        <v>0</v>
      </c>
      <c r="F21" s="178"/>
      <c r="G21" s="179">
        <f t="shared" si="7"/>
        <v>0</v>
      </c>
      <c r="H21" s="178"/>
      <c r="I21" s="179">
        <f t="shared" si="8"/>
        <v>0</v>
      </c>
      <c r="J21" s="178"/>
      <c r="K21" s="179">
        <f t="shared" si="9"/>
        <v>0</v>
      </c>
      <c r="L21" s="179">
        <v>21</v>
      </c>
      <c r="M21" s="179">
        <f t="shared" si="10"/>
        <v>0</v>
      </c>
      <c r="N21" s="177">
        <v>1.2999999999999999E-3</v>
      </c>
      <c r="O21" s="177">
        <f t="shared" si="11"/>
        <v>0</v>
      </c>
      <c r="P21" s="177">
        <v>0</v>
      </c>
      <c r="Q21" s="177">
        <f t="shared" si="12"/>
        <v>0</v>
      </c>
      <c r="R21" s="179" t="s">
        <v>149</v>
      </c>
      <c r="S21" s="179" t="s">
        <v>122</v>
      </c>
      <c r="T21" s="180" t="s">
        <v>122</v>
      </c>
      <c r="U21" s="156">
        <v>0</v>
      </c>
      <c r="V21" s="156">
        <f t="shared" si="13"/>
        <v>0</v>
      </c>
      <c r="W21" s="156"/>
      <c r="X21" s="156" t="s">
        <v>150</v>
      </c>
      <c r="Y21" s="156" t="s">
        <v>124</v>
      </c>
      <c r="Z21" s="146"/>
      <c r="AA21" s="146"/>
      <c r="AB21" s="146"/>
      <c r="AC21" s="146"/>
      <c r="AD21" s="146"/>
      <c r="AE21" s="146"/>
      <c r="AF21" s="146"/>
      <c r="AG21" s="146" t="s">
        <v>151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2.5" outlineLevel="1" x14ac:dyDescent="0.2">
      <c r="A22" s="174">
        <v>12</v>
      </c>
      <c r="B22" s="175" t="s">
        <v>157</v>
      </c>
      <c r="C22" s="182" t="s">
        <v>158</v>
      </c>
      <c r="D22" s="176" t="s">
        <v>148</v>
      </c>
      <c r="E22" s="177">
        <v>0</v>
      </c>
      <c r="F22" s="178"/>
      <c r="G22" s="179">
        <f t="shared" si="7"/>
        <v>0</v>
      </c>
      <c r="H22" s="178"/>
      <c r="I22" s="179">
        <f t="shared" si="8"/>
        <v>0</v>
      </c>
      <c r="J22" s="178"/>
      <c r="K22" s="179">
        <f t="shared" si="9"/>
        <v>0</v>
      </c>
      <c r="L22" s="179">
        <v>21</v>
      </c>
      <c r="M22" s="179">
        <f t="shared" si="10"/>
        <v>0</v>
      </c>
      <c r="N22" s="177">
        <v>1.1000000000000001E-3</v>
      </c>
      <c r="O22" s="177">
        <f t="shared" si="11"/>
        <v>0</v>
      </c>
      <c r="P22" s="177">
        <v>0</v>
      </c>
      <c r="Q22" s="177">
        <f t="shared" si="12"/>
        <v>0</v>
      </c>
      <c r="R22" s="179" t="s">
        <v>149</v>
      </c>
      <c r="S22" s="179" t="s">
        <v>122</v>
      </c>
      <c r="T22" s="180" t="s">
        <v>122</v>
      </c>
      <c r="U22" s="156">
        <v>0</v>
      </c>
      <c r="V22" s="156">
        <f t="shared" si="13"/>
        <v>0</v>
      </c>
      <c r="W22" s="156"/>
      <c r="X22" s="156" t="s">
        <v>150</v>
      </c>
      <c r="Y22" s="156" t="s">
        <v>124</v>
      </c>
      <c r="Z22" s="146"/>
      <c r="AA22" s="146"/>
      <c r="AB22" s="146"/>
      <c r="AC22" s="146"/>
      <c r="AD22" s="146"/>
      <c r="AE22" s="146"/>
      <c r="AF22" s="146"/>
      <c r="AG22" s="146" t="s">
        <v>151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22.5" outlineLevel="1" x14ac:dyDescent="0.2">
      <c r="A23" s="174">
        <v>13</v>
      </c>
      <c r="B23" s="175" t="s">
        <v>159</v>
      </c>
      <c r="C23" s="182" t="s">
        <v>160</v>
      </c>
      <c r="D23" s="176" t="s">
        <v>148</v>
      </c>
      <c r="E23" s="177">
        <v>2</v>
      </c>
      <c r="F23" s="178"/>
      <c r="G23" s="179">
        <f t="shared" si="7"/>
        <v>0</v>
      </c>
      <c r="H23" s="178"/>
      <c r="I23" s="179">
        <f t="shared" si="8"/>
        <v>0</v>
      </c>
      <c r="J23" s="178"/>
      <c r="K23" s="179">
        <f t="shared" si="9"/>
        <v>0</v>
      </c>
      <c r="L23" s="179">
        <v>21</v>
      </c>
      <c r="M23" s="179">
        <f t="shared" si="10"/>
        <v>0</v>
      </c>
      <c r="N23" s="177">
        <v>1E-3</v>
      </c>
      <c r="O23" s="177">
        <f t="shared" si="11"/>
        <v>0</v>
      </c>
      <c r="P23" s="177">
        <v>0</v>
      </c>
      <c r="Q23" s="177">
        <f t="shared" si="12"/>
        <v>0</v>
      </c>
      <c r="R23" s="179" t="s">
        <v>149</v>
      </c>
      <c r="S23" s="179" t="s">
        <v>122</v>
      </c>
      <c r="T23" s="180" t="s">
        <v>122</v>
      </c>
      <c r="U23" s="156">
        <v>0</v>
      </c>
      <c r="V23" s="156">
        <f t="shared" si="13"/>
        <v>0</v>
      </c>
      <c r="W23" s="156"/>
      <c r="X23" s="156" t="s">
        <v>150</v>
      </c>
      <c r="Y23" s="156" t="s">
        <v>124</v>
      </c>
      <c r="Z23" s="146"/>
      <c r="AA23" s="146"/>
      <c r="AB23" s="146"/>
      <c r="AC23" s="146"/>
      <c r="AD23" s="146"/>
      <c r="AE23" s="146"/>
      <c r="AF23" s="146"/>
      <c r="AG23" s="146" t="s">
        <v>151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22.5" outlineLevel="1" x14ac:dyDescent="0.2">
      <c r="A24" s="174">
        <v>14</v>
      </c>
      <c r="B24" s="175" t="s">
        <v>161</v>
      </c>
      <c r="C24" s="182" t="s">
        <v>162</v>
      </c>
      <c r="D24" s="176" t="s">
        <v>148</v>
      </c>
      <c r="E24" s="177">
        <v>0</v>
      </c>
      <c r="F24" s="178"/>
      <c r="G24" s="179">
        <f t="shared" si="7"/>
        <v>0</v>
      </c>
      <c r="H24" s="178"/>
      <c r="I24" s="179">
        <f t="shared" si="8"/>
        <v>0</v>
      </c>
      <c r="J24" s="178"/>
      <c r="K24" s="179">
        <f t="shared" si="9"/>
        <v>0</v>
      </c>
      <c r="L24" s="179">
        <v>21</v>
      </c>
      <c r="M24" s="179">
        <f t="shared" si="10"/>
        <v>0</v>
      </c>
      <c r="N24" s="177">
        <v>8.0000000000000004E-4</v>
      </c>
      <c r="O24" s="177">
        <f t="shared" si="11"/>
        <v>0</v>
      </c>
      <c r="P24" s="177">
        <v>0</v>
      </c>
      <c r="Q24" s="177">
        <f t="shared" si="12"/>
        <v>0</v>
      </c>
      <c r="R24" s="179" t="s">
        <v>149</v>
      </c>
      <c r="S24" s="179" t="s">
        <v>122</v>
      </c>
      <c r="T24" s="180" t="s">
        <v>122</v>
      </c>
      <c r="U24" s="156">
        <v>0</v>
      </c>
      <c r="V24" s="156">
        <f t="shared" si="13"/>
        <v>0</v>
      </c>
      <c r="W24" s="156"/>
      <c r="X24" s="156" t="s">
        <v>150</v>
      </c>
      <c r="Y24" s="156" t="s">
        <v>124</v>
      </c>
      <c r="Z24" s="146"/>
      <c r="AA24" s="146"/>
      <c r="AB24" s="146"/>
      <c r="AC24" s="146"/>
      <c r="AD24" s="146"/>
      <c r="AE24" s="146"/>
      <c r="AF24" s="146"/>
      <c r="AG24" s="146" t="s">
        <v>151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22.5" outlineLevel="1" x14ac:dyDescent="0.2">
      <c r="A25" s="174">
        <v>15</v>
      </c>
      <c r="B25" s="175" t="s">
        <v>163</v>
      </c>
      <c r="C25" s="182" t="s">
        <v>164</v>
      </c>
      <c r="D25" s="176" t="s">
        <v>148</v>
      </c>
      <c r="E25" s="177">
        <v>0</v>
      </c>
      <c r="F25" s="178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21</v>
      </c>
      <c r="M25" s="179">
        <f t="shared" si="10"/>
        <v>0</v>
      </c>
      <c r="N25" s="177">
        <v>6.9999999999999999E-4</v>
      </c>
      <c r="O25" s="177">
        <f t="shared" si="11"/>
        <v>0</v>
      </c>
      <c r="P25" s="177">
        <v>0</v>
      </c>
      <c r="Q25" s="177">
        <f t="shared" si="12"/>
        <v>0</v>
      </c>
      <c r="R25" s="179" t="s">
        <v>149</v>
      </c>
      <c r="S25" s="179" t="s">
        <v>122</v>
      </c>
      <c r="T25" s="180" t="s">
        <v>122</v>
      </c>
      <c r="U25" s="156">
        <v>0</v>
      </c>
      <c r="V25" s="156">
        <f t="shared" si="13"/>
        <v>0</v>
      </c>
      <c r="W25" s="156"/>
      <c r="X25" s="156" t="s">
        <v>150</v>
      </c>
      <c r="Y25" s="156" t="s">
        <v>124</v>
      </c>
      <c r="Z25" s="146"/>
      <c r="AA25" s="146"/>
      <c r="AB25" s="146"/>
      <c r="AC25" s="146"/>
      <c r="AD25" s="146"/>
      <c r="AE25" s="146"/>
      <c r="AF25" s="146"/>
      <c r="AG25" s="146" t="s">
        <v>151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22.5" outlineLevel="1" x14ac:dyDescent="0.2">
      <c r="A26" s="174">
        <v>16</v>
      </c>
      <c r="B26" s="175" t="s">
        <v>165</v>
      </c>
      <c r="C26" s="182" t="s">
        <v>166</v>
      </c>
      <c r="D26" s="176" t="s">
        <v>148</v>
      </c>
      <c r="E26" s="177">
        <v>0</v>
      </c>
      <c r="F26" s="178"/>
      <c r="G26" s="179">
        <f t="shared" si="7"/>
        <v>0</v>
      </c>
      <c r="H26" s="178"/>
      <c r="I26" s="179">
        <f t="shared" si="8"/>
        <v>0</v>
      </c>
      <c r="J26" s="178"/>
      <c r="K26" s="179">
        <f t="shared" si="9"/>
        <v>0</v>
      </c>
      <c r="L26" s="179">
        <v>21</v>
      </c>
      <c r="M26" s="179">
        <f t="shared" si="10"/>
        <v>0</v>
      </c>
      <c r="N26" s="177">
        <v>6.4999999999999997E-4</v>
      </c>
      <c r="O26" s="177">
        <f t="shared" si="11"/>
        <v>0</v>
      </c>
      <c r="P26" s="177">
        <v>0</v>
      </c>
      <c r="Q26" s="177">
        <f t="shared" si="12"/>
        <v>0</v>
      </c>
      <c r="R26" s="179" t="s">
        <v>149</v>
      </c>
      <c r="S26" s="179" t="s">
        <v>122</v>
      </c>
      <c r="T26" s="180" t="s">
        <v>122</v>
      </c>
      <c r="U26" s="156">
        <v>0</v>
      </c>
      <c r="V26" s="156">
        <f t="shared" si="13"/>
        <v>0</v>
      </c>
      <c r="W26" s="156"/>
      <c r="X26" s="156" t="s">
        <v>150</v>
      </c>
      <c r="Y26" s="156" t="s">
        <v>124</v>
      </c>
      <c r="Z26" s="146"/>
      <c r="AA26" s="146"/>
      <c r="AB26" s="146"/>
      <c r="AC26" s="146"/>
      <c r="AD26" s="146"/>
      <c r="AE26" s="146"/>
      <c r="AF26" s="146"/>
      <c r="AG26" s="146" t="s">
        <v>151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22.5" outlineLevel="1" x14ac:dyDescent="0.2">
      <c r="A27" s="174">
        <v>17</v>
      </c>
      <c r="B27" s="175" t="s">
        <v>167</v>
      </c>
      <c r="C27" s="182" t="s">
        <v>168</v>
      </c>
      <c r="D27" s="176" t="s">
        <v>148</v>
      </c>
      <c r="E27" s="177">
        <v>0</v>
      </c>
      <c r="F27" s="178"/>
      <c r="G27" s="179">
        <f t="shared" si="7"/>
        <v>0</v>
      </c>
      <c r="H27" s="178"/>
      <c r="I27" s="179">
        <f t="shared" si="8"/>
        <v>0</v>
      </c>
      <c r="J27" s="178"/>
      <c r="K27" s="179">
        <f t="shared" si="9"/>
        <v>0</v>
      </c>
      <c r="L27" s="179">
        <v>21</v>
      </c>
      <c r="M27" s="179">
        <f t="shared" si="10"/>
        <v>0</v>
      </c>
      <c r="N27" s="177">
        <v>5.5000000000000003E-4</v>
      </c>
      <c r="O27" s="177">
        <f t="shared" si="11"/>
        <v>0</v>
      </c>
      <c r="P27" s="177">
        <v>0</v>
      </c>
      <c r="Q27" s="177">
        <f t="shared" si="12"/>
        <v>0</v>
      </c>
      <c r="R27" s="179" t="s">
        <v>149</v>
      </c>
      <c r="S27" s="179" t="s">
        <v>122</v>
      </c>
      <c r="T27" s="180" t="s">
        <v>122</v>
      </c>
      <c r="U27" s="156">
        <v>0</v>
      </c>
      <c r="V27" s="156">
        <f t="shared" si="13"/>
        <v>0</v>
      </c>
      <c r="W27" s="156"/>
      <c r="X27" s="156" t="s">
        <v>150</v>
      </c>
      <c r="Y27" s="156" t="s">
        <v>124</v>
      </c>
      <c r="Z27" s="146"/>
      <c r="AA27" s="146"/>
      <c r="AB27" s="146"/>
      <c r="AC27" s="146"/>
      <c r="AD27" s="146"/>
      <c r="AE27" s="146"/>
      <c r="AF27" s="146"/>
      <c r="AG27" s="146" t="s">
        <v>151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2.5" outlineLevel="1" x14ac:dyDescent="0.2">
      <c r="A28" s="174">
        <v>18</v>
      </c>
      <c r="B28" s="175" t="s">
        <v>169</v>
      </c>
      <c r="C28" s="182" t="s">
        <v>170</v>
      </c>
      <c r="D28" s="176" t="s">
        <v>171</v>
      </c>
      <c r="E28" s="177">
        <v>1</v>
      </c>
      <c r="F28" s="178"/>
      <c r="G28" s="179">
        <f t="shared" si="7"/>
        <v>0</v>
      </c>
      <c r="H28" s="178"/>
      <c r="I28" s="179">
        <f t="shared" si="8"/>
        <v>0</v>
      </c>
      <c r="J28" s="178"/>
      <c r="K28" s="179">
        <f t="shared" si="9"/>
        <v>0</v>
      </c>
      <c r="L28" s="179">
        <v>21</v>
      </c>
      <c r="M28" s="179">
        <f t="shared" si="10"/>
        <v>0</v>
      </c>
      <c r="N28" s="177">
        <v>5.6600000000000001E-3</v>
      </c>
      <c r="O28" s="177">
        <f t="shared" si="11"/>
        <v>0.01</v>
      </c>
      <c r="P28" s="177">
        <v>0</v>
      </c>
      <c r="Q28" s="177">
        <f t="shared" si="12"/>
        <v>0</v>
      </c>
      <c r="R28" s="179"/>
      <c r="S28" s="179" t="s">
        <v>172</v>
      </c>
      <c r="T28" s="180" t="s">
        <v>132</v>
      </c>
      <c r="U28" s="156">
        <v>0</v>
      </c>
      <c r="V28" s="156">
        <f t="shared" si="13"/>
        <v>0</v>
      </c>
      <c r="W28" s="156"/>
      <c r="X28" s="156" t="s">
        <v>150</v>
      </c>
      <c r="Y28" s="156" t="s">
        <v>124</v>
      </c>
      <c r="Z28" s="146"/>
      <c r="AA28" s="146"/>
      <c r="AB28" s="146"/>
      <c r="AC28" s="146"/>
      <c r="AD28" s="146"/>
      <c r="AE28" s="146"/>
      <c r="AF28" s="146"/>
      <c r="AG28" s="146" t="s">
        <v>151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33.75" outlineLevel="1" x14ac:dyDescent="0.2">
      <c r="A29" s="174">
        <v>19</v>
      </c>
      <c r="B29" s="175" t="s">
        <v>173</v>
      </c>
      <c r="C29" s="182" t="s">
        <v>174</v>
      </c>
      <c r="D29" s="176" t="s">
        <v>171</v>
      </c>
      <c r="E29" s="177">
        <v>7</v>
      </c>
      <c r="F29" s="178"/>
      <c r="G29" s="179">
        <f t="shared" si="7"/>
        <v>0</v>
      </c>
      <c r="H29" s="178"/>
      <c r="I29" s="179">
        <f t="shared" si="8"/>
        <v>0</v>
      </c>
      <c r="J29" s="178"/>
      <c r="K29" s="179">
        <f t="shared" si="9"/>
        <v>0</v>
      </c>
      <c r="L29" s="179">
        <v>21</v>
      </c>
      <c r="M29" s="179">
        <f t="shared" si="10"/>
        <v>0</v>
      </c>
      <c r="N29" s="177">
        <v>5.6600000000000001E-3</v>
      </c>
      <c r="O29" s="177">
        <f t="shared" si="11"/>
        <v>0.04</v>
      </c>
      <c r="P29" s="177">
        <v>0</v>
      </c>
      <c r="Q29" s="177">
        <f t="shared" si="12"/>
        <v>0</v>
      </c>
      <c r="R29" s="179" t="s">
        <v>149</v>
      </c>
      <c r="S29" s="179" t="s">
        <v>122</v>
      </c>
      <c r="T29" s="180" t="s">
        <v>122</v>
      </c>
      <c r="U29" s="156">
        <v>0</v>
      </c>
      <c r="V29" s="156">
        <f t="shared" si="13"/>
        <v>0</v>
      </c>
      <c r="W29" s="156"/>
      <c r="X29" s="156" t="s">
        <v>150</v>
      </c>
      <c r="Y29" s="156" t="s">
        <v>124</v>
      </c>
      <c r="Z29" s="146"/>
      <c r="AA29" s="146"/>
      <c r="AB29" s="146"/>
      <c r="AC29" s="146"/>
      <c r="AD29" s="146"/>
      <c r="AE29" s="146"/>
      <c r="AF29" s="146"/>
      <c r="AG29" s="146" t="s">
        <v>151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33.75" outlineLevel="1" x14ac:dyDescent="0.2">
      <c r="A30" s="174">
        <v>20</v>
      </c>
      <c r="B30" s="175" t="s">
        <v>175</v>
      </c>
      <c r="C30" s="182" t="s">
        <v>176</v>
      </c>
      <c r="D30" s="176" t="s">
        <v>171</v>
      </c>
      <c r="E30" s="177">
        <v>0</v>
      </c>
      <c r="F30" s="178"/>
      <c r="G30" s="179">
        <f t="shared" si="7"/>
        <v>0</v>
      </c>
      <c r="H30" s="178"/>
      <c r="I30" s="179">
        <f t="shared" si="8"/>
        <v>0</v>
      </c>
      <c r="J30" s="178"/>
      <c r="K30" s="179">
        <f t="shared" si="9"/>
        <v>0</v>
      </c>
      <c r="L30" s="179">
        <v>21</v>
      </c>
      <c r="M30" s="179">
        <f t="shared" si="10"/>
        <v>0</v>
      </c>
      <c r="N30" s="177">
        <v>3.15E-3</v>
      </c>
      <c r="O30" s="177">
        <f t="shared" si="11"/>
        <v>0</v>
      </c>
      <c r="P30" s="177">
        <v>0</v>
      </c>
      <c r="Q30" s="177">
        <f t="shared" si="12"/>
        <v>0</v>
      </c>
      <c r="R30" s="179" t="s">
        <v>149</v>
      </c>
      <c r="S30" s="179" t="s">
        <v>122</v>
      </c>
      <c r="T30" s="180" t="s">
        <v>122</v>
      </c>
      <c r="U30" s="156">
        <v>0</v>
      </c>
      <c r="V30" s="156">
        <f t="shared" si="13"/>
        <v>0</v>
      </c>
      <c r="W30" s="156"/>
      <c r="X30" s="156" t="s">
        <v>150</v>
      </c>
      <c r="Y30" s="156" t="s">
        <v>124</v>
      </c>
      <c r="Z30" s="146"/>
      <c r="AA30" s="146"/>
      <c r="AB30" s="146"/>
      <c r="AC30" s="146"/>
      <c r="AD30" s="146"/>
      <c r="AE30" s="146"/>
      <c r="AF30" s="146"/>
      <c r="AG30" s="146" t="s">
        <v>151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33.75" outlineLevel="1" x14ac:dyDescent="0.2">
      <c r="A31" s="174">
        <v>21</v>
      </c>
      <c r="B31" s="175" t="s">
        <v>177</v>
      </c>
      <c r="C31" s="182" t="s">
        <v>178</v>
      </c>
      <c r="D31" s="176" t="s">
        <v>171</v>
      </c>
      <c r="E31" s="177">
        <v>2</v>
      </c>
      <c r="F31" s="178"/>
      <c r="G31" s="179">
        <f t="shared" si="7"/>
        <v>0</v>
      </c>
      <c r="H31" s="178"/>
      <c r="I31" s="179">
        <f t="shared" si="8"/>
        <v>0</v>
      </c>
      <c r="J31" s="178"/>
      <c r="K31" s="179">
        <f t="shared" si="9"/>
        <v>0</v>
      </c>
      <c r="L31" s="179">
        <v>21</v>
      </c>
      <c r="M31" s="179">
        <f t="shared" si="10"/>
        <v>0</v>
      </c>
      <c r="N31" s="177">
        <v>2.3999999999999998E-3</v>
      </c>
      <c r="O31" s="177">
        <f t="shared" si="11"/>
        <v>0</v>
      </c>
      <c r="P31" s="177">
        <v>0</v>
      </c>
      <c r="Q31" s="177">
        <f t="shared" si="12"/>
        <v>0</v>
      </c>
      <c r="R31" s="179" t="s">
        <v>149</v>
      </c>
      <c r="S31" s="179" t="s">
        <v>122</v>
      </c>
      <c r="T31" s="180" t="s">
        <v>122</v>
      </c>
      <c r="U31" s="156">
        <v>0</v>
      </c>
      <c r="V31" s="156">
        <f t="shared" si="13"/>
        <v>0</v>
      </c>
      <c r="W31" s="156"/>
      <c r="X31" s="156" t="s">
        <v>150</v>
      </c>
      <c r="Y31" s="156" t="s">
        <v>124</v>
      </c>
      <c r="Z31" s="146"/>
      <c r="AA31" s="146"/>
      <c r="AB31" s="146"/>
      <c r="AC31" s="146"/>
      <c r="AD31" s="146"/>
      <c r="AE31" s="146"/>
      <c r="AF31" s="146"/>
      <c r="AG31" s="146" t="s">
        <v>151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33.75" outlineLevel="1" x14ac:dyDescent="0.2">
      <c r="A32" s="174">
        <v>22</v>
      </c>
      <c r="B32" s="175" t="s">
        <v>179</v>
      </c>
      <c r="C32" s="182" t="s">
        <v>180</v>
      </c>
      <c r="D32" s="176" t="s">
        <v>171</v>
      </c>
      <c r="E32" s="177">
        <v>0</v>
      </c>
      <c r="F32" s="178"/>
      <c r="G32" s="179">
        <f t="shared" si="7"/>
        <v>0</v>
      </c>
      <c r="H32" s="178"/>
      <c r="I32" s="179">
        <f t="shared" si="8"/>
        <v>0</v>
      </c>
      <c r="J32" s="178"/>
      <c r="K32" s="179">
        <f t="shared" si="9"/>
        <v>0</v>
      </c>
      <c r="L32" s="179">
        <v>21</v>
      </c>
      <c r="M32" s="179">
        <f t="shared" si="10"/>
        <v>0</v>
      </c>
      <c r="N32" s="177">
        <v>1.72E-3</v>
      </c>
      <c r="O32" s="177">
        <f t="shared" si="11"/>
        <v>0</v>
      </c>
      <c r="P32" s="177">
        <v>0</v>
      </c>
      <c r="Q32" s="177">
        <f t="shared" si="12"/>
        <v>0</v>
      </c>
      <c r="R32" s="179" t="s">
        <v>149</v>
      </c>
      <c r="S32" s="179" t="s">
        <v>122</v>
      </c>
      <c r="T32" s="180" t="s">
        <v>122</v>
      </c>
      <c r="U32" s="156">
        <v>0</v>
      </c>
      <c r="V32" s="156">
        <f t="shared" si="13"/>
        <v>0</v>
      </c>
      <c r="W32" s="156"/>
      <c r="X32" s="156" t="s">
        <v>150</v>
      </c>
      <c r="Y32" s="156" t="s">
        <v>124</v>
      </c>
      <c r="Z32" s="146"/>
      <c r="AA32" s="146"/>
      <c r="AB32" s="146"/>
      <c r="AC32" s="146"/>
      <c r="AD32" s="146"/>
      <c r="AE32" s="146"/>
      <c r="AF32" s="146"/>
      <c r="AG32" s="146" t="s">
        <v>151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33.75" outlineLevel="1" x14ac:dyDescent="0.2">
      <c r="A33" s="174">
        <v>23</v>
      </c>
      <c r="B33" s="175" t="s">
        <v>181</v>
      </c>
      <c r="C33" s="182" t="s">
        <v>182</v>
      </c>
      <c r="D33" s="176" t="s">
        <v>171</v>
      </c>
      <c r="E33" s="177">
        <v>0</v>
      </c>
      <c r="F33" s="178"/>
      <c r="G33" s="179">
        <f t="shared" si="7"/>
        <v>0</v>
      </c>
      <c r="H33" s="178"/>
      <c r="I33" s="179">
        <f t="shared" si="8"/>
        <v>0</v>
      </c>
      <c r="J33" s="178"/>
      <c r="K33" s="179">
        <f t="shared" si="9"/>
        <v>0</v>
      </c>
      <c r="L33" s="179">
        <v>21</v>
      </c>
      <c r="M33" s="179">
        <f t="shared" si="10"/>
        <v>0</v>
      </c>
      <c r="N33" s="177">
        <v>1.1100000000000001E-3</v>
      </c>
      <c r="O33" s="177">
        <f t="shared" si="11"/>
        <v>0</v>
      </c>
      <c r="P33" s="177">
        <v>0</v>
      </c>
      <c r="Q33" s="177">
        <f t="shared" si="12"/>
        <v>0</v>
      </c>
      <c r="R33" s="179" t="s">
        <v>149</v>
      </c>
      <c r="S33" s="179" t="s">
        <v>122</v>
      </c>
      <c r="T33" s="180" t="s">
        <v>122</v>
      </c>
      <c r="U33" s="156">
        <v>0</v>
      </c>
      <c r="V33" s="156">
        <f t="shared" si="13"/>
        <v>0</v>
      </c>
      <c r="W33" s="156"/>
      <c r="X33" s="156" t="s">
        <v>150</v>
      </c>
      <c r="Y33" s="156" t="s">
        <v>124</v>
      </c>
      <c r="Z33" s="146"/>
      <c r="AA33" s="146"/>
      <c r="AB33" s="146"/>
      <c r="AC33" s="146"/>
      <c r="AD33" s="146"/>
      <c r="AE33" s="146"/>
      <c r="AF33" s="146"/>
      <c r="AG33" s="146" t="s">
        <v>151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ht="33.75" outlineLevel="1" x14ac:dyDescent="0.2">
      <c r="A34" s="174">
        <v>24</v>
      </c>
      <c r="B34" s="175" t="s">
        <v>183</v>
      </c>
      <c r="C34" s="182" t="s">
        <v>184</v>
      </c>
      <c r="D34" s="176" t="s">
        <v>171</v>
      </c>
      <c r="E34" s="177">
        <v>0</v>
      </c>
      <c r="F34" s="178"/>
      <c r="G34" s="179">
        <f t="shared" si="7"/>
        <v>0</v>
      </c>
      <c r="H34" s="178"/>
      <c r="I34" s="179">
        <f t="shared" si="8"/>
        <v>0</v>
      </c>
      <c r="J34" s="178"/>
      <c r="K34" s="179">
        <f t="shared" si="9"/>
        <v>0</v>
      </c>
      <c r="L34" s="179">
        <v>21</v>
      </c>
      <c r="M34" s="179">
        <f t="shared" si="10"/>
        <v>0</v>
      </c>
      <c r="N34" s="177">
        <v>1.0300000000000001E-3</v>
      </c>
      <c r="O34" s="177">
        <f t="shared" si="11"/>
        <v>0</v>
      </c>
      <c r="P34" s="177">
        <v>0</v>
      </c>
      <c r="Q34" s="177">
        <f t="shared" si="12"/>
        <v>0</v>
      </c>
      <c r="R34" s="179" t="s">
        <v>149</v>
      </c>
      <c r="S34" s="179" t="s">
        <v>122</v>
      </c>
      <c r="T34" s="180" t="s">
        <v>122</v>
      </c>
      <c r="U34" s="156">
        <v>0</v>
      </c>
      <c r="V34" s="156">
        <f t="shared" si="13"/>
        <v>0</v>
      </c>
      <c r="W34" s="156"/>
      <c r="X34" s="156" t="s">
        <v>150</v>
      </c>
      <c r="Y34" s="156" t="s">
        <v>124</v>
      </c>
      <c r="Z34" s="146"/>
      <c r="AA34" s="146"/>
      <c r="AB34" s="146"/>
      <c r="AC34" s="146"/>
      <c r="AD34" s="146"/>
      <c r="AE34" s="146"/>
      <c r="AF34" s="146"/>
      <c r="AG34" s="146" t="s">
        <v>151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ht="33.75" outlineLevel="1" x14ac:dyDescent="0.2">
      <c r="A35" s="174">
        <v>25</v>
      </c>
      <c r="B35" s="175" t="s">
        <v>185</v>
      </c>
      <c r="C35" s="182" t="s">
        <v>186</v>
      </c>
      <c r="D35" s="176" t="s">
        <v>171</v>
      </c>
      <c r="E35" s="177">
        <v>0</v>
      </c>
      <c r="F35" s="178"/>
      <c r="G35" s="179">
        <f t="shared" si="7"/>
        <v>0</v>
      </c>
      <c r="H35" s="178"/>
      <c r="I35" s="179">
        <f t="shared" si="8"/>
        <v>0</v>
      </c>
      <c r="J35" s="178"/>
      <c r="K35" s="179">
        <f t="shared" si="9"/>
        <v>0</v>
      </c>
      <c r="L35" s="179">
        <v>21</v>
      </c>
      <c r="M35" s="179">
        <f t="shared" si="10"/>
        <v>0</v>
      </c>
      <c r="N35" s="177">
        <v>6.7000000000000002E-4</v>
      </c>
      <c r="O35" s="177">
        <f t="shared" si="11"/>
        <v>0</v>
      </c>
      <c r="P35" s="177">
        <v>0</v>
      </c>
      <c r="Q35" s="177">
        <f t="shared" si="12"/>
        <v>0</v>
      </c>
      <c r="R35" s="179" t="s">
        <v>149</v>
      </c>
      <c r="S35" s="179" t="s">
        <v>122</v>
      </c>
      <c r="T35" s="180" t="s">
        <v>122</v>
      </c>
      <c r="U35" s="156">
        <v>0</v>
      </c>
      <c r="V35" s="156">
        <f t="shared" si="13"/>
        <v>0</v>
      </c>
      <c r="W35" s="156"/>
      <c r="X35" s="156" t="s">
        <v>150</v>
      </c>
      <c r="Y35" s="156" t="s">
        <v>124</v>
      </c>
      <c r="Z35" s="146"/>
      <c r="AA35" s="146"/>
      <c r="AB35" s="146"/>
      <c r="AC35" s="146"/>
      <c r="AD35" s="146"/>
      <c r="AE35" s="146"/>
      <c r="AF35" s="146"/>
      <c r="AG35" s="146" t="s">
        <v>151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ht="22.5" outlineLevel="1" x14ac:dyDescent="0.2">
      <c r="A36" s="167">
        <v>26</v>
      </c>
      <c r="B36" s="168" t="s">
        <v>187</v>
      </c>
      <c r="C36" s="183" t="s">
        <v>188</v>
      </c>
      <c r="D36" s="169" t="s">
        <v>120</v>
      </c>
      <c r="E36" s="170">
        <v>0</v>
      </c>
      <c r="F36" s="171"/>
      <c r="G36" s="172">
        <f t="shared" si="7"/>
        <v>0</v>
      </c>
      <c r="H36" s="171"/>
      <c r="I36" s="172">
        <f t="shared" si="8"/>
        <v>0</v>
      </c>
      <c r="J36" s="171"/>
      <c r="K36" s="172">
        <f t="shared" si="9"/>
        <v>0</v>
      </c>
      <c r="L36" s="172">
        <v>21</v>
      </c>
      <c r="M36" s="172">
        <f t="shared" si="10"/>
        <v>0</v>
      </c>
      <c r="N36" s="170">
        <v>8.4000000000000003E-4</v>
      </c>
      <c r="O36" s="170">
        <f t="shared" si="11"/>
        <v>0</v>
      </c>
      <c r="P36" s="170">
        <v>0</v>
      </c>
      <c r="Q36" s="170">
        <f t="shared" si="12"/>
        <v>0</v>
      </c>
      <c r="R36" s="172" t="s">
        <v>121</v>
      </c>
      <c r="S36" s="172" t="s">
        <v>122</v>
      </c>
      <c r="T36" s="173" t="s">
        <v>122</v>
      </c>
      <c r="U36" s="156">
        <v>0.59399999999999997</v>
      </c>
      <c r="V36" s="156">
        <f t="shared" si="13"/>
        <v>0</v>
      </c>
      <c r="W36" s="156"/>
      <c r="X36" s="156" t="s">
        <v>123</v>
      </c>
      <c r="Y36" s="156" t="s">
        <v>124</v>
      </c>
      <c r="Z36" s="146"/>
      <c r="AA36" s="146"/>
      <c r="AB36" s="146"/>
      <c r="AC36" s="146"/>
      <c r="AD36" s="146"/>
      <c r="AE36" s="146"/>
      <c r="AF36" s="146"/>
      <c r="AG36" s="146" t="s">
        <v>125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 x14ac:dyDescent="0.2">
      <c r="A37" s="153"/>
      <c r="B37" s="154"/>
      <c r="C37" s="259" t="s">
        <v>189</v>
      </c>
      <c r="D37" s="260"/>
      <c r="E37" s="260"/>
      <c r="F37" s="260"/>
      <c r="G37" s="260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190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2.5" outlineLevel="1" x14ac:dyDescent="0.2">
      <c r="A38" s="167">
        <v>27</v>
      </c>
      <c r="B38" s="168" t="s">
        <v>191</v>
      </c>
      <c r="C38" s="183" t="s">
        <v>192</v>
      </c>
      <c r="D38" s="169" t="s">
        <v>120</v>
      </c>
      <c r="E38" s="170">
        <v>0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21</v>
      </c>
      <c r="M38" s="172">
        <f>G38*(1+L38/100)</f>
        <v>0</v>
      </c>
      <c r="N38" s="170">
        <v>6.2E-4</v>
      </c>
      <c r="O38" s="170">
        <f>ROUND(E38*N38,2)</f>
        <v>0</v>
      </c>
      <c r="P38" s="170">
        <v>0</v>
      </c>
      <c r="Q38" s="170">
        <f>ROUND(E38*P38,2)</f>
        <v>0</v>
      </c>
      <c r="R38" s="172" t="s">
        <v>121</v>
      </c>
      <c r="S38" s="172" t="s">
        <v>122</v>
      </c>
      <c r="T38" s="173" t="s">
        <v>122</v>
      </c>
      <c r="U38" s="156">
        <v>0.316</v>
      </c>
      <c r="V38" s="156">
        <f>ROUND(E38*U38,2)</f>
        <v>0</v>
      </c>
      <c r="W38" s="156"/>
      <c r="X38" s="156" t="s">
        <v>123</v>
      </c>
      <c r="Y38" s="156" t="s">
        <v>124</v>
      </c>
      <c r="Z38" s="146"/>
      <c r="AA38" s="146"/>
      <c r="AB38" s="146"/>
      <c r="AC38" s="146"/>
      <c r="AD38" s="146"/>
      <c r="AE38" s="146"/>
      <c r="AF38" s="146"/>
      <c r="AG38" s="146" t="s">
        <v>125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2" x14ac:dyDescent="0.2">
      <c r="A39" s="153"/>
      <c r="B39" s="154"/>
      <c r="C39" s="259" t="s">
        <v>189</v>
      </c>
      <c r="D39" s="260"/>
      <c r="E39" s="260"/>
      <c r="F39" s="260"/>
      <c r="G39" s="260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190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ht="22.5" outlineLevel="1" x14ac:dyDescent="0.2">
      <c r="A40" s="174">
        <v>28</v>
      </c>
      <c r="B40" s="175" t="s">
        <v>193</v>
      </c>
      <c r="C40" s="182" t="s">
        <v>194</v>
      </c>
      <c r="D40" s="176" t="s">
        <v>120</v>
      </c>
      <c r="E40" s="177">
        <v>0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0</v>
      </c>
      <c r="N40" s="177">
        <v>8.0000000000000002E-3</v>
      </c>
      <c r="O40" s="177">
        <f>ROUND(E40*N40,2)</f>
        <v>0</v>
      </c>
      <c r="P40" s="177">
        <v>0</v>
      </c>
      <c r="Q40" s="177">
        <f>ROUND(E40*P40,2)</f>
        <v>0</v>
      </c>
      <c r="R40" s="179" t="s">
        <v>149</v>
      </c>
      <c r="S40" s="179" t="s">
        <v>122</v>
      </c>
      <c r="T40" s="180" t="s">
        <v>122</v>
      </c>
      <c r="U40" s="156">
        <v>0</v>
      </c>
      <c r="V40" s="156">
        <f>ROUND(E40*U40,2)</f>
        <v>0</v>
      </c>
      <c r="W40" s="156"/>
      <c r="X40" s="156" t="s">
        <v>150</v>
      </c>
      <c r="Y40" s="156" t="s">
        <v>124</v>
      </c>
      <c r="Z40" s="146"/>
      <c r="AA40" s="146"/>
      <c r="AB40" s="146"/>
      <c r="AC40" s="146"/>
      <c r="AD40" s="146"/>
      <c r="AE40" s="146"/>
      <c r="AF40" s="146"/>
      <c r="AG40" s="146" t="s">
        <v>151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ht="22.5" outlineLevel="1" x14ac:dyDescent="0.2">
      <c r="A41" s="174">
        <v>29</v>
      </c>
      <c r="B41" s="175" t="s">
        <v>195</v>
      </c>
      <c r="C41" s="182" t="s">
        <v>196</v>
      </c>
      <c r="D41" s="176" t="s">
        <v>120</v>
      </c>
      <c r="E41" s="177">
        <v>0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21</v>
      </c>
      <c r="M41" s="179">
        <f>G41*(1+L41/100)</f>
        <v>0</v>
      </c>
      <c r="N41" s="177">
        <v>7.1999999999999998E-3</v>
      </c>
      <c r="O41" s="177">
        <f>ROUND(E41*N41,2)</f>
        <v>0</v>
      </c>
      <c r="P41" s="177">
        <v>0</v>
      </c>
      <c r="Q41" s="177">
        <f>ROUND(E41*P41,2)</f>
        <v>0</v>
      </c>
      <c r="R41" s="179" t="s">
        <v>149</v>
      </c>
      <c r="S41" s="179" t="s">
        <v>122</v>
      </c>
      <c r="T41" s="180" t="s">
        <v>122</v>
      </c>
      <c r="U41" s="156">
        <v>0</v>
      </c>
      <c r="V41" s="156">
        <f>ROUND(E41*U41,2)</f>
        <v>0</v>
      </c>
      <c r="W41" s="156"/>
      <c r="X41" s="156" t="s">
        <v>150</v>
      </c>
      <c r="Y41" s="156" t="s">
        <v>124</v>
      </c>
      <c r="Z41" s="146"/>
      <c r="AA41" s="146"/>
      <c r="AB41" s="146"/>
      <c r="AC41" s="146"/>
      <c r="AD41" s="146"/>
      <c r="AE41" s="146"/>
      <c r="AF41" s="146"/>
      <c r="AG41" s="146" t="s">
        <v>151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ht="22.5" outlineLevel="1" x14ac:dyDescent="0.2">
      <c r="A42" s="174">
        <v>30</v>
      </c>
      <c r="B42" s="175" t="s">
        <v>197</v>
      </c>
      <c r="C42" s="182" t="s">
        <v>198</v>
      </c>
      <c r="D42" s="176" t="s">
        <v>120</v>
      </c>
      <c r="E42" s="177">
        <v>0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21</v>
      </c>
      <c r="M42" s="179">
        <f>G42*(1+L42/100)</f>
        <v>0</v>
      </c>
      <c r="N42" s="177">
        <v>6.4000000000000003E-3</v>
      </c>
      <c r="O42" s="177">
        <f>ROUND(E42*N42,2)</f>
        <v>0</v>
      </c>
      <c r="P42" s="177">
        <v>0</v>
      </c>
      <c r="Q42" s="177">
        <f>ROUND(E42*P42,2)</f>
        <v>0</v>
      </c>
      <c r="R42" s="179" t="s">
        <v>149</v>
      </c>
      <c r="S42" s="179" t="s">
        <v>122</v>
      </c>
      <c r="T42" s="180" t="s">
        <v>122</v>
      </c>
      <c r="U42" s="156">
        <v>0</v>
      </c>
      <c r="V42" s="156">
        <f>ROUND(E42*U42,2)</f>
        <v>0</v>
      </c>
      <c r="W42" s="156"/>
      <c r="X42" s="156" t="s">
        <v>150</v>
      </c>
      <c r="Y42" s="156" t="s">
        <v>124</v>
      </c>
      <c r="Z42" s="146"/>
      <c r="AA42" s="146"/>
      <c r="AB42" s="146"/>
      <c r="AC42" s="146"/>
      <c r="AD42" s="146"/>
      <c r="AE42" s="146"/>
      <c r="AF42" s="146"/>
      <c r="AG42" s="146" t="s">
        <v>151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outlineLevel="1" x14ac:dyDescent="0.2">
      <c r="A43" s="174">
        <v>31</v>
      </c>
      <c r="B43" s="175" t="s">
        <v>199</v>
      </c>
      <c r="C43" s="182" t="s">
        <v>200</v>
      </c>
      <c r="D43" s="176" t="s">
        <v>201</v>
      </c>
      <c r="E43" s="177">
        <v>0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7">
        <v>9.5999999999999992E-3</v>
      </c>
      <c r="O43" s="177">
        <f>ROUND(E43*N43,2)</f>
        <v>0</v>
      </c>
      <c r="P43" s="177">
        <v>0</v>
      </c>
      <c r="Q43" s="177">
        <f>ROUND(E43*P43,2)</f>
        <v>0</v>
      </c>
      <c r="R43" s="179" t="s">
        <v>149</v>
      </c>
      <c r="S43" s="179" t="s">
        <v>122</v>
      </c>
      <c r="T43" s="180" t="s">
        <v>122</v>
      </c>
      <c r="U43" s="156">
        <v>0</v>
      </c>
      <c r="V43" s="156">
        <f>ROUND(E43*U43,2)</f>
        <v>0</v>
      </c>
      <c r="W43" s="156"/>
      <c r="X43" s="156" t="s">
        <v>150</v>
      </c>
      <c r="Y43" s="156" t="s">
        <v>124</v>
      </c>
      <c r="Z43" s="146"/>
      <c r="AA43" s="146"/>
      <c r="AB43" s="146"/>
      <c r="AC43" s="146"/>
      <c r="AD43" s="146"/>
      <c r="AE43" s="146"/>
      <c r="AF43" s="146"/>
      <c r="AG43" s="146" t="s">
        <v>151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67">
        <v>32</v>
      </c>
      <c r="B44" s="168" t="s">
        <v>202</v>
      </c>
      <c r="C44" s="183" t="s">
        <v>203</v>
      </c>
      <c r="D44" s="169" t="s">
        <v>148</v>
      </c>
      <c r="E44" s="170">
        <v>2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21</v>
      </c>
      <c r="M44" s="172">
        <f>G44*(1+L44/100)</f>
        <v>0</v>
      </c>
      <c r="N44" s="170">
        <v>1.89E-3</v>
      </c>
      <c r="O44" s="170">
        <f>ROUND(E44*N44,2)</f>
        <v>0</v>
      </c>
      <c r="P44" s="170">
        <v>0</v>
      </c>
      <c r="Q44" s="170">
        <f>ROUND(E44*P44,2)</f>
        <v>0</v>
      </c>
      <c r="R44" s="172" t="s">
        <v>121</v>
      </c>
      <c r="S44" s="172" t="s">
        <v>122</v>
      </c>
      <c r="T44" s="173" t="s">
        <v>122</v>
      </c>
      <c r="U44" s="156">
        <v>1.4450000000000001</v>
      </c>
      <c r="V44" s="156">
        <f>ROUND(E44*U44,2)</f>
        <v>2.89</v>
      </c>
      <c r="W44" s="156"/>
      <c r="X44" s="156" t="s">
        <v>123</v>
      </c>
      <c r="Y44" s="156" t="s">
        <v>124</v>
      </c>
      <c r="Z44" s="146"/>
      <c r="AA44" s="146"/>
      <c r="AB44" s="146"/>
      <c r="AC44" s="146"/>
      <c r="AD44" s="146"/>
      <c r="AE44" s="146"/>
      <c r="AF44" s="146"/>
      <c r="AG44" s="146" t="s">
        <v>125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2" x14ac:dyDescent="0.2">
      <c r="A45" s="153"/>
      <c r="B45" s="154"/>
      <c r="C45" s="247" t="s">
        <v>204</v>
      </c>
      <c r="D45" s="248"/>
      <c r="E45" s="248"/>
      <c r="F45" s="248"/>
      <c r="G45" s="248"/>
      <c r="H45" s="156"/>
      <c r="I45" s="156"/>
      <c r="J45" s="156"/>
      <c r="K45" s="156"/>
      <c r="L45" s="156"/>
      <c r="M45" s="156"/>
      <c r="N45" s="155"/>
      <c r="O45" s="155"/>
      <c r="P45" s="155"/>
      <c r="Q45" s="155"/>
      <c r="R45" s="156"/>
      <c r="S45" s="156"/>
      <c r="T45" s="156"/>
      <c r="U45" s="156"/>
      <c r="V45" s="156"/>
      <c r="W45" s="156"/>
      <c r="X45" s="156"/>
      <c r="Y45" s="156"/>
      <c r="Z45" s="146"/>
      <c r="AA45" s="146"/>
      <c r="AB45" s="146"/>
      <c r="AC45" s="146"/>
      <c r="AD45" s="146"/>
      <c r="AE45" s="146"/>
      <c r="AF45" s="146"/>
      <c r="AG45" s="146" t="s">
        <v>145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x14ac:dyDescent="0.2">
      <c r="A46" s="160" t="s">
        <v>116</v>
      </c>
      <c r="B46" s="161" t="s">
        <v>71</v>
      </c>
      <c r="C46" s="181" t="s">
        <v>72</v>
      </c>
      <c r="D46" s="162"/>
      <c r="E46" s="163"/>
      <c r="F46" s="164"/>
      <c r="G46" s="164">
        <f>SUMIF(AG47:AG87,"&lt;&gt;NOR",G47:G87)</f>
        <v>0</v>
      </c>
      <c r="H46" s="164"/>
      <c r="I46" s="164">
        <f>SUM(I47:I87)</f>
        <v>0</v>
      </c>
      <c r="J46" s="164"/>
      <c r="K46" s="164">
        <f>SUM(K47:K87)</f>
        <v>0</v>
      </c>
      <c r="L46" s="164"/>
      <c r="M46" s="164">
        <f>SUM(M47:M87)</f>
        <v>0</v>
      </c>
      <c r="N46" s="163"/>
      <c r="O46" s="163">
        <f>SUM(O47:O87)</f>
        <v>0.85000000000000009</v>
      </c>
      <c r="P46" s="163"/>
      <c r="Q46" s="163">
        <f>SUM(Q47:Q87)</f>
        <v>34.730000000000004</v>
      </c>
      <c r="R46" s="164"/>
      <c r="S46" s="164"/>
      <c r="T46" s="165"/>
      <c r="U46" s="159"/>
      <c r="V46" s="159">
        <f>SUM(V47:V87)</f>
        <v>421.28000000000003</v>
      </c>
      <c r="W46" s="159"/>
      <c r="X46" s="159"/>
      <c r="Y46" s="159"/>
      <c r="AG46" t="s">
        <v>117</v>
      </c>
    </row>
    <row r="47" spans="1:60" outlineLevel="1" x14ac:dyDescent="0.2">
      <c r="A47" s="174">
        <v>33</v>
      </c>
      <c r="B47" s="175" t="s">
        <v>205</v>
      </c>
      <c r="C47" s="182" t="s">
        <v>206</v>
      </c>
      <c r="D47" s="176" t="s">
        <v>171</v>
      </c>
      <c r="E47" s="177">
        <v>550</v>
      </c>
      <c r="F47" s="178"/>
      <c r="G47" s="179">
        <f t="shared" ref="G47:G87" si="14">ROUND(E47*F47,2)</f>
        <v>0</v>
      </c>
      <c r="H47" s="178"/>
      <c r="I47" s="179">
        <f t="shared" ref="I47:I87" si="15">ROUND(E47*H47,2)</f>
        <v>0</v>
      </c>
      <c r="J47" s="178"/>
      <c r="K47" s="179">
        <f t="shared" ref="K47:K87" si="16">ROUND(E47*J47,2)</f>
        <v>0</v>
      </c>
      <c r="L47" s="179">
        <v>21</v>
      </c>
      <c r="M47" s="179">
        <f t="shared" ref="M47:M87" si="17">G47*(1+L47/100)</f>
        <v>0</v>
      </c>
      <c r="N47" s="177">
        <v>1.4999999999999999E-4</v>
      </c>
      <c r="O47" s="177">
        <f t="shared" ref="O47:O87" si="18">ROUND(E47*N47,2)</f>
        <v>0.08</v>
      </c>
      <c r="P47" s="177">
        <v>3.9559999999999998E-2</v>
      </c>
      <c r="Q47" s="177">
        <f t="shared" ref="Q47:Q87" si="19">ROUND(E47*P47,2)</f>
        <v>21.76</v>
      </c>
      <c r="R47" s="179" t="s">
        <v>207</v>
      </c>
      <c r="S47" s="179" t="s">
        <v>122</v>
      </c>
      <c r="T47" s="180" t="s">
        <v>132</v>
      </c>
      <c r="U47" s="156">
        <v>0.26600000000000001</v>
      </c>
      <c r="V47" s="156">
        <f t="shared" ref="V47:V87" si="20">ROUND(E47*U47,2)</f>
        <v>146.30000000000001</v>
      </c>
      <c r="W47" s="156"/>
      <c r="X47" s="156" t="s">
        <v>123</v>
      </c>
      <c r="Y47" s="156" t="s">
        <v>124</v>
      </c>
      <c r="Z47" s="146"/>
      <c r="AA47" s="146"/>
      <c r="AB47" s="146"/>
      <c r="AC47" s="146"/>
      <c r="AD47" s="146"/>
      <c r="AE47" s="146"/>
      <c r="AF47" s="146"/>
      <c r="AG47" s="146" t="s">
        <v>125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74">
        <v>34</v>
      </c>
      <c r="B48" s="175" t="s">
        <v>208</v>
      </c>
      <c r="C48" s="182" t="s">
        <v>209</v>
      </c>
      <c r="D48" s="176" t="s">
        <v>171</v>
      </c>
      <c r="E48" s="177">
        <v>550</v>
      </c>
      <c r="F48" s="178"/>
      <c r="G48" s="179">
        <f t="shared" si="14"/>
        <v>0</v>
      </c>
      <c r="H48" s="178"/>
      <c r="I48" s="179">
        <f t="shared" si="15"/>
        <v>0</v>
      </c>
      <c r="J48" s="178"/>
      <c r="K48" s="179">
        <f t="shared" si="16"/>
        <v>0</v>
      </c>
      <c r="L48" s="179">
        <v>21</v>
      </c>
      <c r="M48" s="179">
        <f t="shared" si="17"/>
        <v>0</v>
      </c>
      <c r="N48" s="177">
        <v>1.2999999999999999E-4</v>
      </c>
      <c r="O48" s="177">
        <f t="shared" si="18"/>
        <v>7.0000000000000007E-2</v>
      </c>
      <c r="P48" s="177">
        <v>2.359E-2</v>
      </c>
      <c r="Q48" s="177">
        <f t="shared" si="19"/>
        <v>12.97</v>
      </c>
      <c r="R48" s="179" t="s">
        <v>207</v>
      </c>
      <c r="S48" s="179" t="s">
        <v>122</v>
      </c>
      <c r="T48" s="180" t="s">
        <v>132</v>
      </c>
      <c r="U48" s="156">
        <v>0.20799999999999999</v>
      </c>
      <c r="V48" s="156">
        <f t="shared" si="20"/>
        <v>114.4</v>
      </c>
      <c r="W48" s="156"/>
      <c r="X48" s="156" t="s">
        <v>123</v>
      </c>
      <c r="Y48" s="156" t="s">
        <v>124</v>
      </c>
      <c r="Z48" s="146"/>
      <c r="AA48" s="146"/>
      <c r="AB48" s="146"/>
      <c r="AC48" s="146"/>
      <c r="AD48" s="146"/>
      <c r="AE48" s="146"/>
      <c r="AF48" s="146"/>
      <c r="AG48" s="146" t="s">
        <v>125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ht="22.5" outlineLevel="1" x14ac:dyDescent="0.2">
      <c r="A49" s="174">
        <v>35</v>
      </c>
      <c r="B49" s="175" t="s">
        <v>210</v>
      </c>
      <c r="C49" s="182" t="s">
        <v>211</v>
      </c>
      <c r="D49" s="176" t="s">
        <v>135</v>
      </c>
      <c r="E49" s="177">
        <v>34.729999999999997</v>
      </c>
      <c r="F49" s="178"/>
      <c r="G49" s="179">
        <f t="shared" si="14"/>
        <v>0</v>
      </c>
      <c r="H49" s="178"/>
      <c r="I49" s="179">
        <f t="shared" si="15"/>
        <v>0</v>
      </c>
      <c r="J49" s="178"/>
      <c r="K49" s="179">
        <f t="shared" si="16"/>
        <v>0</v>
      </c>
      <c r="L49" s="179">
        <v>21</v>
      </c>
      <c r="M49" s="179">
        <f t="shared" si="17"/>
        <v>0</v>
      </c>
      <c r="N49" s="177">
        <v>0</v>
      </c>
      <c r="O49" s="177">
        <f t="shared" si="18"/>
        <v>0</v>
      </c>
      <c r="P49" s="177">
        <v>0</v>
      </c>
      <c r="Q49" s="177">
        <f t="shared" si="19"/>
        <v>0</v>
      </c>
      <c r="R49" s="179" t="s">
        <v>207</v>
      </c>
      <c r="S49" s="179" t="s">
        <v>122</v>
      </c>
      <c r="T49" s="180" t="s">
        <v>132</v>
      </c>
      <c r="U49" s="156">
        <v>3.5630000000000002</v>
      </c>
      <c r="V49" s="156">
        <f t="shared" si="20"/>
        <v>123.74</v>
      </c>
      <c r="W49" s="156"/>
      <c r="X49" s="156" t="s">
        <v>123</v>
      </c>
      <c r="Y49" s="156" t="s">
        <v>124</v>
      </c>
      <c r="Z49" s="146"/>
      <c r="AA49" s="146"/>
      <c r="AB49" s="146"/>
      <c r="AC49" s="146"/>
      <c r="AD49" s="146"/>
      <c r="AE49" s="146"/>
      <c r="AF49" s="146"/>
      <c r="AG49" s="146" t="s">
        <v>125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ht="22.5" outlineLevel="1" x14ac:dyDescent="0.2">
      <c r="A50" s="174">
        <v>36</v>
      </c>
      <c r="B50" s="175" t="s">
        <v>212</v>
      </c>
      <c r="C50" s="182" t="s">
        <v>213</v>
      </c>
      <c r="D50" s="176" t="s">
        <v>171</v>
      </c>
      <c r="E50" s="177">
        <v>6</v>
      </c>
      <c r="F50" s="178"/>
      <c r="G50" s="179">
        <f t="shared" si="14"/>
        <v>0</v>
      </c>
      <c r="H50" s="178"/>
      <c r="I50" s="179">
        <f t="shared" si="15"/>
        <v>0</v>
      </c>
      <c r="J50" s="178"/>
      <c r="K50" s="179">
        <f t="shared" si="16"/>
        <v>0</v>
      </c>
      <c r="L50" s="179">
        <v>21</v>
      </c>
      <c r="M50" s="179">
        <f t="shared" si="17"/>
        <v>0</v>
      </c>
      <c r="N50" s="177">
        <v>4.045E-2</v>
      </c>
      <c r="O50" s="177">
        <f t="shared" si="18"/>
        <v>0.24</v>
      </c>
      <c r="P50" s="177">
        <v>0</v>
      </c>
      <c r="Q50" s="177">
        <f t="shared" si="19"/>
        <v>0</v>
      </c>
      <c r="R50" s="179" t="s">
        <v>207</v>
      </c>
      <c r="S50" s="179" t="s">
        <v>122</v>
      </c>
      <c r="T50" s="180" t="s">
        <v>122</v>
      </c>
      <c r="U50" s="156">
        <v>2.2050000000000001</v>
      </c>
      <c r="V50" s="156">
        <f t="shared" si="20"/>
        <v>13.23</v>
      </c>
      <c r="W50" s="156"/>
      <c r="X50" s="156" t="s">
        <v>123</v>
      </c>
      <c r="Y50" s="156" t="s">
        <v>124</v>
      </c>
      <c r="Z50" s="146"/>
      <c r="AA50" s="146"/>
      <c r="AB50" s="146"/>
      <c r="AC50" s="146"/>
      <c r="AD50" s="146"/>
      <c r="AE50" s="146"/>
      <c r="AF50" s="146"/>
      <c r="AG50" s="146" t="s">
        <v>125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22.5" outlineLevel="1" x14ac:dyDescent="0.2">
      <c r="A51" s="174">
        <v>37</v>
      </c>
      <c r="B51" s="175" t="s">
        <v>214</v>
      </c>
      <c r="C51" s="182" t="s">
        <v>967</v>
      </c>
      <c r="D51" s="176" t="s">
        <v>171</v>
      </c>
      <c r="E51" s="177">
        <v>10</v>
      </c>
      <c r="F51" s="178"/>
      <c r="G51" s="179">
        <f t="shared" si="14"/>
        <v>0</v>
      </c>
      <c r="H51" s="178"/>
      <c r="I51" s="179">
        <f t="shared" si="15"/>
        <v>0</v>
      </c>
      <c r="J51" s="178"/>
      <c r="K51" s="179">
        <f t="shared" si="16"/>
        <v>0</v>
      </c>
      <c r="L51" s="179">
        <v>21</v>
      </c>
      <c r="M51" s="179">
        <f t="shared" si="17"/>
        <v>0</v>
      </c>
      <c r="N51" s="177">
        <v>2.3859999999999999E-2</v>
      </c>
      <c r="O51" s="177">
        <f t="shared" si="18"/>
        <v>0.24</v>
      </c>
      <c r="P51" s="177">
        <v>0</v>
      </c>
      <c r="Q51" s="177">
        <f t="shared" si="19"/>
        <v>0</v>
      </c>
      <c r="R51" s="179" t="s">
        <v>207</v>
      </c>
      <c r="S51" s="179" t="s">
        <v>122</v>
      </c>
      <c r="T51" s="180" t="s">
        <v>122</v>
      </c>
      <c r="U51" s="156">
        <v>1.6120000000000001</v>
      </c>
      <c r="V51" s="156">
        <f t="shared" si="20"/>
        <v>16.12</v>
      </c>
      <c r="W51" s="156"/>
      <c r="X51" s="156" t="s">
        <v>123</v>
      </c>
      <c r="Y51" s="156" t="s">
        <v>124</v>
      </c>
      <c r="Z51" s="146"/>
      <c r="AA51" s="146"/>
      <c r="AB51" s="146"/>
      <c r="AC51" s="146"/>
      <c r="AD51" s="146"/>
      <c r="AE51" s="146"/>
      <c r="AF51" s="146"/>
      <c r="AG51" s="146" t="s">
        <v>125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22.5" outlineLevel="1" x14ac:dyDescent="0.2">
      <c r="A52" s="174">
        <v>38</v>
      </c>
      <c r="B52" s="175" t="s">
        <v>215</v>
      </c>
      <c r="C52" s="182" t="s">
        <v>968</v>
      </c>
      <c r="D52" s="176" t="s">
        <v>171</v>
      </c>
      <c r="E52" s="177">
        <v>0</v>
      </c>
      <c r="F52" s="178"/>
      <c r="G52" s="179">
        <f t="shared" si="14"/>
        <v>0</v>
      </c>
      <c r="H52" s="178"/>
      <c r="I52" s="179">
        <f t="shared" si="15"/>
        <v>0</v>
      </c>
      <c r="J52" s="178"/>
      <c r="K52" s="179">
        <f t="shared" si="16"/>
        <v>0</v>
      </c>
      <c r="L52" s="179">
        <v>21</v>
      </c>
      <c r="M52" s="179">
        <f t="shared" si="17"/>
        <v>0</v>
      </c>
      <c r="N52" s="177">
        <v>2.1729999999999999E-2</v>
      </c>
      <c r="O52" s="177">
        <f t="shared" si="18"/>
        <v>0</v>
      </c>
      <c r="P52" s="177">
        <v>0</v>
      </c>
      <c r="Q52" s="177">
        <f t="shared" si="19"/>
        <v>0</v>
      </c>
      <c r="R52" s="179" t="s">
        <v>207</v>
      </c>
      <c r="S52" s="179" t="s">
        <v>122</v>
      </c>
      <c r="T52" s="180" t="s">
        <v>122</v>
      </c>
      <c r="U52" s="156">
        <v>1.4</v>
      </c>
      <c r="V52" s="156">
        <f t="shared" si="20"/>
        <v>0</v>
      </c>
      <c r="W52" s="156"/>
      <c r="X52" s="156" t="s">
        <v>123</v>
      </c>
      <c r="Y52" s="156" t="s">
        <v>124</v>
      </c>
      <c r="Z52" s="146"/>
      <c r="AA52" s="146"/>
      <c r="AB52" s="146"/>
      <c r="AC52" s="146"/>
      <c r="AD52" s="146"/>
      <c r="AE52" s="146"/>
      <c r="AF52" s="146"/>
      <c r="AG52" s="146" t="s">
        <v>125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ht="22.5" outlineLevel="1" x14ac:dyDescent="0.2">
      <c r="A53" s="174">
        <v>39</v>
      </c>
      <c r="B53" s="175" t="s">
        <v>216</v>
      </c>
      <c r="C53" s="182" t="s">
        <v>969</v>
      </c>
      <c r="D53" s="176" t="s">
        <v>171</v>
      </c>
      <c r="E53" s="177">
        <v>0</v>
      </c>
      <c r="F53" s="178"/>
      <c r="G53" s="179">
        <f t="shared" si="14"/>
        <v>0</v>
      </c>
      <c r="H53" s="178"/>
      <c r="I53" s="179">
        <f t="shared" si="15"/>
        <v>0</v>
      </c>
      <c r="J53" s="178"/>
      <c r="K53" s="179">
        <f t="shared" si="16"/>
        <v>0</v>
      </c>
      <c r="L53" s="179">
        <v>21</v>
      </c>
      <c r="M53" s="179">
        <f t="shared" si="17"/>
        <v>0</v>
      </c>
      <c r="N53" s="177">
        <v>1.7129999999999999E-2</v>
      </c>
      <c r="O53" s="177">
        <f t="shared" si="18"/>
        <v>0</v>
      </c>
      <c r="P53" s="177">
        <v>0</v>
      </c>
      <c r="Q53" s="177">
        <f t="shared" si="19"/>
        <v>0</v>
      </c>
      <c r="R53" s="179" t="s">
        <v>207</v>
      </c>
      <c r="S53" s="179" t="s">
        <v>122</v>
      </c>
      <c r="T53" s="180" t="s">
        <v>122</v>
      </c>
      <c r="U53" s="156">
        <v>1.206</v>
      </c>
      <c r="V53" s="156">
        <f t="shared" si="20"/>
        <v>0</v>
      </c>
      <c r="W53" s="156"/>
      <c r="X53" s="156" t="s">
        <v>123</v>
      </c>
      <c r="Y53" s="156" t="s">
        <v>124</v>
      </c>
      <c r="Z53" s="146"/>
      <c r="AA53" s="146"/>
      <c r="AB53" s="146"/>
      <c r="AC53" s="146"/>
      <c r="AD53" s="146"/>
      <c r="AE53" s="146"/>
      <c r="AF53" s="146"/>
      <c r="AG53" s="146" t="s">
        <v>125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ht="22.5" outlineLevel="1" x14ac:dyDescent="0.2">
      <c r="A54" s="174">
        <v>40</v>
      </c>
      <c r="B54" s="175" t="s">
        <v>217</v>
      </c>
      <c r="C54" s="182" t="s">
        <v>218</v>
      </c>
      <c r="D54" s="176" t="s">
        <v>171</v>
      </c>
      <c r="E54" s="177">
        <v>0</v>
      </c>
      <c r="F54" s="178"/>
      <c r="G54" s="179">
        <f t="shared" si="14"/>
        <v>0</v>
      </c>
      <c r="H54" s="178"/>
      <c r="I54" s="179">
        <f t="shared" si="15"/>
        <v>0</v>
      </c>
      <c r="J54" s="178"/>
      <c r="K54" s="179">
        <f t="shared" si="16"/>
        <v>0</v>
      </c>
      <c r="L54" s="179">
        <v>21</v>
      </c>
      <c r="M54" s="179">
        <f t="shared" si="17"/>
        <v>0</v>
      </c>
      <c r="N54" s="177">
        <v>1.362E-2</v>
      </c>
      <c r="O54" s="177">
        <f t="shared" si="18"/>
        <v>0</v>
      </c>
      <c r="P54" s="177">
        <v>0</v>
      </c>
      <c r="Q54" s="177">
        <f t="shared" si="19"/>
        <v>0</v>
      </c>
      <c r="R54" s="179" t="s">
        <v>207</v>
      </c>
      <c r="S54" s="179" t="s">
        <v>122</v>
      </c>
      <c r="T54" s="180" t="s">
        <v>122</v>
      </c>
      <c r="U54" s="156">
        <v>1.04</v>
      </c>
      <c r="V54" s="156">
        <f t="shared" si="20"/>
        <v>0</v>
      </c>
      <c r="W54" s="156"/>
      <c r="X54" s="156" t="s">
        <v>123</v>
      </c>
      <c r="Y54" s="156" t="s">
        <v>124</v>
      </c>
      <c r="Z54" s="146"/>
      <c r="AA54" s="146"/>
      <c r="AB54" s="146"/>
      <c r="AC54" s="146"/>
      <c r="AD54" s="146"/>
      <c r="AE54" s="146"/>
      <c r="AF54" s="146"/>
      <c r="AG54" s="146" t="s">
        <v>125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22.5" outlineLevel="1" x14ac:dyDescent="0.2">
      <c r="A55" s="174">
        <v>41</v>
      </c>
      <c r="B55" s="175" t="s">
        <v>219</v>
      </c>
      <c r="C55" s="182" t="s">
        <v>220</v>
      </c>
      <c r="D55" s="176" t="s">
        <v>171</v>
      </c>
      <c r="E55" s="177">
        <v>3</v>
      </c>
      <c r="F55" s="178"/>
      <c r="G55" s="179">
        <f t="shared" si="14"/>
        <v>0</v>
      </c>
      <c r="H55" s="178"/>
      <c r="I55" s="179">
        <f t="shared" si="15"/>
        <v>0</v>
      </c>
      <c r="J55" s="178"/>
      <c r="K55" s="179">
        <f t="shared" si="16"/>
        <v>0</v>
      </c>
      <c r="L55" s="179">
        <v>21</v>
      </c>
      <c r="M55" s="179">
        <f t="shared" si="17"/>
        <v>0</v>
      </c>
      <c r="N55" s="177">
        <v>9.8499999999999994E-3</v>
      </c>
      <c r="O55" s="177">
        <f t="shared" si="18"/>
        <v>0.03</v>
      </c>
      <c r="P55" s="177">
        <v>0</v>
      </c>
      <c r="Q55" s="177">
        <f t="shared" si="19"/>
        <v>0</v>
      </c>
      <c r="R55" s="179" t="s">
        <v>207</v>
      </c>
      <c r="S55" s="179" t="s">
        <v>122</v>
      </c>
      <c r="T55" s="180" t="s">
        <v>122</v>
      </c>
      <c r="U55" s="156">
        <v>0.91900000000000004</v>
      </c>
      <c r="V55" s="156">
        <f t="shared" si="20"/>
        <v>2.76</v>
      </c>
      <c r="W55" s="156"/>
      <c r="X55" s="156" t="s">
        <v>123</v>
      </c>
      <c r="Y55" s="156" t="s">
        <v>124</v>
      </c>
      <c r="Z55" s="146"/>
      <c r="AA55" s="146"/>
      <c r="AB55" s="146"/>
      <c r="AC55" s="146"/>
      <c r="AD55" s="146"/>
      <c r="AE55" s="146"/>
      <c r="AF55" s="146"/>
      <c r="AG55" s="146" t="s">
        <v>125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ht="22.5" outlineLevel="1" x14ac:dyDescent="0.2">
      <c r="A56" s="174">
        <v>42</v>
      </c>
      <c r="B56" s="175" t="s">
        <v>221</v>
      </c>
      <c r="C56" s="182" t="s">
        <v>222</v>
      </c>
      <c r="D56" s="176" t="s">
        <v>171</v>
      </c>
      <c r="E56" s="177">
        <v>0</v>
      </c>
      <c r="F56" s="178"/>
      <c r="G56" s="179">
        <f t="shared" si="14"/>
        <v>0</v>
      </c>
      <c r="H56" s="178"/>
      <c r="I56" s="179">
        <f t="shared" si="15"/>
        <v>0</v>
      </c>
      <c r="J56" s="178"/>
      <c r="K56" s="179">
        <f t="shared" si="16"/>
        <v>0</v>
      </c>
      <c r="L56" s="179">
        <v>21</v>
      </c>
      <c r="M56" s="179">
        <f t="shared" si="17"/>
        <v>0</v>
      </c>
      <c r="N56" s="177">
        <v>7.8300000000000002E-3</v>
      </c>
      <c r="O56" s="177">
        <f t="shared" si="18"/>
        <v>0</v>
      </c>
      <c r="P56" s="177">
        <v>0</v>
      </c>
      <c r="Q56" s="177">
        <f t="shared" si="19"/>
        <v>0</v>
      </c>
      <c r="R56" s="179" t="s">
        <v>207</v>
      </c>
      <c r="S56" s="179" t="s">
        <v>122</v>
      </c>
      <c r="T56" s="180" t="s">
        <v>122</v>
      </c>
      <c r="U56" s="156">
        <v>0.76600000000000001</v>
      </c>
      <c r="V56" s="156">
        <f t="shared" si="20"/>
        <v>0</v>
      </c>
      <c r="W56" s="156"/>
      <c r="X56" s="156" t="s">
        <v>123</v>
      </c>
      <c r="Y56" s="156" t="s">
        <v>124</v>
      </c>
      <c r="Z56" s="146"/>
      <c r="AA56" s="146"/>
      <c r="AB56" s="146"/>
      <c r="AC56" s="146"/>
      <c r="AD56" s="146"/>
      <c r="AE56" s="146"/>
      <c r="AF56" s="146"/>
      <c r="AG56" s="146" t="s">
        <v>125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ht="22.5" outlineLevel="1" x14ac:dyDescent="0.2">
      <c r="A57" s="174">
        <v>43</v>
      </c>
      <c r="B57" s="175" t="s">
        <v>223</v>
      </c>
      <c r="C57" s="182" t="s">
        <v>970</v>
      </c>
      <c r="D57" s="176" t="s">
        <v>171</v>
      </c>
      <c r="E57" s="177">
        <v>0</v>
      </c>
      <c r="F57" s="178"/>
      <c r="G57" s="179">
        <f t="shared" si="14"/>
        <v>0</v>
      </c>
      <c r="H57" s="178"/>
      <c r="I57" s="179">
        <f t="shared" si="15"/>
        <v>0</v>
      </c>
      <c r="J57" s="178"/>
      <c r="K57" s="179">
        <f t="shared" si="16"/>
        <v>0</v>
      </c>
      <c r="L57" s="179">
        <v>21</v>
      </c>
      <c r="M57" s="179">
        <f t="shared" si="17"/>
        <v>0</v>
      </c>
      <c r="N57" s="177">
        <v>7.1599999999999997E-3</v>
      </c>
      <c r="O57" s="177">
        <f t="shared" si="18"/>
        <v>0</v>
      </c>
      <c r="P57" s="177">
        <v>0</v>
      </c>
      <c r="Q57" s="177">
        <f t="shared" si="19"/>
        <v>0</v>
      </c>
      <c r="R57" s="179" t="s">
        <v>207</v>
      </c>
      <c r="S57" s="179" t="s">
        <v>122</v>
      </c>
      <c r="T57" s="180" t="s">
        <v>122</v>
      </c>
      <c r="U57" s="156">
        <v>0.71</v>
      </c>
      <c r="V57" s="156">
        <f t="shared" si="20"/>
        <v>0</v>
      </c>
      <c r="W57" s="156"/>
      <c r="X57" s="156" t="s">
        <v>123</v>
      </c>
      <c r="Y57" s="156" t="s">
        <v>124</v>
      </c>
      <c r="Z57" s="146"/>
      <c r="AA57" s="146"/>
      <c r="AB57" s="146"/>
      <c r="AC57" s="146"/>
      <c r="AD57" s="146"/>
      <c r="AE57" s="146"/>
      <c r="AF57" s="146"/>
      <c r="AG57" s="146" t="s">
        <v>125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ht="22.5" outlineLevel="1" x14ac:dyDescent="0.2">
      <c r="A58" s="174">
        <v>44</v>
      </c>
      <c r="B58" s="175" t="s">
        <v>224</v>
      </c>
      <c r="C58" s="182" t="s">
        <v>971</v>
      </c>
      <c r="D58" s="176" t="s">
        <v>171</v>
      </c>
      <c r="E58" s="177">
        <v>0</v>
      </c>
      <c r="F58" s="178"/>
      <c r="G58" s="179">
        <f t="shared" si="14"/>
        <v>0</v>
      </c>
      <c r="H58" s="178"/>
      <c r="I58" s="179">
        <f t="shared" si="15"/>
        <v>0</v>
      </c>
      <c r="J58" s="178"/>
      <c r="K58" s="179">
        <f t="shared" si="16"/>
        <v>0</v>
      </c>
      <c r="L58" s="179">
        <v>21</v>
      </c>
      <c r="M58" s="179">
        <f t="shared" si="17"/>
        <v>0</v>
      </c>
      <c r="N58" s="177">
        <v>6.8500000000000002E-3</v>
      </c>
      <c r="O58" s="177">
        <f t="shared" si="18"/>
        <v>0</v>
      </c>
      <c r="P58" s="177">
        <v>0</v>
      </c>
      <c r="Q58" s="177">
        <f t="shared" si="19"/>
        <v>0</v>
      </c>
      <c r="R58" s="179" t="s">
        <v>207</v>
      </c>
      <c r="S58" s="179" t="s">
        <v>122</v>
      </c>
      <c r="T58" s="180" t="s">
        <v>122</v>
      </c>
      <c r="U58" s="156">
        <v>0.64800000000000002</v>
      </c>
      <c r="V58" s="156">
        <f t="shared" si="20"/>
        <v>0</v>
      </c>
      <c r="W58" s="156"/>
      <c r="X58" s="156" t="s">
        <v>123</v>
      </c>
      <c r="Y58" s="156" t="s">
        <v>124</v>
      </c>
      <c r="Z58" s="146"/>
      <c r="AA58" s="146"/>
      <c r="AB58" s="146"/>
      <c r="AC58" s="146"/>
      <c r="AD58" s="146"/>
      <c r="AE58" s="146"/>
      <c r="AF58" s="146"/>
      <c r="AG58" s="146" t="s">
        <v>125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ht="22.5" outlineLevel="1" x14ac:dyDescent="0.2">
      <c r="A59" s="174">
        <v>45</v>
      </c>
      <c r="B59" s="175" t="s">
        <v>225</v>
      </c>
      <c r="C59" s="182" t="s">
        <v>226</v>
      </c>
      <c r="D59" s="176" t="s">
        <v>171</v>
      </c>
      <c r="E59" s="177">
        <v>0</v>
      </c>
      <c r="F59" s="178"/>
      <c r="G59" s="179">
        <f t="shared" si="14"/>
        <v>0</v>
      </c>
      <c r="H59" s="178"/>
      <c r="I59" s="179">
        <f t="shared" si="15"/>
        <v>0</v>
      </c>
      <c r="J59" s="178"/>
      <c r="K59" s="179">
        <f t="shared" si="16"/>
        <v>0</v>
      </c>
      <c r="L59" s="179">
        <v>21</v>
      </c>
      <c r="M59" s="179">
        <f t="shared" si="17"/>
        <v>0</v>
      </c>
      <c r="N59" s="177">
        <v>5.64E-3</v>
      </c>
      <c r="O59" s="177">
        <f t="shared" si="18"/>
        <v>0</v>
      </c>
      <c r="P59" s="177">
        <v>0</v>
      </c>
      <c r="Q59" s="177">
        <f t="shared" si="19"/>
        <v>0</v>
      </c>
      <c r="R59" s="179" t="s">
        <v>207</v>
      </c>
      <c r="S59" s="179" t="s">
        <v>122</v>
      </c>
      <c r="T59" s="180" t="s">
        <v>122</v>
      </c>
      <c r="U59" s="156">
        <v>0.48699999999999999</v>
      </c>
      <c r="V59" s="156">
        <f t="shared" si="20"/>
        <v>0</v>
      </c>
      <c r="W59" s="156"/>
      <c r="X59" s="156" t="s">
        <v>123</v>
      </c>
      <c r="Y59" s="156" t="s">
        <v>124</v>
      </c>
      <c r="Z59" s="146"/>
      <c r="AA59" s="146"/>
      <c r="AB59" s="146"/>
      <c r="AC59" s="146"/>
      <c r="AD59" s="146"/>
      <c r="AE59" s="146"/>
      <c r="AF59" s="146"/>
      <c r="AG59" s="146" t="s">
        <v>125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74">
        <v>46</v>
      </c>
      <c r="B60" s="175" t="s">
        <v>227</v>
      </c>
      <c r="C60" s="182" t="s">
        <v>228</v>
      </c>
      <c r="D60" s="176" t="s">
        <v>148</v>
      </c>
      <c r="E60" s="177">
        <v>2</v>
      </c>
      <c r="F60" s="178"/>
      <c r="G60" s="179">
        <f t="shared" si="14"/>
        <v>0</v>
      </c>
      <c r="H60" s="178"/>
      <c r="I60" s="179">
        <f t="shared" si="15"/>
        <v>0</v>
      </c>
      <c r="J60" s="178"/>
      <c r="K60" s="179">
        <f t="shared" si="16"/>
        <v>0</v>
      </c>
      <c r="L60" s="179">
        <v>21</v>
      </c>
      <c r="M60" s="179">
        <f t="shared" si="17"/>
        <v>0</v>
      </c>
      <c r="N60" s="177">
        <v>6.3200000000000001E-3</v>
      </c>
      <c r="O60" s="177">
        <f t="shared" si="18"/>
        <v>0.01</v>
      </c>
      <c r="P60" s="177">
        <v>0</v>
      </c>
      <c r="Q60" s="177">
        <f t="shared" si="19"/>
        <v>0</v>
      </c>
      <c r="R60" s="179"/>
      <c r="S60" s="179" t="s">
        <v>172</v>
      </c>
      <c r="T60" s="180" t="s">
        <v>132</v>
      </c>
      <c r="U60" s="156">
        <v>0</v>
      </c>
      <c r="V60" s="156">
        <f t="shared" si="20"/>
        <v>0</v>
      </c>
      <c r="W60" s="156"/>
      <c r="X60" s="156" t="s">
        <v>150</v>
      </c>
      <c r="Y60" s="156" t="s">
        <v>124</v>
      </c>
      <c r="Z60" s="146"/>
      <c r="AA60" s="146"/>
      <c r="AB60" s="146"/>
      <c r="AC60" s="146"/>
      <c r="AD60" s="146"/>
      <c r="AE60" s="146"/>
      <c r="AF60" s="146"/>
      <c r="AG60" s="146" t="s">
        <v>151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ht="22.5" outlineLevel="1" x14ac:dyDescent="0.2">
      <c r="A61" s="174">
        <v>47</v>
      </c>
      <c r="B61" s="175" t="s">
        <v>229</v>
      </c>
      <c r="C61" s="182" t="s">
        <v>972</v>
      </c>
      <c r="D61" s="176" t="s">
        <v>148</v>
      </c>
      <c r="E61" s="177">
        <v>6</v>
      </c>
      <c r="F61" s="178"/>
      <c r="G61" s="179">
        <f t="shared" si="14"/>
        <v>0</v>
      </c>
      <c r="H61" s="178"/>
      <c r="I61" s="179">
        <f t="shared" si="15"/>
        <v>0</v>
      </c>
      <c r="J61" s="178"/>
      <c r="K61" s="179">
        <f t="shared" si="16"/>
        <v>0</v>
      </c>
      <c r="L61" s="179">
        <v>21</v>
      </c>
      <c r="M61" s="179">
        <f t="shared" si="17"/>
        <v>0</v>
      </c>
      <c r="N61" s="177">
        <v>6.3200000000000001E-3</v>
      </c>
      <c r="O61" s="177">
        <f t="shared" si="18"/>
        <v>0.04</v>
      </c>
      <c r="P61" s="177">
        <v>0</v>
      </c>
      <c r="Q61" s="177">
        <f t="shared" si="19"/>
        <v>0</v>
      </c>
      <c r="R61" s="179" t="s">
        <v>149</v>
      </c>
      <c r="S61" s="179" t="s">
        <v>122</v>
      </c>
      <c r="T61" s="180" t="s">
        <v>122</v>
      </c>
      <c r="U61" s="156">
        <v>0</v>
      </c>
      <c r="V61" s="156">
        <f t="shared" si="20"/>
        <v>0</v>
      </c>
      <c r="W61" s="156"/>
      <c r="X61" s="156" t="s">
        <v>150</v>
      </c>
      <c r="Y61" s="156" t="s">
        <v>124</v>
      </c>
      <c r="Z61" s="146"/>
      <c r="AA61" s="146"/>
      <c r="AB61" s="146"/>
      <c r="AC61" s="146"/>
      <c r="AD61" s="146"/>
      <c r="AE61" s="146"/>
      <c r="AF61" s="146"/>
      <c r="AG61" s="146" t="s">
        <v>151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ht="22.5" outlineLevel="1" x14ac:dyDescent="0.2">
      <c r="A62" s="174">
        <v>48</v>
      </c>
      <c r="B62" s="175" t="s">
        <v>230</v>
      </c>
      <c r="C62" s="182" t="s">
        <v>973</v>
      </c>
      <c r="D62" s="176" t="s">
        <v>148</v>
      </c>
      <c r="E62" s="177">
        <v>0</v>
      </c>
      <c r="F62" s="178"/>
      <c r="G62" s="179">
        <f t="shared" si="14"/>
        <v>0</v>
      </c>
      <c r="H62" s="178"/>
      <c r="I62" s="179">
        <f t="shared" si="15"/>
        <v>0</v>
      </c>
      <c r="J62" s="178"/>
      <c r="K62" s="179">
        <f t="shared" si="16"/>
        <v>0</v>
      </c>
      <c r="L62" s="179">
        <v>21</v>
      </c>
      <c r="M62" s="179">
        <f t="shared" si="17"/>
        <v>0</v>
      </c>
      <c r="N62" s="177">
        <v>3.8800000000000002E-3</v>
      </c>
      <c r="O62" s="177">
        <f t="shared" si="18"/>
        <v>0</v>
      </c>
      <c r="P62" s="177">
        <v>0</v>
      </c>
      <c r="Q62" s="177">
        <f t="shared" si="19"/>
        <v>0</v>
      </c>
      <c r="R62" s="179" t="s">
        <v>149</v>
      </c>
      <c r="S62" s="179" t="s">
        <v>122</v>
      </c>
      <c r="T62" s="180" t="s">
        <v>122</v>
      </c>
      <c r="U62" s="156">
        <v>0</v>
      </c>
      <c r="V62" s="156">
        <f t="shared" si="20"/>
        <v>0</v>
      </c>
      <c r="W62" s="156"/>
      <c r="X62" s="156" t="s">
        <v>150</v>
      </c>
      <c r="Y62" s="156" t="s">
        <v>124</v>
      </c>
      <c r="Z62" s="146"/>
      <c r="AA62" s="146"/>
      <c r="AB62" s="146"/>
      <c r="AC62" s="146"/>
      <c r="AD62" s="146"/>
      <c r="AE62" s="146"/>
      <c r="AF62" s="146"/>
      <c r="AG62" s="146" t="s">
        <v>151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ht="22.5" outlineLevel="1" x14ac:dyDescent="0.2">
      <c r="A63" s="174">
        <v>49</v>
      </c>
      <c r="B63" s="175" t="s">
        <v>231</v>
      </c>
      <c r="C63" s="182" t="s">
        <v>232</v>
      </c>
      <c r="D63" s="176" t="s">
        <v>148</v>
      </c>
      <c r="E63" s="177">
        <v>0</v>
      </c>
      <c r="F63" s="178"/>
      <c r="G63" s="179">
        <f t="shared" si="14"/>
        <v>0</v>
      </c>
      <c r="H63" s="178"/>
      <c r="I63" s="179">
        <f t="shared" si="15"/>
        <v>0</v>
      </c>
      <c r="J63" s="178"/>
      <c r="K63" s="179">
        <f t="shared" si="16"/>
        <v>0</v>
      </c>
      <c r="L63" s="179">
        <v>21</v>
      </c>
      <c r="M63" s="179">
        <f t="shared" si="17"/>
        <v>0</v>
      </c>
      <c r="N63" s="177">
        <v>1.32E-3</v>
      </c>
      <c r="O63" s="177">
        <f t="shared" si="18"/>
        <v>0</v>
      </c>
      <c r="P63" s="177">
        <v>0</v>
      </c>
      <c r="Q63" s="177">
        <f t="shared" si="19"/>
        <v>0</v>
      </c>
      <c r="R63" s="179" t="s">
        <v>149</v>
      </c>
      <c r="S63" s="179" t="s">
        <v>122</v>
      </c>
      <c r="T63" s="180" t="s">
        <v>122</v>
      </c>
      <c r="U63" s="156">
        <v>0</v>
      </c>
      <c r="V63" s="156">
        <f t="shared" si="20"/>
        <v>0</v>
      </c>
      <c r="W63" s="156"/>
      <c r="X63" s="156" t="s">
        <v>150</v>
      </c>
      <c r="Y63" s="156" t="s">
        <v>124</v>
      </c>
      <c r="Z63" s="146"/>
      <c r="AA63" s="146"/>
      <c r="AB63" s="146"/>
      <c r="AC63" s="146"/>
      <c r="AD63" s="146"/>
      <c r="AE63" s="146"/>
      <c r="AF63" s="146"/>
      <c r="AG63" s="146" t="s">
        <v>151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ht="22.5" outlineLevel="1" x14ac:dyDescent="0.2">
      <c r="A64" s="174">
        <v>50</v>
      </c>
      <c r="B64" s="175" t="s">
        <v>233</v>
      </c>
      <c r="C64" s="182" t="s">
        <v>234</v>
      </c>
      <c r="D64" s="176" t="s">
        <v>148</v>
      </c>
      <c r="E64" s="177">
        <v>2</v>
      </c>
      <c r="F64" s="178"/>
      <c r="G64" s="179">
        <f t="shared" si="14"/>
        <v>0</v>
      </c>
      <c r="H64" s="178"/>
      <c r="I64" s="179">
        <f t="shared" si="15"/>
        <v>0</v>
      </c>
      <c r="J64" s="178"/>
      <c r="K64" s="179">
        <f t="shared" si="16"/>
        <v>0</v>
      </c>
      <c r="L64" s="179">
        <v>21</v>
      </c>
      <c r="M64" s="179">
        <f t="shared" si="17"/>
        <v>0</v>
      </c>
      <c r="N64" s="177">
        <v>8.4000000000000003E-4</v>
      </c>
      <c r="O64" s="177">
        <f t="shared" si="18"/>
        <v>0</v>
      </c>
      <c r="P64" s="177">
        <v>0</v>
      </c>
      <c r="Q64" s="177">
        <f t="shared" si="19"/>
        <v>0</v>
      </c>
      <c r="R64" s="179" t="s">
        <v>149</v>
      </c>
      <c r="S64" s="179" t="s">
        <v>122</v>
      </c>
      <c r="T64" s="180" t="s">
        <v>122</v>
      </c>
      <c r="U64" s="156">
        <v>0</v>
      </c>
      <c r="V64" s="156">
        <f t="shared" si="20"/>
        <v>0</v>
      </c>
      <c r="W64" s="156"/>
      <c r="X64" s="156" t="s">
        <v>150</v>
      </c>
      <c r="Y64" s="156" t="s">
        <v>124</v>
      </c>
      <c r="Z64" s="146"/>
      <c r="AA64" s="146"/>
      <c r="AB64" s="146"/>
      <c r="AC64" s="146"/>
      <c r="AD64" s="146"/>
      <c r="AE64" s="146"/>
      <c r="AF64" s="146"/>
      <c r="AG64" s="146" t="s">
        <v>151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ht="22.5" outlineLevel="1" x14ac:dyDescent="0.2">
      <c r="A65" s="174">
        <v>51</v>
      </c>
      <c r="B65" s="175" t="s">
        <v>235</v>
      </c>
      <c r="C65" s="182" t="s">
        <v>236</v>
      </c>
      <c r="D65" s="176" t="s">
        <v>148</v>
      </c>
      <c r="E65" s="177">
        <v>0</v>
      </c>
      <c r="F65" s="178"/>
      <c r="G65" s="179">
        <f t="shared" si="14"/>
        <v>0</v>
      </c>
      <c r="H65" s="178"/>
      <c r="I65" s="179">
        <f t="shared" si="15"/>
        <v>0</v>
      </c>
      <c r="J65" s="178"/>
      <c r="K65" s="179">
        <f t="shared" si="16"/>
        <v>0</v>
      </c>
      <c r="L65" s="179">
        <v>21</v>
      </c>
      <c r="M65" s="179">
        <f t="shared" si="17"/>
        <v>0</v>
      </c>
      <c r="N65" s="177">
        <v>5.1999999999999995E-4</v>
      </c>
      <c r="O65" s="177">
        <f t="shared" si="18"/>
        <v>0</v>
      </c>
      <c r="P65" s="177">
        <v>0</v>
      </c>
      <c r="Q65" s="177">
        <f t="shared" si="19"/>
        <v>0</v>
      </c>
      <c r="R65" s="179" t="s">
        <v>149</v>
      </c>
      <c r="S65" s="179" t="s">
        <v>122</v>
      </c>
      <c r="T65" s="180" t="s">
        <v>122</v>
      </c>
      <c r="U65" s="156">
        <v>0</v>
      </c>
      <c r="V65" s="156">
        <f t="shared" si="20"/>
        <v>0</v>
      </c>
      <c r="W65" s="156"/>
      <c r="X65" s="156" t="s">
        <v>150</v>
      </c>
      <c r="Y65" s="156" t="s">
        <v>124</v>
      </c>
      <c r="Z65" s="146"/>
      <c r="AA65" s="146"/>
      <c r="AB65" s="146"/>
      <c r="AC65" s="146"/>
      <c r="AD65" s="146"/>
      <c r="AE65" s="146"/>
      <c r="AF65" s="146"/>
      <c r="AG65" s="146" t="s">
        <v>151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ht="22.5" outlineLevel="1" x14ac:dyDescent="0.2">
      <c r="A66" s="174">
        <v>52</v>
      </c>
      <c r="B66" s="175" t="s">
        <v>237</v>
      </c>
      <c r="C66" s="182" t="s">
        <v>974</v>
      </c>
      <c r="D66" s="176" t="s">
        <v>148</v>
      </c>
      <c r="E66" s="177">
        <v>0</v>
      </c>
      <c r="F66" s="178"/>
      <c r="G66" s="179">
        <f t="shared" si="14"/>
        <v>0</v>
      </c>
      <c r="H66" s="178"/>
      <c r="I66" s="179">
        <f t="shared" si="15"/>
        <v>0</v>
      </c>
      <c r="J66" s="178"/>
      <c r="K66" s="179">
        <f t="shared" si="16"/>
        <v>0</v>
      </c>
      <c r="L66" s="179">
        <v>21</v>
      </c>
      <c r="M66" s="179">
        <f t="shared" si="17"/>
        <v>0</v>
      </c>
      <c r="N66" s="177">
        <v>3.3E-4</v>
      </c>
      <c r="O66" s="177">
        <f t="shared" si="18"/>
        <v>0</v>
      </c>
      <c r="P66" s="177">
        <v>0</v>
      </c>
      <c r="Q66" s="177">
        <f t="shared" si="19"/>
        <v>0</v>
      </c>
      <c r="R66" s="179" t="s">
        <v>149</v>
      </c>
      <c r="S66" s="179" t="s">
        <v>122</v>
      </c>
      <c r="T66" s="180" t="s">
        <v>122</v>
      </c>
      <c r="U66" s="156">
        <v>0</v>
      </c>
      <c r="V66" s="156">
        <f t="shared" si="20"/>
        <v>0</v>
      </c>
      <c r="W66" s="156"/>
      <c r="X66" s="156" t="s">
        <v>150</v>
      </c>
      <c r="Y66" s="156" t="s">
        <v>124</v>
      </c>
      <c r="Z66" s="146"/>
      <c r="AA66" s="146"/>
      <c r="AB66" s="146"/>
      <c r="AC66" s="146"/>
      <c r="AD66" s="146"/>
      <c r="AE66" s="146"/>
      <c r="AF66" s="146"/>
      <c r="AG66" s="146" t="s">
        <v>151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ht="22.5" outlineLevel="1" x14ac:dyDescent="0.2">
      <c r="A67" s="174">
        <v>53</v>
      </c>
      <c r="B67" s="175" t="s">
        <v>238</v>
      </c>
      <c r="C67" s="182" t="s">
        <v>975</v>
      </c>
      <c r="D67" s="176" t="s">
        <v>148</v>
      </c>
      <c r="E67" s="177">
        <v>0</v>
      </c>
      <c r="F67" s="178"/>
      <c r="G67" s="179">
        <f t="shared" si="14"/>
        <v>0</v>
      </c>
      <c r="H67" s="178"/>
      <c r="I67" s="179">
        <f t="shared" si="15"/>
        <v>0</v>
      </c>
      <c r="J67" s="178"/>
      <c r="K67" s="179">
        <f t="shared" si="16"/>
        <v>0</v>
      </c>
      <c r="L67" s="179">
        <v>21</v>
      </c>
      <c r="M67" s="179">
        <f t="shared" si="17"/>
        <v>0</v>
      </c>
      <c r="N67" s="177">
        <v>2.3000000000000001E-4</v>
      </c>
      <c r="O67" s="177">
        <f t="shared" si="18"/>
        <v>0</v>
      </c>
      <c r="P67" s="177">
        <v>0</v>
      </c>
      <c r="Q67" s="177">
        <f t="shared" si="19"/>
        <v>0</v>
      </c>
      <c r="R67" s="179" t="s">
        <v>149</v>
      </c>
      <c r="S67" s="179" t="s">
        <v>122</v>
      </c>
      <c r="T67" s="180" t="s">
        <v>122</v>
      </c>
      <c r="U67" s="156">
        <v>0</v>
      </c>
      <c r="V67" s="156">
        <f t="shared" si="20"/>
        <v>0</v>
      </c>
      <c r="W67" s="156"/>
      <c r="X67" s="156" t="s">
        <v>150</v>
      </c>
      <c r="Y67" s="156" t="s">
        <v>124</v>
      </c>
      <c r="Z67" s="146"/>
      <c r="AA67" s="146"/>
      <c r="AB67" s="146"/>
      <c r="AC67" s="146"/>
      <c r="AD67" s="146"/>
      <c r="AE67" s="146"/>
      <c r="AF67" s="146"/>
      <c r="AG67" s="146" t="s">
        <v>151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">
      <c r="A68" s="174">
        <v>54</v>
      </c>
      <c r="B68" s="175" t="s">
        <v>239</v>
      </c>
      <c r="C68" s="182" t="s">
        <v>240</v>
      </c>
      <c r="D68" s="176" t="s">
        <v>148</v>
      </c>
      <c r="E68" s="177">
        <v>0</v>
      </c>
      <c r="F68" s="178"/>
      <c r="G68" s="179">
        <f t="shared" si="14"/>
        <v>0</v>
      </c>
      <c r="H68" s="178"/>
      <c r="I68" s="179">
        <f t="shared" si="15"/>
        <v>0</v>
      </c>
      <c r="J68" s="178"/>
      <c r="K68" s="179">
        <f t="shared" si="16"/>
        <v>0</v>
      </c>
      <c r="L68" s="179">
        <v>21</v>
      </c>
      <c r="M68" s="179">
        <f t="shared" si="17"/>
        <v>0</v>
      </c>
      <c r="N68" s="177">
        <v>1.2999999999999999E-4</v>
      </c>
      <c r="O68" s="177">
        <f t="shared" si="18"/>
        <v>0</v>
      </c>
      <c r="P68" s="177">
        <v>0</v>
      </c>
      <c r="Q68" s="177">
        <f t="shared" si="19"/>
        <v>0</v>
      </c>
      <c r="R68" s="179"/>
      <c r="S68" s="179" t="s">
        <v>172</v>
      </c>
      <c r="T68" s="180" t="s">
        <v>132</v>
      </c>
      <c r="U68" s="156">
        <v>0</v>
      </c>
      <c r="V68" s="156">
        <f t="shared" si="20"/>
        <v>0</v>
      </c>
      <c r="W68" s="156"/>
      <c r="X68" s="156" t="s">
        <v>150</v>
      </c>
      <c r="Y68" s="156" t="s">
        <v>124</v>
      </c>
      <c r="Z68" s="146"/>
      <c r="AA68" s="146"/>
      <c r="AB68" s="146"/>
      <c r="AC68" s="146"/>
      <c r="AD68" s="146"/>
      <c r="AE68" s="146"/>
      <c r="AF68" s="146"/>
      <c r="AG68" s="146" t="s">
        <v>151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74">
        <v>55</v>
      </c>
      <c r="B69" s="175" t="s">
        <v>241</v>
      </c>
      <c r="C69" s="182" t="s">
        <v>242</v>
      </c>
      <c r="D69" s="176" t="s">
        <v>243</v>
      </c>
      <c r="E69" s="177">
        <v>0</v>
      </c>
      <c r="F69" s="178"/>
      <c r="G69" s="179">
        <f t="shared" si="14"/>
        <v>0</v>
      </c>
      <c r="H69" s="178"/>
      <c r="I69" s="179">
        <f t="shared" si="15"/>
        <v>0</v>
      </c>
      <c r="J69" s="178"/>
      <c r="K69" s="179">
        <f t="shared" si="16"/>
        <v>0</v>
      </c>
      <c r="L69" s="179">
        <v>21</v>
      </c>
      <c r="M69" s="179">
        <f t="shared" si="17"/>
        <v>0</v>
      </c>
      <c r="N69" s="177">
        <v>0</v>
      </c>
      <c r="O69" s="177">
        <f t="shared" si="18"/>
        <v>0</v>
      </c>
      <c r="P69" s="177">
        <v>0</v>
      </c>
      <c r="Q69" s="177">
        <f t="shared" si="19"/>
        <v>0</v>
      </c>
      <c r="R69" s="179"/>
      <c r="S69" s="179" t="s">
        <v>172</v>
      </c>
      <c r="T69" s="180" t="s">
        <v>132</v>
      </c>
      <c r="U69" s="156">
        <v>0</v>
      </c>
      <c r="V69" s="156">
        <f t="shared" si="20"/>
        <v>0</v>
      </c>
      <c r="W69" s="156"/>
      <c r="X69" s="156" t="s">
        <v>123</v>
      </c>
      <c r="Y69" s="156" t="s">
        <v>124</v>
      </c>
      <c r="Z69" s="146"/>
      <c r="AA69" s="146"/>
      <c r="AB69" s="146"/>
      <c r="AC69" s="146"/>
      <c r="AD69" s="146"/>
      <c r="AE69" s="146"/>
      <c r="AF69" s="146"/>
      <c r="AG69" s="146" t="s">
        <v>125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ht="22.5" outlineLevel="1" x14ac:dyDescent="0.2">
      <c r="A70" s="174">
        <v>56</v>
      </c>
      <c r="B70" s="175" t="s">
        <v>244</v>
      </c>
      <c r="C70" s="182" t="s">
        <v>245</v>
      </c>
      <c r="D70" s="176" t="s">
        <v>148</v>
      </c>
      <c r="E70" s="177">
        <v>4</v>
      </c>
      <c r="F70" s="178"/>
      <c r="G70" s="179">
        <f t="shared" si="14"/>
        <v>0</v>
      </c>
      <c r="H70" s="178"/>
      <c r="I70" s="179">
        <f t="shared" si="15"/>
        <v>0</v>
      </c>
      <c r="J70" s="178"/>
      <c r="K70" s="179">
        <f t="shared" si="16"/>
        <v>0</v>
      </c>
      <c r="L70" s="179">
        <v>21</v>
      </c>
      <c r="M70" s="179">
        <f t="shared" si="17"/>
        <v>0</v>
      </c>
      <c r="N70" s="177">
        <v>1.0800000000000001E-2</v>
      </c>
      <c r="O70" s="177">
        <f t="shared" si="18"/>
        <v>0.04</v>
      </c>
      <c r="P70" s="177">
        <v>0</v>
      </c>
      <c r="Q70" s="177">
        <f t="shared" si="19"/>
        <v>0</v>
      </c>
      <c r="R70" s="179" t="s">
        <v>149</v>
      </c>
      <c r="S70" s="179" t="s">
        <v>122</v>
      </c>
      <c r="T70" s="180" t="s">
        <v>122</v>
      </c>
      <c r="U70" s="156">
        <v>0</v>
      </c>
      <c r="V70" s="156">
        <f t="shared" si="20"/>
        <v>0</v>
      </c>
      <c r="W70" s="156"/>
      <c r="X70" s="156" t="s">
        <v>150</v>
      </c>
      <c r="Y70" s="156" t="s">
        <v>124</v>
      </c>
      <c r="Z70" s="146"/>
      <c r="AA70" s="146"/>
      <c r="AB70" s="146"/>
      <c r="AC70" s="146"/>
      <c r="AD70" s="146"/>
      <c r="AE70" s="146"/>
      <c r="AF70" s="146"/>
      <c r="AG70" s="146" t="s">
        <v>151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ht="22.5" outlineLevel="1" x14ac:dyDescent="0.2">
      <c r="A71" s="174">
        <v>57</v>
      </c>
      <c r="B71" s="175" t="s">
        <v>246</v>
      </c>
      <c r="C71" s="182" t="s">
        <v>247</v>
      </c>
      <c r="D71" s="176" t="s">
        <v>148</v>
      </c>
      <c r="E71" s="177">
        <v>8</v>
      </c>
      <c r="F71" s="178"/>
      <c r="G71" s="179">
        <f t="shared" si="14"/>
        <v>0</v>
      </c>
      <c r="H71" s="178"/>
      <c r="I71" s="179">
        <f t="shared" si="15"/>
        <v>0</v>
      </c>
      <c r="J71" s="178"/>
      <c r="K71" s="179">
        <f t="shared" si="16"/>
        <v>0</v>
      </c>
      <c r="L71" s="179">
        <v>21</v>
      </c>
      <c r="M71" s="179">
        <f t="shared" si="17"/>
        <v>0</v>
      </c>
      <c r="N71" s="177">
        <v>7.7799999999999996E-3</v>
      </c>
      <c r="O71" s="177">
        <f t="shared" si="18"/>
        <v>0.06</v>
      </c>
      <c r="P71" s="177">
        <v>0</v>
      </c>
      <c r="Q71" s="177">
        <f t="shared" si="19"/>
        <v>0</v>
      </c>
      <c r="R71" s="179" t="s">
        <v>149</v>
      </c>
      <c r="S71" s="179" t="s">
        <v>122</v>
      </c>
      <c r="T71" s="180" t="s">
        <v>122</v>
      </c>
      <c r="U71" s="156">
        <v>0</v>
      </c>
      <c r="V71" s="156">
        <f t="shared" si="20"/>
        <v>0</v>
      </c>
      <c r="W71" s="156"/>
      <c r="X71" s="156" t="s">
        <v>150</v>
      </c>
      <c r="Y71" s="156" t="s">
        <v>124</v>
      </c>
      <c r="Z71" s="146"/>
      <c r="AA71" s="146"/>
      <c r="AB71" s="146"/>
      <c r="AC71" s="146"/>
      <c r="AD71" s="146"/>
      <c r="AE71" s="146"/>
      <c r="AF71" s="146"/>
      <c r="AG71" s="146" t="s">
        <v>151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ht="22.5" outlineLevel="1" x14ac:dyDescent="0.2">
      <c r="A72" s="174">
        <v>58</v>
      </c>
      <c r="B72" s="175" t="s">
        <v>248</v>
      </c>
      <c r="C72" s="182" t="s">
        <v>249</v>
      </c>
      <c r="D72" s="176" t="s">
        <v>148</v>
      </c>
      <c r="E72" s="177">
        <v>0</v>
      </c>
      <c r="F72" s="178"/>
      <c r="G72" s="179">
        <f t="shared" si="14"/>
        <v>0</v>
      </c>
      <c r="H72" s="178"/>
      <c r="I72" s="179">
        <f t="shared" si="15"/>
        <v>0</v>
      </c>
      <c r="J72" s="178"/>
      <c r="K72" s="179">
        <f t="shared" si="16"/>
        <v>0</v>
      </c>
      <c r="L72" s="179">
        <v>21</v>
      </c>
      <c r="M72" s="179">
        <f t="shared" si="17"/>
        <v>0</v>
      </c>
      <c r="N72" s="177">
        <v>6.2899999999999996E-3</v>
      </c>
      <c r="O72" s="177">
        <f t="shared" si="18"/>
        <v>0</v>
      </c>
      <c r="P72" s="177">
        <v>0</v>
      </c>
      <c r="Q72" s="177">
        <f t="shared" si="19"/>
        <v>0</v>
      </c>
      <c r="R72" s="179" t="s">
        <v>149</v>
      </c>
      <c r="S72" s="179" t="s">
        <v>122</v>
      </c>
      <c r="T72" s="180" t="s">
        <v>122</v>
      </c>
      <c r="U72" s="156">
        <v>0</v>
      </c>
      <c r="V72" s="156">
        <f t="shared" si="20"/>
        <v>0</v>
      </c>
      <c r="W72" s="156"/>
      <c r="X72" s="156" t="s">
        <v>150</v>
      </c>
      <c r="Y72" s="156" t="s">
        <v>124</v>
      </c>
      <c r="Z72" s="146"/>
      <c r="AA72" s="146"/>
      <c r="AB72" s="146"/>
      <c r="AC72" s="146"/>
      <c r="AD72" s="146"/>
      <c r="AE72" s="146"/>
      <c r="AF72" s="146"/>
      <c r="AG72" s="146" t="s">
        <v>151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ht="22.5" outlineLevel="1" x14ac:dyDescent="0.2">
      <c r="A73" s="174">
        <v>59</v>
      </c>
      <c r="B73" s="175" t="s">
        <v>250</v>
      </c>
      <c r="C73" s="182" t="s">
        <v>251</v>
      </c>
      <c r="D73" s="176" t="s">
        <v>148</v>
      </c>
      <c r="E73" s="177">
        <v>0</v>
      </c>
      <c r="F73" s="178"/>
      <c r="G73" s="179">
        <f t="shared" si="14"/>
        <v>0</v>
      </c>
      <c r="H73" s="178"/>
      <c r="I73" s="179">
        <f t="shared" si="15"/>
        <v>0</v>
      </c>
      <c r="J73" s="178"/>
      <c r="K73" s="179">
        <f t="shared" si="16"/>
        <v>0</v>
      </c>
      <c r="L73" s="179">
        <v>21</v>
      </c>
      <c r="M73" s="179">
        <f t="shared" si="17"/>
        <v>0</v>
      </c>
      <c r="N73" s="177">
        <v>4.62E-3</v>
      </c>
      <c r="O73" s="177">
        <f t="shared" si="18"/>
        <v>0</v>
      </c>
      <c r="P73" s="177">
        <v>0</v>
      </c>
      <c r="Q73" s="177">
        <f t="shared" si="19"/>
        <v>0</v>
      </c>
      <c r="R73" s="179" t="s">
        <v>149</v>
      </c>
      <c r="S73" s="179" t="s">
        <v>122</v>
      </c>
      <c r="T73" s="180" t="s">
        <v>122</v>
      </c>
      <c r="U73" s="156">
        <v>0</v>
      </c>
      <c r="V73" s="156">
        <f t="shared" si="20"/>
        <v>0</v>
      </c>
      <c r="W73" s="156"/>
      <c r="X73" s="156" t="s">
        <v>150</v>
      </c>
      <c r="Y73" s="156" t="s">
        <v>124</v>
      </c>
      <c r="Z73" s="146"/>
      <c r="AA73" s="146"/>
      <c r="AB73" s="146"/>
      <c r="AC73" s="146"/>
      <c r="AD73" s="146"/>
      <c r="AE73" s="146"/>
      <c r="AF73" s="146"/>
      <c r="AG73" s="146" t="s">
        <v>151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ht="22.5" outlineLevel="1" x14ac:dyDescent="0.2">
      <c r="A74" s="174">
        <v>60</v>
      </c>
      <c r="B74" s="175" t="s">
        <v>252</v>
      </c>
      <c r="C74" s="182" t="s">
        <v>253</v>
      </c>
      <c r="D74" s="176" t="s">
        <v>148</v>
      </c>
      <c r="E74" s="177">
        <v>0</v>
      </c>
      <c r="F74" s="178"/>
      <c r="G74" s="179">
        <f t="shared" si="14"/>
        <v>0</v>
      </c>
      <c r="H74" s="178"/>
      <c r="I74" s="179">
        <f t="shared" si="15"/>
        <v>0</v>
      </c>
      <c r="J74" s="178"/>
      <c r="K74" s="179">
        <f t="shared" si="16"/>
        <v>0</v>
      </c>
      <c r="L74" s="179">
        <v>21</v>
      </c>
      <c r="M74" s="179">
        <f t="shared" si="17"/>
        <v>0</v>
      </c>
      <c r="N74" s="177">
        <v>3.8400000000000001E-3</v>
      </c>
      <c r="O74" s="177">
        <f t="shared" si="18"/>
        <v>0</v>
      </c>
      <c r="P74" s="177">
        <v>0</v>
      </c>
      <c r="Q74" s="177">
        <f t="shared" si="19"/>
        <v>0</v>
      </c>
      <c r="R74" s="179" t="s">
        <v>149</v>
      </c>
      <c r="S74" s="179" t="s">
        <v>122</v>
      </c>
      <c r="T74" s="180" t="s">
        <v>122</v>
      </c>
      <c r="U74" s="156">
        <v>0</v>
      </c>
      <c r="V74" s="156">
        <f t="shared" si="20"/>
        <v>0</v>
      </c>
      <c r="W74" s="156"/>
      <c r="X74" s="156" t="s">
        <v>150</v>
      </c>
      <c r="Y74" s="156" t="s">
        <v>124</v>
      </c>
      <c r="Z74" s="146"/>
      <c r="AA74" s="146"/>
      <c r="AB74" s="146"/>
      <c r="AC74" s="146"/>
      <c r="AD74" s="146"/>
      <c r="AE74" s="146"/>
      <c r="AF74" s="146"/>
      <c r="AG74" s="146" t="s">
        <v>151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ht="22.5" outlineLevel="1" x14ac:dyDescent="0.2">
      <c r="A75" s="174">
        <v>61</v>
      </c>
      <c r="B75" s="175" t="s">
        <v>254</v>
      </c>
      <c r="C75" s="182" t="s">
        <v>255</v>
      </c>
      <c r="D75" s="176" t="s">
        <v>148</v>
      </c>
      <c r="E75" s="177">
        <v>4</v>
      </c>
      <c r="F75" s="178"/>
      <c r="G75" s="179">
        <f t="shared" si="14"/>
        <v>0</v>
      </c>
      <c r="H75" s="178"/>
      <c r="I75" s="179">
        <f t="shared" si="15"/>
        <v>0</v>
      </c>
      <c r="J75" s="178"/>
      <c r="K75" s="179">
        <f t="shared" si="16"/>
        <v>0</v>
      </c>
      <c r="L75" s="179">
        <v>21</v>
      </c>
      <c r="M75" s="179">
        <f t="shared" si="17"/>
        <v>0</v>
      </c>
      <c r="N75" s="177">
        <v>3.0500000000000002E-3</v>
      </c>
      <c r="O75" s="177">
        <f t="shared" si="18"/>
        <v>0.01</v>
      </c>
      <c r="P75" s="177">
        <v>0</v>
      </c>
      <c r="Q75" s="177">
        <f t="shared" si="19"/>
        <v>0</v>
      </c>
      <c r="R75" s="179" t="s">
        <v>149</v>
      </c>
      <c r="S75" s="179" t="s">
        <v>122</v>
      </c>
      <c r="T75" s="180" t="s">
        <v>122</v>
      </c>
      <c r="U75" s="156">
        <v>0</v>
      </c>
      <c r="V75" s="156">
        <f t="shared" si="20"/>
        <v>0</v>
      </c>
      <c r="W75" s="156"/>
      <c r="X75" s="156" t="s">
        <v>150</v>
      </c>
      <c r="Y75" s="156" t="s">
        <v>124</v>
      </c>
      <c r="Z75" s="146"/>
      <c r="AA75" s="146"/>
      <c r="AB75" s="146"/>
      <c r="AC75" s="146"/>
      <c r="AD75" s="146"/>
      <c r="AE75" s="146"/>
      <c r="AF75" s="146"/>
      <c r="AG75" s="146" t="s">
        <v>151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ht="22.5" outlineLevel="1" x14ac:dyDescent="0.2">
      <c r="A76" s="174">
        <v>62</v>
      </c>
      <c r="B76" s="175" t="s">
        <v>256</v>
      </c>
      <c r="C76" s="182" t="s">
        <v>257</v>
      </c>
      <c r="D76" s="176" t="s">
        <v>148</v>
      </c>
      <c r="E76" s="177">
        <v>0</v>
      </c>
      <c r="F76" s="178"/>
      <c r="G76" s="179">
        <f t="shared" si="14"/>
        <v>0</v>
      </c>
      <c r="H76" s="178"/>
      <c r="I76" s="179">
        <f t="shared" si="15"/>
        <v>0</v>
      </c>
      <c r="J76" s="178"/>
      <c r="K76" s="179">
        <f t="shared" si="16"/>
        <v>0</v>
      </c>
      <c r="L76" s="179">
        <v>21</v>
      </c>
      <c r="M76" s="179">
        <f t="shared" si="17"/>
        <v>0</v>
      </c>
      <c r="N76" s="177">
        <v>2.5200000000000001E-3</v>
      </c>
      <c r="O76" s="177">
        <f t="shared" si="18"/>
        <v>0</v>
      </c>
      <c r="P76" s="177">
        <v>0</v>
      </c>
      <c r="Q76" s="177">
        <f t="shared" si="19"/>
        <v>0</v>
      </c>
      <c r="R76" s="179" t="s">
        <v>149</v>
      </c>
      <c r="S76" s="179" t="s">
        <v>122</v>
      </c>
      <c r="T76" s="180" t="s">
        <v>122</v>
      </c>
      <c r="U76" s="156">
        <v>0</v>
      </c>
      <c r="V76" s="156">
        <f t="shared" si="20"/>
        <v>0</v>
      </c>
      <c r="W76" s="156"/>
      <c r="X76" s="156" t="s">
        <v>150</v>
      </c>
      <c r="Y76" s="156" t="s">
        <v>124</v>
      </c>
      <c r="Z76" s="146"/>
      <c r="AA76" s="146"/>
      <c r="AB76" s="146"/>
      <c r="AC76" s="146"/>
      <c r="AD76" s="146"/>
      <c r="AE76" s="146"/>
      <c r="AF76" s="146"/>
      <c r="AG76" s="146" t="s">
        <v>151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ht="22.5" outlineLevel="1" x14ac:dyDescent="0.2">
      <c r="A77" s="174">
        <v>63</v>
      </c>
      <c r="B77" s="175" t="s">
        <v>258</v>
      </c>
      <c r="C77" s="182" t="s">
        <v>259</v>
      </c>
      <c r="D77" s="176" t="s">
        <v>148</v>
      </c>
      <c r="E77" s="177">
        <v>0</v>
      </c>
      <c r="F77" s="178"/>
      <c r="G77" s="179">
        <f t="shared" si="14"/>
        <v>0</v>
      </c>
      <c r="H77" s="178"/>
      <c r="I77" s="179">
        <f t="shared" si="15"/>
        <v>0</v>
      </c>
      <c r="J77" s="178"/>
      <c r="K77" s="179">
        <f t="shared" si="16"/>
        <v>0</v>
      </c>
      <c r="L77" s="179">
        <v>21</v>
      </c>
      <c r="M77" s="179">
        <f t="shared" si="17"/>
        <v>0</v>
      </c>
      <c r="N77" s="177">
        <v>1.8699999999999999E-3</v>
      </c>
      <c r="O77" s="177">
        <f t="shared" si="18"/>
        <v>0</v>
      </c>
      <c r="P77" s="177">
        <v>0</v>
      </c>
      <c r="Q77" s="177">
        <f t="shared" si="19"/>
        <v>0</v>
      </c>
      <c r="R77" s="179" t="s">
        <v>149</v>
      </c>
      <c r="S77" s="179" t="s">
        <v>122</v>
      </c>
      <c r="T77" s="180" t="s">
        <v>122</v>
      </c>
      <c r="U77" s="156">
        <v>0</v>
      </c>
      <c r="V77" s="156">
        <f t="shared" si="20"/>
        <v>0</v>
      </c>
      <c r="W77" s="156"/>
      <c r="X77" s="156" t="s">
        <v>150</v>
      </c>
      <c r="Y77" s="156" t="s">
        <v>124</v>
      </c>
      <c r="Z77" s="146"/>
      <c r="AA77" s="146"/>
      <c r="AB77" s="146"/>
      <c r="AC77" s="146"/>
      <c r="AD77" s="146"/>
      <c r="AE77" s="146"/>
      <c r="AF77" s="146"/>
      <c r="AG77" s="146" t="s">
        <v>151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ht="22.5" outlineLevel="1" x14ac:dyDescent="0.2">
      <c r="A78" s="174">
        <v>64</v>
      </c>
      <c r="B78" s="175" t="s">
        <v>260</v>
      </c>
      <c r="C78" s="182" t="s">
        <v>261</v>
      </c>
      <c r="D78" s="176" t="s">
        <v>148</v>
      </c>
      <c r="E78" s="177">
        <v>0</v>
      </c>
      <c r="F78" s="178"/>
      <c r="G78" s="179">
        <f t="shared" si="14"/>
        <v>0</v>
      </c>
      <c r="H78" s="178"/>
      <c r="I78" s="179">
        <f t="shared" si="15"/>
        <v>0</v>
      </c>
      <c r="J78" s="178"/>
      <c r="K78" s="179">
        <f t="shared" si="16"/>
        <v>0</v>
      </c>
      <c r="L78" s="179">
        <v>21</v>
      </c>
      <c r="M78" s="179">
        <f t="shared" si="17"/>
        <v>0</v>
      </c>
      <c r="N78" s="177">
        <v>1.65E-3</v>
      </c>
      <c r="O78" s="177">
        <f t="shared" si="18"/>
        <v>0</v>
      </c>
      <c r="P78" s="177">
        <v>0</v>
      </c>
      <c r="Q78" s="177">
        <f t="shared" si="19"/>
        <v>0</v>
      </c>
      <c r="R78" s="179" t="s">
        <v>149</v>
      </c>
      <c r="S78" s="179" t="s">
        <v>122</v>
      </c>
      <c r="T78" s="180" t="s">
        <v>122</v>
      </c>
      <c r="U78" s="156">
        <v>0</v>
      </c>
      <c r="V78" s="156">
        <f t="shared" si="20"/>
        <v>0</v>
      </c>
      <c r="W78" s="156"/>
      <c r="X78" s="156" t="s">
        <v>150</v>
      </c>
      <c r="Y78" s="156" t="s">
        <v>124</v>
      </c>
      <c r="Z78" s="146"/>
      <c r="AA78" s="146"/>
      <c r="AB78" s="146"/>
      <c r="AC78" s="146"/>
      <c r="AD78" s="146"/>
      <c r="AE78" s="146"/>
      <c r="AF78" s="146"/>
      <c r="AG78" s="146" t="s">
        <v>151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ht="22.5" outlineLevel="1" x14ac:dyDescent="0.2">
      <c r="A79" s="174">
        <v>65</v>
      </c>
      <c r="B79" s="175" t="s">
        <v>262</v>
      </c>
      <c r="C79" s="182" t="s">
        <v>263</v>
      </c>
      <c r="D79" s="176" t="s">
        <v>148</v>
      </c>
      <c r="E79" s="177">
        <v>0</v>
      </c>
      <c r="F79" s="178"/>
      <c r="G79" s="179">
        <f t="shared" si="14"/>
        <v>0</v>
      </c>
      <c r="H79" s="178"/>
      <c r="I79" s="179">
        <f t="shared" si="15"/>
        <v>0</v>
      </c>
      <c r="J79" s="178"/>
      <c r="K79" s="179">
        <f t="shared" si="16"/>
        <v>0</v>
      </c>
      <c r="L79" s="179">
        <v>21</v>
      </c>
      <c r="M79" s="179">
        <f t="shared" si="17"/>
        <v>0</v>
      </c>
      <c r="N79" s="177">
        <v>1.09E-3</v>
      </c>
      <c r="O79" s="177">
        <f t="shared" si="18"/>
        <v>0</v>
      </c>
      <c r="P79" s="177">
        <v>0</v>
      </c>
      <c r="Q79" s="177">
        <f t="shared" si="19"/>
        <v>0</v>
      </c>
      <c r="R79" s="179" t="s">
        <v>149</v>
      </c>
      <c r="S79" s="179" t="s">
        <v>122</v>
      </c>
      <c r="T79" s="180" t="s">
        <v>122</v>
      </c>
      <c r="U79" s="156">
        <v>0</v>
      </c>
      <c r="V79" s="156">
        <f t="shared" si="20"/>
        <v>0</v>
      </c>
      <c r="W79" s="156"/>
      <c r="X79" s="156" t="s">
        <v>150</v>
      </c>
      <c r="Y79" s="156" t="s">
        <v>124</v>
      </c>
      <c r="Z79" s="146"/>
      <c r="AA79" s="146"/>
      <c r="AB79" s="146"/>
      <c r="AC79" s="146"/>
      <c r="AD79" s="146"/>
      <c r="AE79" s="146"/>
      <c r="AF79" s="146"/>
      <c r="AG79" s="146" t="s">
        <v>151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ht="22.5" outlineLevel="1" x14ac:dyDescent="0.2">
      <c r="A80" s="174">
        <v>66</v>
      </c>
      <c r="B80" s="175" t="s">
        <v>264</v>
      </c>
      <c r="C80" s="182" t="s">
        <v>265</v>
      </c>
      <c r="D80" s="176" t="s">
        <v>148</v>
      </c>
      <c r="E80" s="177">
        <v>0</v>
      </c>
      <c r="F80" s="178"/>
      <c r="G80" s="179">
        <f t="shared" si="14"/>
        <v>0</v>
      </c>
      <c r="H80" s="178"/>
      <c r="I80" s="179">
        <f t="shared" si="15"/>
        <v>0</v>
      </c>
      <c r="J80" s="178"/>
      <c r="K80" s="179">
        <f t="shared" si="16"/>
        <v>0</v>
      </c>
      <c r="L80" s="179">
        <v>21</v>
      </c>
      <c r="M80" s="179">
        <f t="shared" si="17"/>
        <v>0</v>
      </c>
      <c r="N80" s="177">
        <v>4.4000000000000002E-4</v>
      </c>
      <c r="O80" s="177">
        <f t="shared" si="18"/>
        <v>0</v>
      </c>
      <c r="P80" s="177">
        <v>0</v>
      </c>
      <c r="Q80" s="177">
        <f t="shared" si="19"/>
        <v>0</v>
      </c>
      <c r="R80" s="179" t="s">
        <v>149</v>
      </c>
      <c r="S80" s="179" t="s">
        <v>122</v>
      </c>
      <c r="T80" s="180" t="s">
        <v>122</v>
      </c>
      <c r="U80" s="156">
        <v>0</v>
      </c>
      <c r="V80" s="156">
        <f t="shared" si="20"/>
        <v>0</v>
      </c>
      <c r="W80" s="156"/>
      <c r="X80" s="156" t="s">
        <v>150</v>
      </c>
      <c r="Y80" s="156" t="s">
        <v>124</v>
      </c>
      <c r="Z80" s="146"/>
      <c r="AA80" s="146"/>
      <c r="AB80" s="146"/>
      <c r="AC80" s="146"/>
      <c r="AD80" s="146"/>
      <c r="AE80" s="146"/>
      <c r="AF80" s="146"/>
      <c r="AG80" s="146" t="s">
        <v>151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ht="22.5" outlineLevel="1" x14ac:dyDescent="0.2">
      <c r="A81" s="174">
        <v>67</v>
      </c>
      <c r="B81" s="175" t="s">
        <v>266</v>
      </c>
      <c r="C81" s="182" t="s">
        <v>267</v>
      </c>
      <c r="D81" s="176" t="s">
        <v>148</v>
      </c>
      <c r="E81" s="177">
        <v>0</v>
      </c>
      <c r="F81" s="178"/>
      <c r="G81" s="179">
        <f t="shared" si="14"/>
        <v>0</v>
      </c>
      <c r="H81" s="178"/>
      <c r="I81" s="179">
        <f t="shared" si="15"/>
        <v>0</v>
      </c>
      <c r="J81" s="178"/>
      <c r="K81" s="179">
        <f t="shared" si="16"/>
        <v>0</v>
      </c>
      <c r="L81" s="179">
        <v>21</v>
      </c>
      <c r="M81" s="179">
        <f t="shared" si="17"/>
        <v>0</v>
      </c>
      <c r="N81" s="177">
        <v>2E-3</v>
      </c>
      <c r="O81" s="177">
        <f t="shared" si="18"/>
        <v>0</v>
      </c>
      <c r="P81" s="177">
        <v>0</v>
      </c>
      <c r="Q81" s="177">
        <f t="shared" si="19"/>
        <v>0</v>
      </c>
      <c r="R81" s="179" t="s">
        <v>149</v>
      </c>
      <c r="S81" s="179" t="s">
        <v>122</v>
      </c>
      <c r="T81" s="180" t="s">
        <v>122</v>
      </c>
      <c r="U81" s="156">
        <v>0</v>
      </c>
      <c r="V81" s="156">
        <f t="shared" si="20"/>
        <v>0</v>
      </c>
      <c r="W81" s="156"/>
      <c r="X81" s="156" t="s">
        <v>150</v>
      </c>
      <c r="Y81" s="156" t="s">
        <v>124</v>
      </c>
      <c r="Z81" s="146"/>
      <c r="AA81" s="146"/>
      <c r="AB81" s="146"/>
      <c r="AC81" s="146"/>
      <c r="AD81" s="146"/>
      <c r="AE81" s="146"/>
      <c r="AF81" s="146"/>
      <c r="AG81" s="146" t="s">
        <v>151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74">
        <v>68</v>
      </c>
      <c r="B82" s="175" t="s">
        <v>268</v>
      </c>
      <c r="C82" s="182" t="s">
        <v>269</v>
      </c>
      <c r="D82" s="176" t="s">
        <v>148</v>
      </c>
      <c r="E82" s="177">
        <v>0</v>
      </c>
      <c r="F82" s="178"/>
      <c r="G82" s="179">
        <f t="shared" si="14"/>
        <v>0</v>
      </c>
      <c r="H82" s="178"/>
      <c r="I82" s="179">
        <f t="shared" si="15"/>
        <v>0</v>
      </c>
      <c r="J82" s="178"/>
      <c r="K82" s="179">
        <f t="shared" si="16"/>
        <v>0</v>
      </c>
      <c r="L82" s="179">
        <v>21</v>
      </c>
      <c r="M82" s="179">
        <f t="shared" si="17"/>
        <v>0</v>
      </c>
      <c r="N82" s="177">
        <v>1.15E-2</v>
      </c>
      <c r="O82" s="177">
        <f t="shared" si="18"/>
        <v>0</v>
      </c>
      <c r="P82" s="177">
        <v>0</v>
      </c>
      <c r="Q82" s="177">
        <f t="shared" si="19"/>
        <v>0</v>
      </c>
      <c r="R82" s="179"/>
      <c r="S82" s="179" t="s">
        <v>172</v>
      </c>
      <c r="T82" s="180" t="s">
        <v>132</v>
      </c>
      <c r="U82" s="156">
        <v>0</v>
      </c>
      <c r="V82" s="156">
        <f t="shared" si="20"/>
        <v>0</v>
      </c>
      <c r="W82" s="156"/>
      <c r="X82" s="156" t="s">
        <v>150</v>
      </c>
      <c r="Y82" s="156" t="s">
        <v>124</v>
      </c>
      <c r="Z82" s="146"/>
      <c r="AA82" s="146"/>
      <c r="AB82" s="146"/>
      <c r="AC82" s="146"/>
      <c r="AD82" s="146"/>
      <c r="AE82" s="146"/>
      <c r="AF82" s="146"/>
      <c r="AG82" s="146" t="s">
        <v>151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74">
        <v>69</v>
      </c>
      <c r="B83" s="175" t="s">
        <v>270</v>
      </c>
      <c r="C83" s="182" t="s">
        <v>271</v>
      </c>
      <c r="D83" s="176" t="s">
        <v>148</v>
      </c>
      <c r="E83" s="177">
        <v>0</v>
      </c>
      <c r="F83" s="178"/>
      <c r="G83" s="179">
        <f t="shared" si="14"/>
        <v>0</v>
      </c>
      <c r="H83" s="178"/>
      <c r="I83" s="179">
        <f t="shared" si="15"/>
        <v>0</v>
      </c>
      <c r="J83" s="178"/>
      <c r="K83" s="179">
        <f t="shared" si="16"/>
        <v>0</v>
      </c>
      <c r="L83" s="179">
        <v>21</v>
      </c>
      <c r="M83" s="179">
        <f t="shared" si="17"/>
        <v>0</v>
      </c>
      <c r="N83" s="177">
        <v>1.1E-4</v>
      </c>
      <c r="O83" s="177">
        <f t="shared" si="18"/>
        <v>0</v>
      </c>
      <c r="P83" s="177">
        <v>0</v>
      </c>
      <c r="Q83" s="177">
        <f t="shared" si="19"/>
        <v>0</v>
      </c>
      <c r="R83" s="179"/>
      <c r="S83" s="179" t="s">
        <v>122</v>
      </c>
      <c r="T83" s="180" t="s">
        <v>132</v>
      </c>
      <c r="U83" s="156">
        <v>0.71299999999999997</v>
      </c>
      <c r="V83" s="156">
        <f t="shared" si="20"/>
        <v>0</v>
      </c>
      <c r="W83" s="156"/>
      <c r="X83" s="156" t="s">
        <v>123</v>
      </c>
      <c r="Y83" s="156" t="s">
        <v>124</v>
      </c>
      <c r="Z83" s="146"/>
      <c r="AA83" s="146"/>
      <c r="AB83" s="146"/>
      <c r="AC83" s="146"/>
      <c r="AD83" s="146"/>
      <c r="AE83" s="146"/>
      <c r="AF83" s="146"/>
      <c r="AG83" s="146" t="s">
        <v>125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74">
        <v>70</v>
      </c>
      <c r="B84" s="175" t="s">
        <v>272</v>
      </c>
      <c r="C84" s="182" t="s">
        <v>273</v>
      </c>
      <c r="D84" s="176" t="s">
        <v>135</v>
      </c>
      <c r="E84" s="177">
        <v>0</v>
      </c>
      <c r="F84" s="178"/>
      <c r="G84" s="179">
        <f t="shared" si="14"/>
        <v>0</v>
      </c>
      <c r="H84" s="178"/>
      <c r="I84" s="179">
        <f t="shared" si="15"/>
        <v>0</v>
      </c>
      <c r="J84" s="178"/>
      <c r="K84" s="179">
        <f t="shared" si="16"/>
        <v>0</v>
      </c>
      <c r="L84" s="179">
        <v>21</v>
      </c>
      <c r="M84" s="179">
        <f t="shared" si="17"/>
        <v>0</v>
      </c>
      <c r="N84" s="177">
        <v>0</v>
      </c>
      <c r="O84" s="177">
        <f t="shared" si="18"/>
        <v>0</v>
      </c>
      <c r="P84" s="177">
        <v>0</v>
      </c>
      <c r="Q84" s="177">
        <f t="shared" si="19"/>
        <v>0</v>
      </c>
      <c r="R84" s="179" t="s">
        <v>207</v>
      </c>
      <c r="S84" s="179" t="s">
        <v>122</v>
      </c>
      <c r="T84" s="180" t="s">
        <v>132</v>
      </c>
      <c r="U84" s="156">
        <v>3.5630000000000002</v>
      </c>
      <c r="V84" s="156">
        <f t="shared" si="20"/>
        <v>0</v>
      </c>
      <c r="W84" s="156"/>
      <c r="X84" s="156" t="s">
        <v>123</v>
      </c>
      <c r="Y84" s="156" t="s">
        <v>124</v>
      </c>
      <c r="Z84" s="146"/>
      <c r="AA84" s="146"/>
      <c r="AB84" s="146"/>
      <c r="AC84" s="146"/>
      <c r="AD84" s="146"/>
      <c r="AE84" s="146"/>
      <c r="AF84" s="146"/>
      <c r="AG84" s="146" t="s">
        <v>125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ht="22.5" outlineLevel="1" x14ac:dyDescent="0.2">
      <c r="A85" s="174">
        <v>71</v>
      </c>
      <c r="B85" s="175" t="s">
        <v>274</v>
      </c>
      <c r="C85" s="182" t="s">
        <v>275</v>
      </c>
      <c r="D85" s="176" t="s">
        <v>171</v>
      </c>
      <c r="E85" s="177">
        <v>5</v>
      </c>
      <c r="F85" s="178"/>
      <c r="G85" s="179">
        <f t="shared" si="14"/>
        <v>0</v>
      </c>
      <c r="H85" s="178"/>
      <c r="I85" s="179">
        <f t="shared" si="15"/>
        <v>0</v>
      </c>
      <c r="J85" s="178"/>
      <c r="K85" s="179">
        <f t="shared" si="16"/>
        <v>0</v>
      </c>
      <c r="L85" s="179">
        <v>21</v>
      </c>
      <c r="M85" s="179">
        <f t="shared" si="17"/>
        <v>0</v>
      </c>
      <c r="N85" s="177">
        <v>6.1799999999999997E-3</v>
      </c>
      <c r="O85" s="177">
        <f t="shared" si="18"/>
        <v>0.03</v>
      </c>
      <c r="P85" s="177">
        <v>0</v>
      </c>
      <c r="Q85" s="177">
        <f t="shared" si="19"/>
        <v>0</v>
      </c>
      <c r="R85" s="179" t="s">
        <v>207</v>
      </c>
      <c r="S85" s="179" t="s">
        <v>122</v>
      </c>
      <c r="T85" s="180" t="s">
        <v>122</v>
      </c>
      <c r="U85" s="156">
        <v>0.505</v>
      </c>
      <c r="V85" s="156">
        <f t="shared" si="20"/>
        <v>2.5299999999999998</v>
      </c>
      <c r="W85" s="156"/>
      <c r="X85" s="156" t="s">
        <v>123</v>
      </c>
      <c r="Y85" s="156" t="s">
        <v>124</v>
      </c>
      <c r="Z85" s="146"/>
      <c r="AA85" s="146"/>
      <c r="AB85" s="146"/>
      <c r="AC85" s="146"/>
      <c r="AD85" s="146"/>
      <c r="AE85" s="146"/>
      <c r="AF85" s="146"/>
      <c r="AG85" s="146" t="s">
        <v>125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ht="22.5" outlineLevel="1" x14ac:dyDescent="0.2">
      <c r="A86" s="174">
        <v>72</v>
      </c>
      <c r="B86" s="175" t="s">
        <v>276</v>
      </c>
      <c r="C86" s="182" t="s">
        <v>277</v>
      </c>
      <c r="D86" s="176" t="s">
        <v>148</v>
      </c>
      <c r="E86" s="177">
        <v>2</v>
      </c>
      <c r="F86" s="178"/>
      <c r="G86" s="179">
        <f t="shared" si="14"/>
        <v>0</v>
      </c>
      <c r="H86" s="178"/>
      <c r="I86" s="179">
        <f t="shared" si="15"/>
        <v>0</v>
      </c>
      <c r="J86" s="178"/>
      <c r="K86" s="179">
        <f t="shared" si="16"/>
        <v>0</v>
      </c>
      <c r="L86" s="179">
        <v>21</v>
      </c>
      <c r="M86" s="179">
        <f t="shared" si="17"/>
        <v>0</v>
      </c>
      <c r="N86" s="177">
        <v>1.14E-3</v>
      </c>
      <c r="O86" s="177">
        <f t="shared" si="18"/>
        <v>0</v>
      </c>
      <c r="P86" s="177">
        <v>0</v>
      </c>
      <c r="Q86" s="177">
        <f t="shared" si="19"/>
        <v>0</v>
      </c>
      <c r="R86" s="179" t="s">
        <v>207</v>
      </c>
      <c r="S86" s="179" t="s">
        <v>122</v>
      </c>
      <c r="T86" s="180" t="s">
        <v>132</v>
      </c>
      <c r="U86" s="156">
        <v>1.1020000000000001</v>
      </c>
      <c r="V86" s="156">
        <f t="shared" si="20"/>
        <v>2.2000000000000002</v>
      </c>
      <c r="W86" s="156"/>
      <c r="X86" s="156" t="s">
        <v>123</v>
      </c>
      <c r="Y86" s="156" t="s">
        <v>124</v>
      </c>
      <c r="Z86" s="146"/>
      <c r="AA86" s="146"/>
      <c r="AB86" s="146"/>
      <c r="AC86" s="146"/>
      <c r="AD86" s="146"/>
      <c r="AE86" s="146"/>
      <c r="AF86" s="146"/>
      <c r="AG86" s="146" t="s">
        <v>125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 x14ac:dyDescent="0.2">
      <c r="A87" s="174">
        <v>73</v>
      </c>
      <c r="B87" s="175" t="s">
        <v>278</v>
      </c>
      <c r="C87" s="182" t="s">
        <v>279</v>
      </c>
      <c r="D87" s="176" t="s">
        <v>135</v>
      </c>
      <c r="E87" s="177">
        <v>0</v>
      </c>
      <c r="F87" s="178"/>
      <c r="G87" s="179">
        <f t="shared" si="14"/>
        <v>0</v>
      </c>
      <c r="H87" s="178"/>
      <c r="I87" s="179">
        <f t="shared" si="15"/>
        <v>0</v>
      </c>
      <c r="J87" s="178"/>
      <c r="K87" s="179">
        <f t="shared" si="16"/>
        <v>0</v>
      </c>
      <c r="L87" s="179">
        <v>21</v>
      </c>
      <c r="M87" s="179">
        <f t="shared" si="17"/>
        <v>0</v>
      </c>
      <c r="N87" s="177">
        <v>0</v>
      </c>
      <c r="O87" s="177">
        <f t="shared" si="18"/>
        <v>0</v>
      </c>
      <c r="P87" s="177">
        <v>0</v>
      </c>
      <c r="Q87" s="177">
        <f t="shared" si="19"/>
        <v>0</v>
      </c>
      <c r="R87" s="179" t="s">
        <v>131</v>
      </c>
      <c r="S87" s="179" t="s">
        <v>122</v>
      </c>
      <c r="T87" s="180" t="s">
        <v>122</v>
      </c>
      <c r="U87" s="156">
        <v>0</v>
      </c>
      <c r="V87" s="156">
        <f t="shared" si="20"/>
        <v>0</v>
      </c>
      <c r="W87" s="156"/>
      <c r="X87" s="156" t="s">
        <v>123</v>
      </c>
      <c r="Y87" s="156" t="s">
        <v>124</v>
      </c>
      <c r="Z87" s="146"/>
      <c r="AA87" s="146"/>
      <c r="AB87" s="146"/>
      <c r="AC87" s="146"/>
      <c r="AD87" s="146"/>
      <c r="AE87" s="146"/>
      <c r="AF87" s="146"/>
      <c r="AG87" s="146" t="s">
        <v>125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x14ac:dyDescent="0.2">
      <c r="A88" s="160" t="s">
        <v>116</v>
      </c>
      <c r="B88" s="161" t="s">
        <v>73</v>
      </c>
      <c r="C88" s="181" t="s">
        <v>74</v>
      </c>
      <c r="D88" s="162"/>
      <c r="E88" s="163"/>
      <c r="F88" s="164"/>
      <c r="G88" s="164">
        <f>SUMIF(AG89:AG139,"&lt;&gt;NOR",G89:G139)</f>
        <v>0</v>
      </c>
      <c r="H88" s="164"/>
      <c r="I88" s="164">
        <f>SUM(I89:I139)</f>
        <v>0</v>
      </c>
      <c r="J88" s="164"/>
      <c r="K88" s="164">
        <f>SUM(K89:K139)</f>
        <v>0</v>
      </c>
      <c r="L88" s="164"/>
      <c r="M88" s="164">
        <f>SUM(M89:M139)</f>
        <v>0</v>
      </c>
      <c r="N88" s="163"/>
      <c r="O88" s="163">
        <f>SUM(O89:O139)</f>
        <v>0.57000000000000006</v>
      </c>
      <c r="P88" s="163"/>
      <c r="Q88" s="163">
        <f>SUM(Q89:Q139)</f>
        <v>0</v>
      </c>
      <c r="R88" s="164"/>
      <c r="S88" s="164"/>
      <c r="T88" s="165"/>
      <c r="U88" s="159"/>
      <c r="V88" s="159">
        <f>SUM(V89:V139)</f>
        <v>47.150000000000006</v>
      </c>
      <c r="W88" s="159"/>
      <c r="X88" s="159"/>
      <c r="Y88" s="159"/>
      <c r="AG88" t="s">
        <v>117</v>
      </c>
    </row>
    <row r="89" spans="1:60" ht="22.5" outlineLevel="1" x14ac:dyDescent="0.2">
      <c r="A89" s="174">
        <v>74</v>
      </c>
      <c r="B89" s="175" t="s">
        <v>280</v>
      </c>
      <c r="C89" s="182" t="s">
        <v>281</v>
      </c>
      <c r="D89" s="176" t="s">
        <v>243</v>
      </c>
      <c r="E89" s="177">
        <v>0</v>
      </c>
      <c r="F89" s="178"/>
      <c r="G89" s="179">
        <f t="shared" ref="G89:G97" si="21">ROUND(E89*F89,2)</f>
        <v>0</v>
      </c>
      <c r="H89" s="178"/>
      <c r="I89" s="179">
        <f t="shared" ref="I89:I97" si="22">ROUND(E89*H89,2)</f>
        <v>0</v>
      </c>
      <c r="J89" s="178"/>
      <c r="K89" s="179">
        <f t="shared" ref="K89:K97" si="23">ROUND(E89*J89,2)</f>
        <v>0</v>
      </c>
      <c r="L89" s="179">
        <v>21</v>
      </c>
      <c r="M89" s="179">
        <f t="shared" ref="M89:M97" si="24">G89*(1+L89/100)</f>
        <v>0</v>
      </c>
      <c r="N89" s="177">
        <v>3.9E-2</v>
      </c>
      <c r="O89" s="177">
        <f t="shared" ref="O89:O97" si="25">ROUND(E89*N89,2)</f>
        <v>0</v>
      </c>
      <c r="P89" s="177">
        <v>0</v>
      </c>
      <c r="Q89" s="177">
        <f t="shared" ref="Q89:Q97" si="26">ROUND(E89*P89,2)</f>
        <v>0</v>
      </c>
      <c r="R89" s="179"/>
      <c r="S89" s="179" t="s">
        <v>172</v>
      </c>
      <c r="T89" s="180" t="s">
        <v>132</v>
      </c>
      <c r="U89" s="156">
        <v>0</v>
      </c>
      <c r="V89" s="156">
        <f t="shared" ref="V89:V97" si="27">ROUND(E89*U89,2)</f>
        <v>0</v>
      </c>
      <c r="W89" s="156"/>
      <c r="X89" s="156" t="s">
        <v>150</v>
      </c>
      <c r="Y89" s="156" t="s">
        <v>124</v>
      </c>
      <c r="Z89" s="146"/>
      <c r="AA89" s="146"/>
      <c r="AB89" s="146"/>
      <c r="AC89" s="146"/>
      <c r="AD89" s="146"/>
      <c r="AE89" s="146"/>
      <c r="AF89" s="146"/>
      <c r="AG89" s="146" t="s">
        <v>151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ht="22.5" outlineLevel="1" x14ac:dyDescent="0.2">
      <c r="A90" s="174">
        <v>75</v>
      </c>
      <c r="B90" s="175" t="s">
        <v>282</v>
      </c>
      <c r="C90" s="182" t="s">
        <v>283</v>
      </c>
      <c r="D90" s="176" t="s">
        <v>243</v>
      </c>
      <c r="E90" s="177">
        <v>0</v>
      </c>
      <c r="F90" s="178"/>
      <c r="G90" s="179">
        <f t="shared" si="21"/>
        <v>0</v>
      </c>
      <c r="H90" s="178"/>
      <c r="I90" s="179">
        <f t="shared" si="22"/>
        <v>0</v>
      </c>
      <c r="J90" s="178"/>
      <c r="K90" s="179">
        <f t="shared" si="23"/>
        <v>0</v>
      </c>
      <c r="L90" s="179">
        <v>21</v>
      </c>
      <c r="M90" s="179">
        <f t="shared" si="24"/>
        <v>0</v>
      </c>
      <c r="N90" s="177">
        <v>0</v>
      </c>
      <c r="O90" s="177">
        <f t="shared" si="25"/>
        <v>0</v>
      </c>
      <c r="P90" s="177">
        <v>0</v>
      </c>
      <c r="Q90" s="177">
        <f t="shared" si="26"/>
        <v>0</v>
      </c>
      <c r="R90" s="179"/>
      <c r="S90" s="179" t="s">
        <v>172</v>
      </c>
      <c r="T90" s="180" t="s">
        <v>132</v>
      </c>
      <c r="U90" s="156">
        <v>0</v>
      </c>
      <c r="V90" s="156">
        <f t="shared" si="27"/>
        <v>0</v>
      </c>
      <c r="W90" s="156"/>
      <c r="X90" s="156" t="s">
        <v>150</v>
      </c>
      <c r="Y90" s="156" t="s">
        <v>124</v>
      </c>
      <c r="Z90" s="146"/>
      <c r="AA90" s="146"/>
      <c r="AB90" s="146"/>
      <c r="AC90" s="146"/>
      <c r="AD90" s="146"/>
      <c r="AE90" s="146"/>
      <c r="AF90" s="146"/>
      <c r="AG90" s="146" t="s">
        <v>151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ht="22.5" outlineLevel="1" x14ac:dyDescent="0.2">
      <c r="A91" s="174">
        <v>76</v>
      </c>
      <c r="B91" s="175" t="s">
        <v>284</v>
      </c>
      <c r="C91" s="182" t="s">
        <v>285</v>
      </c>
      <c r="D91" s="176" t="s">
        <v>243</v>
      </c>
      <c r="E91" s="177">
        <v>0</v>
      </c>
      <c r="F91" s="178"/>
      <c r="G91" s="179">
        <f t="shared" si="21"/>
        <v>0</v>
      </c>
      <c r="H91" s="178"/>
      <c r="I91" s="179">
        <f t="shared" si="22"/>
        <v>0</v>
      </c>
      <c r="J91" s="178"/>
      <c r="K91" s="179">
        <f t="shared" si="23"/>
        <v>0</v>
      </c>
      <c r="L91" s="179">
        <v>21</v>
      </c>
      <c r="M91" s="179">
        <f t="shared" si="24"/>
        <v>0</v>
      </c>
      <c r="N91" s="177">
        <v>0</v>
      </c>
      <c r="O91" s="177">
        <f t="shared" si="25"/>
        <v>0</v>
      </c>
      <c r="P91" s="177">
        <v>0</v>
      </c>
      <c r="Q91" s="177">
        <f t="shared" si="26"/>
        <v>0</v>
      </c>
      <c r="R91" s="179"/>
      <c r="S91" s="179" t="s">
        <v>172</v>
      </c>
      <c r="T91" s="180" t="s">
        <v>132</v>
      </c>
      <c r="U91" s="156">
        <v>0</v>
      </c>
      <c r="V91" s="156">
        <f t="shared" si="27"/>
        <v>0</v>
      </c>
      <c r="W91" s="156"/>
      <c r="X91" s="156" t="s">
        <v>150</v>
      </c>
      <c r="Y91" s="156" t="s">
        <v>124</v>
      </c>
      <c r="Z91" s="146"/>
      <c r="AA91" s="146"/>
      <c r="AB91" s="146"/>
      <c r="AC91" s="146"/>
      <c r="AD91" s="146"/>
      <c r="AE91" s="146"/>
      <c r="AF91" s="146"/>
      <c r="AG91" s="146" t="s">
        <v>151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ht="22.5" outlineLevel="1" x14ac:dyDescent="0.2">
      <c r="A92" s="174">
        <v>77</v>
      </c>
      <c r="B92" s="175" t="s">
        <v>286</v>
      </c>
      <c r="C92" s="182" t="s">
        <v>287</v>
      </c>
      <c r="D92" s="176" t="s">
        <v>288</v>
      </c>
      <c r="E92" s="177">
        <v>0</v>
      </c>
      <c r="F92" s="178"/>
      <c r="G92" s="179">
        <f t="shared" si="21"/>
        <v>0</v>
      </c>
      <c r="H92" s="178"/>
      <c r="I92" s="179">
        <f t="shared" si="22"/>
        <v>0</v>
      </c>
      <c r="J92" s="178"/>
      <c r="K92" s="179">
        <f t="shared" si="23"/>
        <v>0</v>
      </c>
      <c r="L92" s="179">
        <v>21</v>
      </c>
      <c r="M92" s="179">
        <f t="shared" si="24"/>
        <v>0</v>
      </c>
      <c r="N92" s="177">
        <v>2.1569999999999999E-2</v>
      </c>
      <c r="O92" s="177">
        <f t="shared" si="25"/>
        <v>0</v>
      </c>
      <c r="P92" s="177">
        <v>0</v>
      </c>
      <c r="Q92" s="177">
        <f t="shared" si="26"/>
        <v>0</v>
      </c>
      <c r="R92" s="179" t="s">
        <v>207</v>
      </c>
      <c r="S92" s="179" t="s">
        <v>122</v>
      </c>
      <c r="T92" s="180" t="s">
        <v>132</v>
      </c>
      <c r="U92" s="156">
        <v>3.512</v>
      </c>
      <c r="V92" s="156">
        <f t="shared" si="27"/>
        <v>0</v>
      </c>
      <c r="W92" s="156"/>
      <c r="X92" s="156" t="s">
        <v>123</v>
      </c>
      <c r="Y92" s="156" t="s">
        <v>124</v>
      </c>
      <c r="Z92" s="146"/>
      <c r="AA92" s="146"/>
      <c r="AB92" s="146"/>
      <c r="AC92" s="146"/>
      <c r="AD92" s="146"/>
      <c r="AE92" s="146"/>
      <c r="AF92" s="146"/>
      <c r="AG92" s="146" t="s">
        <v>125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ht="22.5" outlineLevel="1" x14ac:dyDescent="0.2">
      <c r="A93" s="174">
        <v>78</v>
      </c>
      <c r="B93" s="175" t="s">
        <v>289</v>
      </c>
      <c r="C93" s="182" t="s">
        <v>290</v>
      </c>
      <c r="D93" s="176" t="s">
        <v>288</v>
      </c>
      <c r="E93" s="177">
        <v>0</v>
      </c>
      <c r="F93" s="178"/>
      <c r="G93" s="179">
        <f t="shared" si="21"/>
        <v>0</v>
      </c>
      <c r="H93" s="178"/>
      <c r="I93" s="179">
        <f t="shared" si="22"/>
        <v>0</v>
      </c>
      <c r="J93" s="178"/>
      <c r="K93" s="179">
        <f t="shared" si="23"/>
        <v>0</v>
      </c>
      <c r="L93" s="179">
        <v>21</v>
      </c>
      <c r="M93" s="179">
        <f t="shared" si="24"/>
        <v>0</v>
      </c>
      <c r="N93" s="177">
        <v>1.0529999999999999E-2</v>
      </c>
      <c r="O93" s="177">
        <f t="shared" si="25"/>
        <v>0</v>
      </c>
      <c r="P93" s="177">
        <v>0</v>
      </c>
      <c r="Q93" s="177">
        <f t="shared" si="26"/>
        <v>0</v>
      </c>
      <c r="R93" s="179" t="s">
        <v>207</v>
      </c>
      <c r="S93" s="179" t="s">
        <v>122</v>
      </c>
      <c r="T93" s="180" t="s">
        <v>132</v>
      </c>
      <c r="U93" s="156">
        <v>2.4649999999999999</v>
      </c>
      <c r="V93" s="156">
        <f t="shared" si="27"/>
        <v>0</v>
      </c>
      <c r="W93" s="156"/>
      <c r="X93" s="156" t="s">
        <v>123</v>
      </c>
      <c r="Y93" s="156" t="s">
        <v>124</v>
      </c>
      <c r="Z93" s="146"/>
      <c r="AA93" s="146"/>
      <c r="AB93" s="146"/>
      <c r="AC93" s="146"/>
      <c r="AD93" s="146"/>
      <c r="AE93" s="146"/>
      <c r="AF93" s="146"/>
      <c r="AG93" s="146" t="s">
        <v>125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74">
        <v>79</v>
      </c>
      <c r="B94" s="175" t="s">
        <v>291</v>
      </c>
      <c r="C94" s="182" t="s">
        <v>292</v>
      </c>
      <c r="D94" s="176" t="s">
        <v>288</v>
      </c>
      <c r="E94" s="177">
        <v>0</v>
      </c>
      <c r="F94" s="178"/>
      <c r="G94" s="179">
        <f t="shared" si="21"/>
        <v>0</v>
      </c>
      <c r="H94" s="178"/>
      <c r="I94" s="179">
        <f t="shared" si="22"/>
        <v>0</v>
      </c>
      <c r="J94" s="178"/>
      <c r="K94" s="179">
        <f t="shared" si="23"/>
        <v>0</v>
      </c>
      <c r="L94" s="179">
        <v>21</v>
      </c>
      <c r="M94" s="179">
        <f t="shared" si="24"/>
        <v>0</v>
      </c>
      <c r="N94" s="177">
        <v>8.8599999999999998E-3</v>
      </c>
      <c r="O94" s="177">
        <f t="shared" si="25"/>
        <v>0</v>
      </c>
      <c r="P94" s="177">
        <v>0</v>
      </c>
      <c r="Q94" s="177">
        <f t="shared" si="26"/>
        <v>0</v>
      </c>
      <c r="R94" s="179" t="s">
        <v>207</v>
      </c>
      <c r="S94" s="179" t="s">
        <v>122</v>
      </c>
      <c r="T94" s="180" t="s">
        <v>132</v>
      </c>
      <c r="U94" s="156">
        <v>1.5389999999999999</v>
      </c>
      <c r="V94" s="156">
        <f t="shared" si="27"/>
        <v>0</v>
      </c>
      <c r="W94" s="156"/>
      <c r="X94" s="156" t="s">
        <v>123</v>
      </c>
      <c r="Y94" s="156" t="s">
        <v>124</v>
      </c>
      <c r="Z94" s="146"/>
      <c r="AA94" s="146"/>
      <c r="AB94" s="146"/>
      <c r="AC94" s="146"/>
      <c r="AD94" s="146"/>
      <c r="AE94" s="146"/>
      <c r="AF94" s="146"/>
      <c r="AG94" s="146" t="s">
        <v>125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ht="22.5" outlineLevel="1" x14ac:dyDescent="0.2">
      <c r="A95" s="174">
        <v>80</v>
      </c>
      <c r="B95" s="175" t="s">
        <v>293</v>
      </c>
      <c r="C95" s="182" t="s">
        <v>294</v>
      </c>
      <c r="D95" s="176" t="s">
        <v>288</v>
      </c>
      <c r="E95" s="177">
        <v>0</v>
      </c>
      <c r="F95" s="178"/>
      <c r="G95" s="179">
        <f t="shared" si="21"/>
        <v>0</v>
      </c>
      <c r="H95" s="178"/>
      <c r="I95" s="179">
        <f t="shared" si="22"/>
        <v>0</v>
      </c>
      <c r="J95" s="178"/>
      <c r="K95" s="179">
        <f t="shared" si="23"/>
        <v>0</v>
      </c>
      <c r="L95" s="179">
        <v>21</v>
      </c>
      <c r="M95" s="179">
        <f t="shared" si="24"/>
        <v>0</v>
      </c>
      <c r="N95" s="177">
        <v>4.3999999999999997E-2</v>
      </c>
      <c r="O95" s="177">
        <f t="shared" si="25"/>
        <v>0</v>
      </c>
      <c r="P95" s="177">
        <v>0</v>
      </c>
      <c r="Q95" s="177">
        <f t="shared" si="26"/>
        <v>0</v>
      </c>
      <c r="R95" s="179" t="s">
        <v>207</v>
      </c>
      <c r="S95" s="179" t="s">
        <v>122</v>
      </c>
      <c r="T95" s="180" t="s">
        <v>122</v>
      </c>
      <c r="U95" s="156">
        <v>3.0369999999999999</v>
      </c>
      <c r="V95" s="156">
        <f t="shared" si="27"/>
        <v>0</v>
      </c>
      <c r="W95" s="156"/>
      <c r="X95" s="156" t="s">
        <v>123</v>
      </c>
      <c r="Y95" s="156" t="s">
        <v>124</v>
      </c>
      <c r="Z95" s="146"/>
      <c r="AA95" s="146"/>
      <c r="AB95" s="146"/>
      <c r="AC95" s="146"/>
      <c r="AD95" s="146"/>
      <c r="AE95" s="146"/>
      <c r="AF95" s="146"/>
      <c r="AG95" s="146" t="s">
        <v>125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ht="22.5" outlineLevel="1" x14ac:dyDescent="0.2">
      <c r="A96" s="174">
        <v>81</v>
      </c>
      <c r="B96" s="175" t="s">
        <v>295</v>
      </c>
      <c r="C96" s="182" t="s">
        <v>296</v>
      </c>
      <c r="D96" s="176" t="s">
        <v>288</v>
      </c>
      <c r="E96" s="177">
        <v>0</v>
      </c>
      <c r="F96" s="178"/>
      <c r="G96" s="179">
        <f t="shared" si="21"/>
        <v>0</v>
      </c>
      <c r="H96" s="178"/>
      <c r="I96" s="179">
        <f t="shared" si="22"/>
        <v>0</v>
      </c>
      <c r="J96" s="178"/>
      <c r="K96" s="179">
        <f t="shared" si="23"/>
        <v>0</v>
      </c>
      <c r="L96" s="179">
        <v>21</v>
      </c>
      <c r="M96" s="179">
        <f t="shared" si="24"/>
        <v>0</v>
      </c>
      <c r="N96" s="177">
        <v>3.0530000000000002E-2</v>
      </c>
      <c r="O96" s="177">
        <f t="shared" si="25"/>
        <v>0</v>
      </c>
      <c r="P96" s="177">
        <v>0</v>
      </c>
      <c r="Q96" s="177">
        <f t="shared" si="26"/>
        <v>0</v>
      </c>
      <c r="R96" s="179" t="s">
        <v>207</v>
      </c>
      <c r="S96" s="179" t="s">
        <v>122</v>
      </c>
      <c r="T96" s="180" t="s">
        <v>122</v>
      </c>
      <c r="U96" s="156">
        <v>2.4649999999999999</v>
      </c>
      <c r="V96" s="156">
        <f t="shared" si="27"/>
        <v>0</v>
      </c>
      <c r="W96" s="156"/>
      <c r="X96" s="156" t="s">
        <v>123</v>
      </c>
      <c r="Y96" s="156" t="s">
        <v>124</v>
      </c>
      <c r="Z96" s="146"/>
      <c r="AA96" s="146"/>
      <c r="AB96" s="146"/>
      <c r="AC96" s="146"/>
      <c r="AD96" s="146"/>
      <c r="AE96" s="146"/>
      <c r="AF96" s="146"/>
      <c r="AG96" s="146" t="s">
        <v>125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ht="22.5" outlineLevel="1" x14ac:dyDescent="0.2">
      <c r="A97" s="167">
        <v>82</v>
      </c>
      <c r="B97" s="168" t="s">
        <v>293</v>
      </c>
      <c r="C97" s="183" t="s">
        <v>294</v>
      </c>
      <c r="D97" s="169" t="s">
        <v>288</v>
      </c>
      <c r="E97" s="170">
        <v>0</v>
      </c>
      <c r="F97" s="171"/>
      <c r="G97" s="172">
        <f t="shared" si="21"/>
        <v>0</v>
      </c>
      <c r="H97" s="171"/>
      <c r="I97" s="172">
        <f t="shared" si="22"/>
        <v>0</v>
      </c>
      <c r="J97" s="171"/>
      <c r="K97" s="172">
        <f t="shared" si="23"/>
        <v>0</v>
      </c>
      <c r="L97" s="172">
        <v>21</v>
      </c>
      <c r="M97" s="172">
        <f t="shared" si="24"/>
        <v>0</v>
      </c>
      <c r="N97" s="170">
        <v>4.3999999999999997E-2</v>
      </c>
      <c r="O97" s="170">
        <f t="shared" si="25"/>
        <v>0</v>
      </c>
      <c r="P97" s="170">
        <v>0</v>
      </c>
      <c r="Q97" s="170">
        <f t="shared" si="26"/>
        <v>0</v>
      </c>
      <c r="R97" s="172" t="s">
        <v>207</v>
      </c>
      <c r="S97" s="172" t="s">
        <v>122</v>
      </c>
      <c r="T97" s="173" t="s">
        <v>122</v>
      </c>
      <c r="U97" s="156">
        <v>3.0369999999999999</v>
      </c>
      <c r="V97" s="156">
        <f t="shared" si="27"/>
        <v>0</v>
      </c>
      <c r="W97" s="156"/>
      <c r="X97" s="156" t="s">
        <v>123</v>
      </c>
      <c r="Y97" s="156" t="s">
        <v>124</v>
      </c>
      <c r="Z97" s="146"/>
      <c r="AA97" s="146"/>
      <c r="AB97" s="146"/>
      <c r="AC97" s="146"/>
      <c r="AD97" s="146"/>
      <c r="AE97" s="146"/>
      <c r="AF97" s="146"/>
      <c r="AG97" s="146" t="s">
        <v>125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2" x14ac:dyDescent="0.2">
      <c r="A98" s="153"/>
      <c r="B98" s="154"/>
      <c r="C98" s="247" t="s">
        <v>297</v>
      </c>
      <c r="D98" s="248"/>
      <c r="E98" s="248"/>
      <c r="F98" s="248"/>
      <c r="G98" s="248"/>
      <c r="H98" s="156"/>
      <c r="I98" s="156"/>
      <c r="J98" s="156"/>
      <c r="K98" s="156"/>
      <c r="L98" s="156"/>
      <c r="M98" s="156"/>
      <c r="N98" s="155"/>
      <c r="O98" s="155"/>
      <c r="P98" s="155"/>
      <c r="Q98" s="155"/>
      <c r="R98" s="156"/>
      <c r="S98" s="156"/>
      <c r="T98" s="156"/>
      <c r="U98" s="156"/>
      <c r="V98" s="156"/>
      <c r="W98" s="156"/>
      <c r="X98" s="156"/>
      <c r="Y98" s="156"/>
      <c r="Z98" s="146"/>
      <c r="AA98" s="146"/>
      <c r="AB98" s="146"/>
      <c r="AC98" s="146"/>
      <c r="AD98" s="146"/>
      <c r="AE98" s="146"/>
      <c r="AF98" s="146"/>
      <c r="AG98" s="146" t="s">
        <v>145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ht="22.5" outlineLevel="1" x14ac:dyDescent="0.2">
      <c r="A99" s="174">
        <v>83</v>
      </c>
      <c r="B99" s="175" t="s">
        <v>298</v>
      </c>
      <c r="C99" s="182" t="s">
        <v>299</v>
      </c>
      <c r="D99" s="176" t="s">
        <v>288</v>
      </c>
      <c r="E99" s="177">
        <v>0</v>
      </c>
      <c r="F99" s="178"/>
      <c r="G99" s="179">
        <f t="shared" ref="G99:G139" si="28">ROUND(E99*F99,2)</f>
        <v>0</v>
      </c>
      <c r="H99" s="178"/>
      <c r="I99" s="179">
        <f t="shared" ref="I99:I139" si="29">ROUND(E99*H99,2)</f>
        <v>0</v>
      </c>
      <c r="J99" s="178"/>
      <c r="K99" s="179">
        <f t="shared" ref="K99:K139" si="30">ROUND(E99*J99,2)</f>
        <v>0</v>
      </c>
      <c r="L99" s="179">
        <v>21</v>
      </c>
      <c r="M99" s="179">
        <f t="shared" ref="M99:M139" si="31">G99*(1+L99/100)</f>
        <v>0</v>
      </c>
      <c r="N99" s="177">
        <v>9.8399999999999998E-3</v>
      </c>
      <c r="O99" s="177">
        <f t="shared" ref="O99:O139" si="32">ROUND(E99*N99,2)</f>
        <v>0</v>
      </c>
      <c r="P99" s="177">
        <v>0</v>
      </c>
      <c r="Q99" s="177">
        <f t="shared" ref="Q99:Q139" si="33">ROUND(E99*P99,2)</f>
        <v>0</v>
      </c>
      <c r="R99" s="179" t="s">
        <v>207</v>
      </c>
      <c r="S99" s="179" t="s">
        <v>122</v>
      </c>
      <c r="T99" s="180" t="s">
        <v>132</v>
      </c>
      <c r="U99" s="156">
        <v>0.97799999999999998</v>
      </c>
      <c r="V99" s="156">
        <f t="shared" ref="V99:V139" si="34">ROUND(E99*U99,2)</f>
        <v>0</v>
      </c>
      <c r="W99" s="156"/>
      <c r="X99" s="156" t="s">
        <v>123</v>
      </c>
      <c r="Y99" s="156" t="s">
        <v>124</v>
      </c>
      <c r="Z99" s="146"/>
      <c r="AA99" s="146"/>
      <c r="AB99" s="146"/>
      <c r="AC99" s="146"/>
      <c r="AD99" s="146"/>
      <c r="AE99" s="146"/>
      <c r="AF99" s="146"/>
      <c r="AG99" s="146" t="s">
        <v>125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ht="22.5" outlineLevel="1" x14ac:dyDescent="0.2">
      <c r="A100" s="174">
        <v>84</v>
      </c>
      <c r="B100" s="175" t="s">
        <v>300</v>
      </c>
      <c r="C100" s="182" t="s">
        <v>301</v>
      </c>
      <c r="D100" s="176" t="s">
        <v>288</v>
      </c>
      <c r="E100" s="177">
        <v>0</v>
      </c>
      <c r="F100" s="178"/>
      <c r="G100" s="179">
        <f t="shared" si="28"/>
        <v>0</v>
      </c>
      <c r="H100" s="178"/>
      <c r="I100" s="179">
        <f t="shared" si="29"/>
        <v>0</v>
      </c>
      <c r="J100" s="178"/>
      <c r="K100" s="179">
        <f t="shared" si="30"/>
        <v>0</v>
      </c>
      <c r="L100" s="179">
        <v>21</v>
      </c>
      <c r="M100" s="179">
        <f t="shared" si="31"/>
        <v>0</v>
      </c>
      <c r="N100" s="177">
        <v>3.3800000000000002E-3</v>
      </c>
      <c r="O100" s="177">
        <f t="shared" si="32"/>
        <v>0</v>
      </c>
      <c r="P100" s="177">
        <v>0</v>
      </c>
      <c r="Q100" s="177">
        <f t="shared" si="33"/>
        <v>0</v>
      </c>
      <c r="R100" s="179" t="s">
        <v>207</v>
      </c>
      <c r="S100" s="179" t="s">
        <v>122</v>
      </c>
      <c r="T100" s="180" t="s">
        <v>132</v>
      </c>
      <c r="U100" s="156">
        <v>0.77</v>
      </c>
      <c r="V100" s="156">
        <f t="shared" si="34"/>
        <v>0</v>
      </c>
      <c r="W100" s="156"/>
      <c r="X100" s="156" t="s">
        <v>123</v>
      </c>
      <c r="Y100" s="156" t="s">
        <v>124</v>
      </c>
      <c r="Z100" s="146"/>
      <c r="AA100" s="146"/>
      <c r="AB100" s="146"/>
      <c r="AC100" s="146"/>
      <c r="AD100" s="146"/>
      <c r="AE100" s="146"/>
      <c r="AF100" s="146"/>
      <c r="AG100" s="146" t="s">
        <v>125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">
      <c r="A101" s="174">
        <v>85</v>
      </c>
      <c r="B101" s="175" t="s">
        <v>302</v>
      </c>
      <c r="C101" s="182" t="s">
        <v>303</v>
      </c>
      <c r="D101" s="176" t="s">
        <v>243</v>
      </c>
      <c r="E101" s="177">
        <v>2</v>
      </c>
      <c r="F101" s="178"/>
      <c r="G101" s="179">
        <f t="shared" si="28"/>
        <v>0</v>
      </c>
      <c r="H101" s="178"/>
      <c r="I101" s="179">
        <f t="shared" si="29"/>
        <v>0</v>
      </c>
      <c r="J101" s="178"/>
      <c r="K101" s="179">
        <f t="shared" si="30"/>
        <v>0</v>
      </c>
      <c r="L101" s="179">
        <v>21</v>
      </c>
      <c r="M101" s="179">
        <f t="shared" si="31"/>
        <v>0</v>
      </c>
      <c r="N101" s="177">
        <v>5.8500000000000003E-2</v>
      </c>
      <c r="O101" s="177">
        <f t="shared" si="32"/>
        <v>0.12</v>
      </c>
      <c r="P101" s="177">
        <v>0</v>
      </c>
      <c r="Q101" s="177">
        <f t="shared" si="33"/>
        <v>0</v>
      </c>
      <c r="R101" s="179"/>
      <c r="S101" s="179" t="s">
        <v>172</v>
      </c>
      <c r="T101" s="180" t="s">
        <v>132</v>
      </c>
      <c r="U101" s="156">
        <v>0</v>
      </c>
      <c r="V101" s="156">
        <f t="shared" si="34"/>
        <v>0</v>
      </c>
      <c r="W101" s="156"/>
      <c r="X101" s="156" t="s">
        <v>150</v>
      </c>
      <c r="Y101" s="156" t="s">
        <v>124</v>
      </c>
      <c r="Z101" s="146"/>
      <c r="AA101" s="146"/>
      <c r="AB101" s="146"/>
      <c r="AC101" s="146"/>
      <c r="AD101" s="146"/>
      <c r="AE101" s="146"/>
      <c r="AF101" s="146"/>
      <c r="AG101" s="146" t="s">
        <v>151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 x14ac:dyDescent="0.2">
      <c r="A102" s="174">
        <v>86</v>
      </c>
      <c r="B102" s="175" t="s">
        <v>304</v>
      </c>
      <c r="C102" s="182" t="s">
        <v>305</v>
      </c>
      <c r="D102" s="176" t="s">
        <v>243</v>
      </c>
      <c r="E102" s="177">
        <v>6</v>
      </c>
      <c r="F102" s="178"/>
      <c r="G102" s="179">
        <f t="shared" si="28"/>
        <v>0</v>
      </c>
      <c r="H102" s="178"/>
      <c r="I102" s="179">
        <f t="shared" si="29"/>
        <v>0</v>
      </c>
      <c r="J102" s="178"/>
      <c r="K102" s="179">
        <f t="shared" si="30"/>
        <v>0</v>
      </c>
      <c r="L102" s="179">
        <v>21</v>
      </c>
      <c r="M102" s="179">
        <f t="shared" si="31"/>
        <v>0</v>
      </c>
      <c r="N102" s="177">
        <v>4.3499999999999997E-2</v>
      </c>
      <c r="O102" s="177">
        <f t="shared" si="32"/>
        <v>0.26</v>
      </c>
      <c r="P102" s="177">
        <v>0</v>
      </c>
      <c r="Q102" s="177">
        <f t="shared" si="33"/>
        <v>0</v>
      </c>
      <c r="R102" s="179"/>
      <c r="S102" s="179" t="s">
        <v>172</v>
      </c>
      <c r="T102" s="180" t="s">
        <v>132</v>
      </c>
      <c r="U102" s="156">
        <v>0</v>
      </c>
      <c r="V102" s="156">
        <f t="shared" si="34"/>
        <v>0</v>
      </c>
      <c r="W102" s="156"/>
      <c r="X102" s="156" t="s">
        <v>150</v>
      </c>
      <c r="Y102" s="156" t="s">
        <v>124</v>
      </c>
      <c r="Z102" s="146"/>
      <c r="AA102" s="146"/>
      <c r="AB102" s="146"/>
      <c r="AC102" s="146"/>
      <c r="AD102" s="146"/>
      <c r="AE102" s="146"/>
      <c r="AF102" s="146"/>
      <c r="AG102" s="146" t="s">
        <v>151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 x14ac:dyDescent="0.2">
      <c r="A103" s="174">
        <v>87</v>
      </c>
      <c r="B103" s="175" t="s">
        <v>306</v>
      </c>
      <c r="C103" s="182" t="s">
        <v>307</v>
      </c>
      <c r="D103" s="176" t="s">
        <v>243</v>
      </c>
      <c r="E103" s="177">
        <v>0</v>
      </c>
      <c r="F103" s="178"/>
      <c r="G103" s="179">
        <f t="shared" si="28"/>
        <v>0</v>
      </c>
      <c r="H103" s="178"/>
      <c r="I103" s="179">
        <f t="shared" si="29"/>
        <v>0</v>
      </c>
      <c r="J103" s="178"/>
      <c r="K103" s="179">
        <f t="shared" si="30"/>
        <v>0</v>
      </c>
      <c r="L103" s="179">
        <v>21</v>
      </c>
      <c r="M103" s="179">
        <f t="shared" si="31"/>
        <v>0</v>
      </c>
      <c r="N103" s="177">
        <v>7.1999999999999995E-2</v>
      </c>
      <c r="O103" s="177">
        <f t="shared" si="32"/>
        <v>0</v>
      </c>
      <c r="P103" s="177">
        <v>0</v>
      </c>
      <c r="Q103" s="177">
        <f t="shared" si="33"/>
        <v>0</v>
      </c>
      <c r="R103" s="179"/>
      <c r="S103" s="179" t="s">
        <v>172</v>
      </c>
      <c r="T103" s="180" t="s">
        <v>132</v>
      </c>
      <c r="U103" s="156">
        <v>0</v>
      </c>
      <c r="V103" s="156">
        <f t="shared" si="34"/>
        <v>0</v>
      </c>
      <c r="W103" s="156"/>
      <c r="X103" s="156" t="s">
        <v>150</v>
      </c>
      <c r="Y103" s="156" t="s">
        <v>124</v>
      </c>
      <c r="Z103" s="146"/>
      <c r="AA103" s="146"/>
      <c r="AB103" s="146"/>
      <c r="AC103" s="146"/>
      <c r="AD103" s="146"/>
      <c r="AE103" s="146"/>
      <c r="AF103" s="146"/>
      <c r="AG103" s="146" t="s">
        <v>151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">
      <c r="A104" s="174">
        <v>88</v>
      </c>
      <c r="B104" s="175" t="s">
        <v>308</v>
      </c>
      <c r="C104" s="182" t="s">
        <v>309</v>
      </c>
      <c r="D104" s="176" t="s">
        <v>243</v>
      </c>
      <c r="E104" s="177">
        <v>0</v>
      </c>
      <c r="F104" s="178"/>
      <c r="G104" s="179">
        <f t="shared" si="28"/>
        <v>0</v>
      </c>
      <c r="H104" s="178"/>
      <c r="I104" s="179">
        <f t="shared" si="29"/>
        <v>0</v>
      </c>
      <c r="J104" s="178"/>
      <c r="K104" s="179">
        <f t="shared" si="30"/>
        <v>0</v>
      </c>
      <c r="L104" s="179">
        <v>21</v>
      </c>
      <c r="M104" s="179">
        <f t="shared" si="31"/>
        <v>0</v>
      </c>
      <c r="N104" s="177">
        <v>3.0000000000000001E-3</v>
      </c>
      <c r="O104" s="177">
        <f t="shared" si="32"/>
        <v>0</v>
      </c>
      <c r="P104" s="177">
        <v>0</v>
      </c>
      <c r="Q104" s="177">
        <f t="shared" si="33"/>
        <v>0</v>
      </c>
      <c r="R104" s="179"/>
      <c r="S104" s="179" t="s">
        <v>172</v>
      </c>
      <c r="T104" s="180" t="s">
        <v>132</v>
      </c>
      <c r="U104" s="156">
        <v>0</v>
      </c>
      <c r="V104" s="156">
        <f t="shared" si="34"/>
        <v>0</v>
      </c>
      <c r="W104" s="156"/>
      <c r="X104" s="156" t="s">
        <v>150</v>
      </c>
      <c r="Y104" s="156" t="s">
        <v>124</v>
      </c>
      <c r="Z104" s="146"/>
      <c r="AA104" s="146"/>
      <c r="AB104" s="146"/>
      <c r="AC104" s="146"/>
      <c r="AD104" s="146"/>
      <c r="AE104" s="146"/>
      <c r="AF104" s="146"/>
      <c r="AG104" s="146" t="s">
        <v>151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1" x14ac:dyDescent="0.2">
      <c r="A105" s="174">
        <v>89</v>
      </c>
      <c r="B105" s="175" t="s">
        <v>310</v>
      </c>
      <c r="C105" s="182" t="s">
        <v>311</v>
      </c>
      <c r="D105" s="176" t="s">
        <v>243</v>
      </c>
      <c r="E105" s="177">
        <v>0</v>
      </c>
      <c r="F105" s="178"/>
      <c r="G105" s="179">
        <f t="shared" si="28"/>
        <v>0</v>
      </c>
      <c r="H105" s="178"/>
      <c r="I105" s="179">
        <f t="shared" si="29"/>
        <v>0</v>
      </c>
      <c r="J105" s="178"/>
      <c r="K105" s="179">
        <f t="shared" si="30"/>
        <v>0</v>
      </c>
      <c r="L105" s="179">
        <v>21</v>
      </c>
      <c r="M105" s="179">
        <f t="shared" si="31"/>
        <v>0</v>
      </c>
      <c r="N105" s="177">
        <v>3.0000000000000001E-3</v>
      </c>
      <c r="O105" s="177">
        <f t="shared" si="32"/>
        <v>0</v>
      </c>
      <c r="P105" s="177">
        <v>0</v>
      </c>
      <c r="Q105" s="177">
        <f t="shared" si="33"/>
        <v>0</v>
      </c>
      <c r="R105" s="179"/>
      <c r="S105" s="179" t="s">
        <v>172</v>
      </c>
      <c r="T105" s="180" t="s">
        <v>132</v>
      </c>
      <c r="U105" s="156">
        <v>0</v>
      </c>
      <c r="V105" s="156">
        <f t="shared" si="34"/>
        <v>0</v>
      </c>
      <c r="W105" s="156"/>
      <c r="X105" s="156" t="s">
        <v>150</v>
      </c>
      <c r="Y105" s="156" t="s">
        <v>124</v>
      </c>
      <c r="Z105" s="146"/>
      <c r="AA105" s="146"/>
      <c r="AB105" s="146"/>
      <c r="AC105" s="146"/>
      <c r="AD105" s="146"/>
      <c r="AE105" s="146"/>
      <c r="AF105" s="146"/>
      <c r="AG105" s="146" t="s">
        <v>151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 x14ac:dyDescent="0.2">
      <c r="A106" s="174">
        <v>90</v>
      </c>
      <c r="B106" s="175" t="s">
        <v>312</v>
      </c>
      <c r="C106" s="182" t="s">
        <v>313</v>
      </c>
      <c r="D106" s="176" t="s">
        <v>243</v>
      </c>
      <c r="E106" s="177">
        <v>0</v>
      </c>
      <c r="F106" s="178"/>
      <c r="G106" s="179">
        <f t="shared" si="28"/>
        <v>0</v>
      </c>
      <c r="H106" s="178"/>
      <c r="I106" s="179">
        <f t="shared" si="29"/>
        <v>0</v>
      </c>
      <c r="J106" s="178"/>
      <c r="K106" s="179">
        <f t="shared" si="30"/>
        <v>0</v>
      </c>
      <c r="L106" s="179">
        <v>21</v>
      </c>
      <c r="M106" s="179">
        <f t="shared" si="31"/>
        <v>0</v>
      </c>
      <c r="N106" s="177">
        <v>0</v>
      </c>
      <c r="O106" s="177">
        <f t="shared" si="32"/>
        <v>0</v>
      </c>
      <c r="P106" s="177">
        <v>0</v>
      </c>
      <c r="Q106" s="177">
        <f t="shared" si="33"/>
        <v>0</v>
      </c>
      <c r="R106" s="179"/>
      <c r="S106" s="179" t="s">
        <v>172</v>
      </c>
      <c r="T106" s="180" t="s">
        <v>132</v>
      </c>
      <c r="U106" s="156">
        <v>0</v>
      </c>
      <c r="V106" s="156">
        <f t="shared" si="34"/>
        <v>0</v>
      </c>
      <c r="W106" s="156"/>
      <c r="X106" s="156" t="s">
        <v>150</v>
      </c>
      <c r="Y106" s="156" t="s">
        <v>124</v>
      </c>
      <c r="Z106" s="146"/>
      <c r="AA106" s="146"/>
      <c r="AB106" s="146"/>
      <c r="AC106" s="146"/>
      <c r="AD106" s="146"/>
      <c r="AE106" s="146"/>
      <c r="AF106" s="146"/>
      <c r="AG106" s="146" t="s">
        <v>151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1" x14ac:dyDescent="0.2">
      <c r="A107" s="174">
        <v>91</v>
      </c>
      <c r="B107" s="175" t="s">
        <v>314</v>
      </c>
      <c r="C107" s="182" t="s">
        <v>315</v>
      </c>
      <c r="D107" s="176" t="s">
        <v>243</v>
      </c>
      <c r="E107" s="177">
        <v>0</v>
      </c>
      <c r="F107" s="178"/>
      <c r="G107" s="179">
        <f t="shared" si="28"/>
        <v>0</v>
      </c>
      <c r="H107" s="178"/>
      <c r="I107" s="179">
        <f t="shared" si="29"/>
        <v>0</v>
      </c>
      <c r="J107" s="178"/>
      <c r="K107" s="179">
        <f t="shared" si="30"/>
        <v>0</v>
      </c>
      <c r="L107" s="179">
        <v>21</v>
      </c>
      <c r="M107" s="179">
        <f t="shared" si="31"/>
        <v>0</v>
      </c>
      <c r="N107" s="177">
        <v>0</v>
      </c>
      <c r="O107" s="177">
        <f t="shared" si="32"/>
        <v>0</v>
      </c>
      <c r="P107" s="177">
        <v>0</v>
      </c>
      <c r="Q107" s="177">
        <f t="shared" si="33"/>
        <v>0</v>
      </c>
      <c r="R107" s="179"/>
      <c r="S107" s="179" t="s">
        <v>172</v>
      </c>
      <c r="T107" s="180" t="s">
        <v>132</v>
      </c>
      <c r="U107" s="156">
        <v>0</v>
      </c>
      <c r="V107" s="156">
        <f t="shared" si="34"/>
        <v>0</v>
      </c>
      <c r="W107" s="156"/>
      <c r="X107" s="156" t="s">
        <v>150</v>
      </c>
      <c r="Y107" s="156" t="s">
        <v>124</v>
      </c>
      <c r="Z107" s="146"/>
      <c r="AA107" s="146"/>
      <c r="AB107" s="146"/>
      <c r="AC107" s="146"/>
      <c r="AD107" s="146"/>
      <c r="AE107" s="146"/>
      <c r="AF107" s="146"/>
      <c r="AG107" s="146" t="s">
        <v>151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1" x14ac:dyDescent="0.2">
      <c r="A108" s="174">
        <v>92</v>
      </c>
      <c r="B108" s="175" t="s">
        <v>316</v>
      </c>
      <c r="C108" s="182" t="s">
        <v>317</v>
      </c>
      <c r="D108" s="176" t="s">
        <v>243</v>
      </c>
      <c r="E108" s="177">
        <v>4</v>
      </c>
      <c r="F108" s="178"/>
      <c r="G108" s="179">
        <f t="shared" si="28"/>
        <v>0</v>
      </c>
      <c r="H108" s="178"/>
      <c r="I108" s="179">
        <f t="shared" si="29"/>
        <v>0</v>
      </c>
      <c r="J108" s="178"/>
      <c r="K108" s="179">
        <f t="shared" si="30"/>
        <v>0</v>
      </c>
      <c r="L108" s="179">
        <v>21</v>
      </c>
      <c r="M108" s="179">
        <f t="shared" si="31"/>
        <v>0</v>
      </c>
      <c r="N108" s="177">
        <v>0</v>
      </c>
      <c r="O108" s="177">
        <f t="shared" si="32"/>
        <v>0</v>
      </c>
      <c r="P108" s="177">
        <v>0</v>
      </c>
      <c r="Q108" s="177">
        <f t="shared" si="33"/>
        <v>0</v>
      </c>
      <c r="R108" s="179"/>
      <c r="S108" s="179" t="s">
        <v>172</v>
      </c>
      <c r="T108" s="180" t="s">
        <v>132</v>
      </c>
      <c r="U108" s="156">
        <v>0</v>
      </c>
      <c r="V108" s="156">
        <f t="shared" si="34"/>
        <v>0</v>
      </c>
      <c r="W108" s="156"/>
      <c r="X108" s="156" t="s">
        <v>150</v>
      </c>
      <c r="Y108" s="156" t="s">
        <v>124</v>
      </c>
      <c r="Z108" s="146"/>
      <c r="AA108" s="146"/>
      <c r="AB108" s="146"/>
      <c r="AC108" s="146"/>
      <c r="AD108" s="146"/>
      <c r="AE108" s="146"/>
      <c r="AF108" s="146"/>
      <c r="AG108" s="146" t="s">
        <v>151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 x14ac:dyDescent="0.2">
      <c r="A109" s="174">
        <v>93</v>
      </c>
      <c r="B109" s="175" t="s">
        <v>318</v>
      </c>
      <c r="C109" s="182" t="s">
        <v>319</v>
      </c>
      <c r="D109" s="176" t="s">
        <v>243</v>
      </c>
      <c r="E109" s="177">
        <v>0</v>
      </c>
      <c r="F109" s="178"/>
      <c r="G109" s="179">
        <f t="shared" si="28"/>
        <v>0</v>
      </c>
      <c r="H109" s="178"/>
      <c r="I109" s="179">
        <f t="shared" si="29"/>
        <v>0</v>
      </c>
      <c r="J109" s="178"/>
      <c r="K109" s="179">
        <f t="shared" si="30"/>
        <v>0</v>
      </c>
      <c r="L109" s="179">
        <v>21</v>
      </c>
      <c r="M109" s="179">
        <f t="shared" si="31"/>
        <v>0</v>
      </c>
      <c r="N109" s="177">
        <v>0</v>
      </c>
      <c r="O109" s="177">
        <f t="shared" si="32"/>
        <v>0</v>
      </c>
      <c r="P109" s="177">
        <v>0</v>
      </c>
      <c r="Q109" s="177">
        <f t="shared" si="33"/>
        <v>0</v>
      </c>
      <c r="R109" s="179"/>
      <c r="S109" s="179" t="s">
        <v>172</v>
      </c>
      <c r="T109" s="180" t="s">
        <v>132</v>
      </c>
      <c r="U109" s="156">
        <v>0</v>
      </c>
      <c r="V109" s="156">
        <f t="shared" si="34"/>
        <v>0</v>
      </c>
      <c r="W109" s="156"/>
      <c r="X109" s="156" t="s">
        <v>150</v>
      </c>
      <c r="Y109" s="156" t="s">
        <v>124</v>
      </c>
      <c r="Z109" s="146"/>
      <c r="AA109" s="146"/>
      <c r="AB109" s="146"/>
      <c r="AC109" s="146"/>
      <c r="AD109" s="146"/>
      <c r="AE109" s="146"/>
      <c r="AF109" s="146"/>
      <c r="AG109" s="146" t="s">
        <v>151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 x14ac:dyDescent="0.2">
      <c r="A110" s="174">
        <v>94</v>
      </c>
      <c r="B110" s="175" t="s">
        <v>320</v>
      </c>
      <c r="C110" s="182" t="s">
        <v>321</v>
      </c>
      <c r="D110" s="176" t="s">
        <v>288</v>
      </c>
      <c r="E110" s="177">
        <v>2</v>
      </c>
      <c r="F110" s="178"/>
      <c r="G110" s="179">
        <f t="shared" si="28"/>
        <v>0</v>
      </c>
      <c r="H110" s="178"/>
      <c r="I110" s="179">
        <f t="shared" si="29"/>
        <v>0</v>
      </c>
      <c r="J110" s="178"/>
      <c r="K110" s="179">
        <f t="shared" si="30"/>
        <v>0</v>
      </c>
      <c r="L110" s="179">
        <v>21</v>
      </c>
      <c r="M110" s="179">
        <f t="shared" si="31"/>
        <v>0</v>
      </c>
      <c r="N110" s="177">
        <v>2.8799999999999999E-2</v>
      </c>
      <c r="O110" s="177">
        <f t="shared" si="32"/>
        <v>0.06</v>
      </c>
      <c r="P110" s="177">
        <v>0</v>
      </c>
      <c r="Q110" s="177">
        <f t="shared" si="33"/>
        <v>0</v>
      </c>
      <c r="R110" s="179" t="s">
        <v>207</v>
      </c>
      <c r="S110" s="179" t="s">
        <v>122</v>
      </c>
      <c r="T110" s="180" t="s">
        <v>132</v>
      </c>
      <c r="U110" s="156">
        <v>2.4020000000000001</v>
      </c>
      <c r="V110" s="156">
        <f t="shared" si="34"/>
        <v>4.8</v>
      </c>
      <c r="W110" s="156"/>
      <c r="X110" s="156" t="s">
        <v>123</v>
      </c>
      <c r="Y110" s="156" t="s">
        <v>124</v>
      </c>
      <c r="Z110" s="146"/>
      <c r="AA110" s="146"/>
      <c r="AB110" s="146"/>
      <c r="AC110" s="146"/>
      <c r="AD110" s="146"/>
      <c r="AE110" s="146"/>
      <c r="AF110" s="146"/>
      <c r="AG110" s="146" t="s">
        <v>125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1" x14ac:dyDescent="0.2">
      <c r="A111" s="174">
        <v>95</v>
      </c>
      <c r="B111" s="175" t="s">
        <v>322</v>
      </c>
      <c r="C111" s="182" t="s">
        <v>323</v>
      </c>
      <c r="D111" s="176" t="s">
        <v>288</v>
      </c>
      <c r="E111" s="177">
        <v>6</v>
      </c>
      <c r="F111" s="178"/>
      <c r="G111" s="179">
        <f t="shared" si="28"/>
        <v>0</v>
      </c>
      <c r="H111" s="178"/>
      <c r="I111" s="179">
        <f t="shared" si="29"/>
        <v>0</v>
      </c>
      <c r="J111" s="178"/>
      <c r="K111" s="179">
        <f t="shared" si="30"/>
        <v>0</v>
      </c>
      <c r="L111" s="179">
        <v>21</v>
      </c>
      <c r="M111" s="179">
        <f t="shared" si="31"/>
        <v>0</v>
      </c>
      <c r="N111" s="177">
        <v>1.8939999999999999E-2</v>
      </c>
      <c r="O111" s="177">
        <f t="shared" si="32"/>
        <v>0.11</v>
      </c>
      <c r="P111" s="177">
        <v>0</v>
      </c>
      <c r="Q111" s="177">
        <f t="shared" si="33"/>
        <v>0</v>
      </c>
      <c r="R111" s="179" t="s">
        <v>207</v>
      </c>
      <c r="S111" s="179" t="s">
        <v>122</v>
      </c>
      <c r="T111" s="180" t="s">
        <v>132</v>
      </c>
      <c r="U111" s="156">
        <v>2.5379999999999998</v>
      </c>
      <c r="V111" s="156">
        <f t="shared" si="34"/>
        <v>15.23</v>
      </c>
      <c r="W111" s="156"/>
      <c r="X111" s="156" t="s">
        <v>123</v>
      </c>
      <c r="Y111" s="156" t="s">
        <v>124</v>
      </c>
      <c r="Z111" s="146"/>
      <c r="AA111" s="146"/>
      <c r="AB111" s="146"/>
      <c r="AC111" s="146"/>
      <c r="AD111" s="146"/>
      <c r="AE111" s="146"/>
      <c r="AF111" s="146"/>
      <c r="AG111" s="146" t="s">
        <v>125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 x14ac:dyDescent="0.2">
      <c r="A112" s="174">
        <v>96</v>
      </c>
      <c r="B112" s="175" t="s">
        <v>324</v>
      </c>
      <c r="C112" s="182" t="s">
        <v>325</v>
      </c>
      <c r="D112" s="176" t="s">
        <v>288</v>
      </c>
      <c r="E112" s="177">
        <v>0</v>
      </c>
      <c r="F112" s="178"/>
      <c r="G112" s="179">
        <f t="shared" si="28"/>
        <v>0</v>
      </c>
      <c r="H112" s="178"/>
      <c r="I112" s="179">
        <f t="shared" si="29"/>
        <v>0</v>
      </c>
      <c r="J112" s="178"/>
      <c r="K112" s="179">
        <f t="shared" si="30"/>
        <v>0</v>
      </c>
      <c r="L112" s="179">
        <v>21</v>
      </c>
      <c r="M112" s="179">
        <f t="shared" si="31"/>
        <v>0</v>
      </c>
      <c r="N112" s="177">
        <v>8.4600000000000005E-3</v>
      </c>
      <c r="O112" s="177">
        <f t="shared" si="32"/>
        <v>0</v>
      </c>
      <c r="P112" s="177">
        <v>0</v>
      </c>
      <c r="Q112" s="177">
        <f t="shared" si="33"/>
        <v>0</v>
      </c>
      <c r="R112" s="179" t="s">
        <v>207</v>
      </c>
      <c r="S112" s="179" t="s">
        <v>122</v>
      </c>
      <c r="T112" s="180" t="s">
        <v>132</v>
      </c>
      <c r="U112" s="156">
        <v>0.95699999999999996</v>
      </c>
      <c r="V112" s="156">
        <f t="shared" si="34"/>
        <v>0</v>
      </c>
      <c r="W112" s="156"/>
      <c r="X112" s="156" t="s">
        <v>123</v>
      </c>
      <c r="Y112" s="156" t="s">
        <v>124</v>
      </c>
      <c r="Z112" s="146"/>
      <c r="AA112" s="146"/>
      <c r="AB112" s="146"/>
      <c r="AC112" s="146"/>
      <c r="AD112" s="146"/>
      <c r="AE112" s="146"/>
      <c r="AF112" s="146"/>
      <c r="AG112" s="146" t="s">
        <v>125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 x14ac:dyDescent="0.2">
      <c r="A113" s="174">
        <v>97</v>
      </c>
      <c r="B113" s="175" t="s">
        <v>326</v>
      </c>
      <c r="C113" s="182" t="s">
        <v>327</v>
      </c>
      <c r="D113" s="176" t="s">
        <v>288</v>
      </c>
      <c r="E113" s="177">
        <v>2</v>
      </c>
      <c r="F113" s="178"/>
      <c r="G113" s="179">
        <f t="shared" si="28"/>
        <v>0</v>
      </c>
      <c r="H113" s="178"/>
      <c r="I113" s="179">
        <f t="shared" si="29"/>
        <v>0</v>
      </c>
      <c r="J113" s="178"/>
      <c r="K113" s="179">
        <f t="shared" si="30"/>
        <v>0</v>
      </c>
      <c r="L113" s="179">
        <v>21</v>
      </c>
      <c r="M113" s="179">
        <f t="shared" si="31"/>
        <v>0</v>
      </c>
      <c r="N113" s="177">
        <v>6.62E-3</v>
      </c>
      <c r="O113" s="177">
        <f t="shared" si="32"/>
        <v>0.01</v>
      </c>
      <c r="P113" s="177">
        <v>0</v>
      </c>
      <c r="Q113" s="177">
        <f t="shared" si="33"/>
        <v>0</v>
      </c>
      <c r="R113" s="179" t="s">
        <v>207</v>
      </c>
      <c r="S113" s="179" t="s">
        <v>122</v>
      </c>
      <c r="T113" s="180" t="s">
        <v>132</v>
      </c>
      <c r="U113" s="156">
        <v>0.78</v>
      </c>
      <c r="V113" s="156">
        <f t="shared" si="34"/>
        <v>1.56</v>
      </c>
      <c r="W113" s="156"/>
      <c r="X113" s="156" t="s">
        <v>123</v>
      </c>
      <c r="Y113" s="156" t="s">
        <v>124</v>
      </c>
      <c r="Z113" s="146"/>
      <c r="AA113" s="146"/>
      <c r="AB113" s="146"/>
      <c r="AC113" s="146"/>
      <c r="AD113" s="146"/>
      <c r="AE113" s="146"/>
      <c r="AF113" s="146"/>
      <c r="AG113" s="146" t="s">
        <v>125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 x14ac:dyDescent="0.2">
      <c r="A114" s="174">
        <v>98</v>
      </c>
      <c r="B114" s="175" t="s">
        <v>328</v>
      </c>
      <c r="C114" s="182" t="s">
        <v>329</v>
      </c>
      <c r="D114" s="176" t="s">
        <v>288</v>
      </c>
      <c r="E114" s="177">
        <v>0</v>
      </c>
      <c r="F114" s="178"/>
      <c r="G114" s="179">
        <f t="shared" si="28"/>
        <v>0</v>
      </c>
      <c r="H114" s="178"/>
      <c r="I114" s="179">
        <f t="shared" si="29"/>
        <v>0</v>
      </c>
      <c r="J114" s="178"/>
      <c r="K114" s="179">
        <f t="shared" si="30"/>
        <v>0</v>
      </c>
      <c r="L114" s="179">
        <v>21</v>
      </c>
      <c r="M114" s="179">
        <f t="shared" si="31"/>
        <v>0</v>
      </c>
      <c r="N114" s="177">
        <v>5.4999999999999997E-3</v>
      </c>
      <c r="O114" s="177">
        <f t="shared" si="32"/>
        <v>0</v>
      </c>
      <c r="P114" s="177">
        <v>0</v>
      </c>
      <c r="Q114" s="177">
        <f t="shared" si="33"/>
        <v>0</v>
      </c>
      <c r="R114" s="179" t="s">
        <v>207</v>
      </c>
      <c r="S114" s="179" t="s">
        <v>122</v>
      </c>
      <c r="T114" s="180" t="s">
        <v>132</v>
      </c>
      <c r="U114" s="156">
        <v>0.66600000000000004</v>
      </c>
      <c r="V114" s="156">
        <f t="shared" si="34"/>
        <v>0</v>
      </c>
      <c r="W114" s="156"/>
      <c r="X114" s="156" t="s">
        <v>123</v>
      </c>
      <c r="Y114" s="156" t="s">
        <v>124</v>
      </c>
      <c r="Z114" s="146"/>
      <c r="AA114" s="146"/>
      <c r="AB114" s="146"/>
      <c r="AC114" s="146"/>
      <c r="AD114" s="146"/>
      <c r="AE114" s="146"/>
      <c r="AF114" s="146"/>
      <c r="AG114" s="146" t="s">
        <v>125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 x14ac:dyDescent="0.2">
      <c r="A115" s="174">
        <v>99</v>
      </c>
      <c r="B115" s="175" t="s">
        <v>330</v>
      </c>
      <c r="C115" s="182" t="s">
        <v>331</v>
      </c>
      <c r="D115" s="176" t="s">
        <v>288</v>
      </c>
      <c r="E115" s="177">
        <v>0</v>
      </c>
      <c r="F115" s="178"/>
      <c r="G115" s="179">
        <f t="shared" si="28"/>
        <v>0</v>
      </c>
      <c r="H115" s="178"/>
      <c r="I115" s="179">
        <f t="shared" si="29"/>
        <v>0</v>
      </c>
      <c r="J115" s="178"/>
      <c r="K115" s="179">
        <f t="shared" si="30"/>
        <v>0</v>
      </c>
      <c r="L115" s="179">
        <v>21</v>
      </c>
      <c r="M115" s="179">
        <f t="shared" si="31"/>
        <v>0</v>
      </c>
      <c r="N115" s="177">
        <v>4.1399999999999996E-3</v>
      </c>
      <c r="O115" s="177">
        <f t="shared" si="32"/>
        <v>0</v>
      </c>
      <c r="P115" s="177">
        <v>0</v>
      </c>
      <c r="Q115" s="177">
        <f t="shared" si="33"/>
        <v>0</v>
      </c>
      <c r="R115" s="179" t="s">
        <v>207</v>
      </c>
      <c r="S115" s="179" t="s">
        <v>122</v>
      </c>
      <c r="T115" s="180" t="s">
        <v>132</v>
      </c>
      <c r="U115" s="156">
        <v>0.59299999999999997</v>
      </c>
      <c r="V115" s="156">
        <f t="shared" si="34"/>
        <v>0</v>
      </c>
      <c r="W115" s="156"/>
      <c r="X115" s="156" t="s">
        <v>123</v>
      </c>
      <c r="Y115" s="156" t="s">
        <v>124</v>
      </c>
      <c r="Z115" s="146"/>
      <c r="AA115" s="146"/>
      <c r="AB115" s="146"/>
      <c r="AC115" s="146"/>
      <c r="AD115" s="146"/>
      <c r="AE115" s="146"/>
      <c r="AF115" s="146"/>
      <c r="AG115" s="146" t="s">
        <v>125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 x14ac:dyDescent="0.2">
      <c r="A116" s="174">
        <v>100</v>
      </c>
      <c r="B116" s="175" t="s">
        <v>332</v>
      </c>
      <c r="C116" s="182" t="s">
        <v>333</v>
      </c>
      <c r="D116" s="176" t="s">
        <v>288</v>
      </c>
      <c r="E116" s="177">
        <v>0</v>
      </c>
      <c r="F116" s="178"/>
      <c r="G116" s="179">
        <f t="shared" si="28"/>
        <v>0</v>
      </c>
      <c r="H116" s="178"/>
      <c r="I116" s="179">
        <f t="shared" si="29"/>
        <v>0</v>
      </c>
      <c r="J116" s="178"/>
      <c r="K116" s="179">
        <f t="shared" si="30"/>
        <v>0</v>
      </c>
      <c r="L116" s="179">
        <v>21</v>
      </c>
      <c r="M116" s="179">
        <f t="shared" si="31"/>
        <v>0</v>
      </c>
      <c r="N116" s="177">
        <v>3.0100000000000001E-3</v>
      </c>
      <c r="O116" s="177">
        <f t="shared" si="32"/>
        <v>0</v>
      </c>
      <c r="P116" s="177">
        <v>0</v>
      </c>
      <c r="Q116" s="177">
        <f t="shared" si="33"/>
        <v>0</v>
      </c>
      <c r="R116" s="179" t="s">
        <v>207</v>
      </c>
      <c r="S116" s="179" t="s">
        <v>122</v>
      </c>
      <c r="T116" s="180" t="s">
        <v>122</v>
      </c>
      <c r="U116" s="156">
        <v>0.47799999999999998</v>
      </c>
      <c r="V116" s="156">
        <f t="shared" si="34"/>
        <v>0</v>
      </c>
      <c r="W116" s="156"/>
      <c r="X116" s="156" t="s">
        <v>123</v>
      </c>
      <c r="Y116" s="156" t="s">
        <v>124</v>
      </c>
      <c r="Z116" s="146"/>
      <c r="AA116" s="146"/>
      <c r="AB116" s="146"/>
      <c r="AC116" s="146"/>
      <c r="AD116" s="146"/>
      <c r="AE116" s="146"/>
      <c r="AF116" s="146"/>
      <c r="AG116" s="146" t="s">
        <v>125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 x14ac:dyDescent="0.2">
      <c r="A117" s="174">
        <v>101</v>
      </c>
      <c r="B117" s="175" t="s">
        <v>334</v>
      </c>
      <c r="C117" s="182" t="s">
        <v>335</v>
      </c>
      <c r="D117" s="176" t="s">
        <v>288</v>
      </c>
      <c r="E117" s="177">
        <v>0</v>
      </c>
      <c r="F117" s="178"/>
      <c r="G117" s="179">
        <f t="shared" si="28"/>
        <v>0</v>
      </c>
      <c r="H117" s="178"/>
      <c r="I117" s="179">
        <f t="shared" si="29"/>
        <v>0</v>
      </c>
      <c r="J117" s="178"/>
      <c r="K117" s="179">
        <f t="shared" si="30"/>
        <v>0</v>
      </c>
      <c r="L117" s="179">
        <v>21</v>
      </c>
      <c r="M117" s="179">
        <f t="shared" si="31"/>
        <v>0</v>
      </c>
      <c r="N117" s="177">
        <v>2.64E-3</v>
      </c>
      <c r="O117" s="177">
        <f t="shared" si="32"/>
        <v>0</v>
      </c>
      <c r="P117" s="177">
        <v>0</v>
      </c>
      <c r="Q117" s="177">
        <f t="shared" si="33"/>
        <v>0</v>
      </c>
      <c r="R117" s="179" t="s">
        <v>207</v>
      </c>
      <c r="S117" s="179" t="s">
        <v>122</v>
      </c>
      <c r="T117" s="180" t="s">
        <v>132</v>
      </c>
      <c r="U117" s="156">
        <v>0.46800000000000003</v>
      </c>
      <c r="V117" s="156">
        <f t="shared" si="34"/>
        <v>0</v>
      </c>
      <c r="W117" s="156"/>
      <c r="X117" s="156" t="s">
        <v>123</v>
      </c>
      <c r="Y117" s="156" t="s">
        <v>124</v>
      </c>
      <c r="Z117" s="146"/>
      <c r="AA117" s="146"/>
      <c r="AB117" s="146"/>
      <c r="AC117" s="146"/>
      <c r="AD117" s="146"/>
      <c r="AE117" s="146"/>
      <c r="AF117" s="146"/>
      <c r="AG117" s="146" t="s">
        <v>125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 x14ac:dyDescent="0.2">
      <c r="A118" s="174">
        <v>102</v>
      </c>
      <c r="B118" s="175" t="s">
        <v>336</v>
      </c>
      <c r="C118" s="182" t="s">
        <v>337</v>
      </c>
      <c r="D118" s="176" t="s">
        <v>148</v>
      </c>
      <c r="E118" s="177">
        <v>2</v>
      </c>
      <c r="F118" s="178"/>
      <c r="G118" s="179">
        <f t="shared" si="28"/>
        <v>0</v>
      </c>
      <c r="H118" s="178"/>
      <c r="I118" s="179">
        <f t="shared" si="29"/>
        <v>0</v>
      </c>
      <c r="J118" s="178"/>
      <c r="K118" s="179">
        <f t="shared" si="30"/>
        <v>0</v>
      </c>
      <c r="L118" s="179">
        <v>21</v>
      </c>
      <c r="M118" s="179">
        <f t="shared" si="31"/>
        <v>0</v>
      </c>
      <c r="N118" s="177">
        <v>0</v>
      </c>
      <c r="O118" s="177">
        <f t="shared" si="32"/>
        <v>0</v>
      </c>
      <c r="P118" s="177">
        <v>0</v>
      </c>
      <c r="Q118" s="177">
        <f t="shared" si="33"/>
        <v>0</v>
      </c>
      <c r="R118" s="179"/>
      <c r="S118" s="179" t="s">
        <v>122</v>
      </c>
      <c r="T118" s="180" t="s">
        <v>132</v>
      </c>
      <c r="U118" s="156">
        <v>0.47199999999999998</v>
      </c>
      <c r="V118" s="156">
        <f t="shared" si="34"/>
        <v>0.94</v>
      </c>
      <c r="W118" s="156"/>
      <c r="X118" s="156" t="s">
        <v>123</v>
      </c>
      <c r="Y118" s="156" t="s">
        <v>124</v>
      </c>
      <c r="Z118" s="146"/>
      <c r="AA118" s="146"/>
      <c r="AB118" s="146"/>
      <c r="AC118" s="146"/>
      <c r="AD118" s="146"/>
      <c r="AE118" s="146"/>
      <c r="AF118" s="146"/>
      <c r="AG118" s="146" t="s">
        <v>125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 x14ac:dyDescent="0.2">
      <c r="A119" s="174">
        <v>103</v>
      </c>
      <c r="B119" s="175" t="s">
        <v>338</v>
      </c>
      <c r="C119" s="182" t="s">
        <v>339</v>
      </c>
      <c r="D119" s="176" t="s">
        <v>148</v>
      </c>
      <c r="E119" s="177">
        <v>6</v>
      </c>
      <c r="F119" s="178"/>
      <c r="G119" s="179">
        <f t="shared" si="28"/>
        <v>0</v>
      </c>
      <c r="H119" s="178"/>
      <c r="I119" s="179">
        <f t="shared" si="29"/>
        <v>0</v>
      </c>
      <c r="J119" s="178"/>
      <c r="K119" s="179">
        <f t="shared" si="30"/>
        <v>0</v>
      </c>
      <c r="L119" s="179">
        <v>21</v>
      </c>
      <c r="M119" s="179">
        <f t="shared" si="31"/>
        <v>0</v>
      </c>
      <c r="N119" s="177">
        <v>0</v>
      </c>
      <c r="O119" s="177">
        <f t="shared" si="32"/>
        <v>0</v>
      </c>
      <c r="P119" s="177">
        <v>0</v>
      </c>
      <c r="Q119" s="177">
        <f t="shared" si="33"/>
        <v>0</v>
      </c>
      <c r="R119" s="179"/>
      <c r="S119" s="179" t="s">
        <v>122</v>
      </c>
      <c r="T119" s="180" t="s">
        <v>132</v>
      </c>
      <c r="U119" s="156">
        <v>0.311</v>
      </c>
      <c r="V119" s="156">
        <f t="shared" si="34"/>
        <v>1.87</v>
      </c>
      <c r="W119" s="156"/>
      <c r="X119" s="156" t="s">
        <v>123</v>
      </c>
      <c r="Y119" s="156" t="s">
        <v>124</v>
      </c>
      <c r="Z119" s="146"/>
      <c r="AA119" s="146"/>
      <c r="AB119" s="146"/>
      <c r="AC119" s="146"/>
      <c r="AD119" s="146"/>
      <c r="AE119" s="146"/>
      <c r="AF119" s="146"/>
      <c r="AG119" s="146" t="s">
        <v>125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">
      <c r="A120" s="174">
        <v>104</v>
      </c>
      <c r="B120" s="175" t="s">
        <v>340</v>
      </c>
      <c r="C120" s="182" t="s">
        <v>341</v>
      </c>
      <c r="D120" s="176" t="s">
        <v>148</v>
      </c>
      <c r="E120" s="177">
        <v>0</v>
      </c>
      <c r="F120" s="178"/>
      <c r="G120" s="179">
        <f t="shared" si="28"/>
        <v>0</v>
      </c>
      <c r="H120" s="178"/>
      <c r="I120" s="179">
        <f t="shared" si="29"/>
        <v>0</v>
      </c>
      <c r="J120" s="178"/>
      <c r="K120" s="179">
        <f t="shared" si="30"/>
        <v>0</v>
      </c>
      <c r="L120" s="179">
        <v>21</v>
      </c>
      <c r="M120" s="179">
        <f t="shared" si="31"/>
        <v>0</v>
      </c>
      <c r="N120" s="177">
        <v>0</v>
      </c>
      <c r="O120" s="177">
        <f t="shared" si="32"/>
        <v>0</v>
      </c>
      <c r="P120" s="177">
        <v>0</v>
      </c>
      <c r="Q120" s="177">
        <f t="shared" si="33"/>
        <v>0</v>
      </c>
      <c r="R120" s="179"/>
      <c r="S120" s="179" t="s">
        <v>122</v>
      </c>
      <c r="T120" s="180" t="s">
        <v>132</v>
      </c>
      <c r="U120" s="156">
        <v>0.27100000000000002</v>
      </c>
      <c r="V120" s="156">
        <f t="shared" si="34"/>
        <v>0</v>
      </c>
      <c r="W120" s="156"/>
      <c r="X120" s="156" t="s">
        <v>123</v>
      </c>
      <c r="Y120" s="156" t="s">
        <v>124</v>
      </c>
      <c r="Z120" s="146"/>
      <c r="AA120" s="146"/>
      <c r="AB120" s="146"/>
      <c r="AC120" s="146"/>
      <c r="AD120" s="146"/>
      <c r="AE120" s="146"/>
      <c r="AF120" s="146"/>
      <c r="AG120" s="146" t="s">
        <v>125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 x14ac:dyDescent="0.2">
      <c r="A121" s="174">
        <v>105</v>
      </c>
      <c r="B121" s="175" t="s">
        <v>342</v>
      </c>
      <c r="C121" s="182" t="s">
        <v>343</v>
      </c>
      <c r="D121" s="176" t="s">
        <v>148</v>
      </c>
      <c r="E121" s="177">
        <v>0</v>
      </c>
      <c r="F121" s="178"/>
      <c r="G121" s="179">
        <f t="shared" si="28"/>
        <v>0</v>
      </c>
      <c r="H121" s="178"/>
      <c r="I121" s="179">
        <f t="shared" si="29"/>
        <v>0</v>
      </c>
      <c r="J121" s="178"/>
      <c r="K121" s="179">
        <f t="shared" si="30"/>
        <v>0</v>
      </c>
      <c r="L121" s="179">
        <v>21</v>
      </c>
      <c r="M121" s="179">
        <f t="shared" si="31"/>
        <v>0</v>
      </c>
      <c r="N121" s="177">
        <v>0</v>
      </c>
      <c r="O121" s="177">
        <f t="shared" si="32"/>
        <v>0</v>
      </c>
      <c r="P121" s="177">
        <v>0</v>
      </c>
      <c r="Q121" s="177">
        <f t="shared" si="33"/>
        <v>0</v>
      </c>
      <c r="R121" s="179"/>
      <c r="S121" s="179" t="s">
        <v>122</v>
      </c>
      <c r="T121" s="180" t="s">
        <v>132</v>
      </c>
      <c r="U121" s="156">
        <v>0.26100000000000001</v>
      </c>
      <c r="V121" s="156">
        <f t="shared" si="34"/>
        <v>0</v>
      </c>
      <c r="W121" s="156"/>
      <c r="X121" s="156" t="s">
        <v>123</v>
      </c>
      <c r="Y121" s="156" t="s">
        <v>124</v>
      </c>
      <c r="Z121" s="146"/>
      <c r="AA121" s="146"/>
      <c r="AB121" s="146"/>
      <c r="AC121" s="146"/>
      <c r="AD121" s="146"/>
      <c r="AE121" s="146"/>
      <c r="AF121" s="146"/>
      <c r="AG121" s="146" t="s">
        <v>125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1" x14ac:dyDescent="0.2">
      <c r="A122" s="174">
        <v>106</v>
      </c>
      <c r="B122" s="175" t="s">
        <v>344</v>
      </c>
      <c r="C122" s="182" t="s">
        <v>345</v>
      </c>
      <c r="D122" s="176" t="s">
        <v>148</v>
      </c>
      <c r="E122" s="177">
        <v>0</v>
      </c>
      <c r="F122" s="178"/>
      <c r="G122" s="179">
        <f t="shared" si="28"/>
        <v>0</v>
      </c>
      <c r="H122" s="178"/>
      <c r="I122" s="179">
        <f t="shared" si="29"/>
        <v>0</v>
      </c>
      <c r="J122" s="178"/>
      <c r="K122" s="179">
        <f t="shared" si="30"/>
        <v>0</v>
      </c>
      <c r="L122" s="179">
        <v>21</v>
      </c>
      <c r="M122" s="179">
        <f t="shared" si="31"/>
        <v>0</v>
      </c>
      <c r="N122" s="177">
        <v>0</v>
      </c>
      <c r="O122" s="177">
        <f t="shared" si="32"/>
        <v>0</v>
      </c>
      <c r="P122" s="177">
        <v>0</v>
      </c>
      <c r="Q122" s="177">
        <f t="shared" si="33"/>
        <v>0</v>
      </c>
      <c r="R122" s="179"/>
      <c r="S122" s="179" t="s">
        <v>122</v>
      </c>
      <c r="T122" s="180" t="s">
        <v>132</v>
      </c>
      <c r="U122" s="156">
        <v>0.251</v>
      </c>
      <c r="V122" s="156">
        <f t="shared" si="34"/>
        <v>0</v>
      </c>
      <c r="W122" s="156"/>
      <c r="X122" s="156" t="s">
        <v>123</v>
      </c>
      <c r="Y122" s="156" t="s">
        <v>124</v>
      </c>
      <c r="Z122" s="146"/>
      <c r="AA122" s="146"/>
      <c r="AB122" s="146"/>
      <c r="AC122" s="146"/>
      <c r="AD122" s="146"/>
      <c r="AE122" s="146"/>
      <c r="AF122" s="146"/>
      <c r="AG122" s="146" t="s">
        <v>125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1" x14ac:dyDescent="0.2">
      <c r="A123" s="174">
        <v>107</v>
      </c>
      <c r="B123" s="175" t="s">
        <v>346</v>
      </c>
      <c r="C123" s="182" t="s">
        <v>347</v>
      </c>
      <c r="D123" s="176" t="s">
        <v>148</v>
      </c>
      <c r="E123" s="177">
        <v>2</v>
      </c>
      <c r="F123" s="178"/>
      <c r="G123" s="179">
        <f t="shared" si="28"/>
        <v>0</v>
      </c>
      <c r="H123" s="178"/>
      <c r="I123" s="179">
        <f t="shared" si="29"/>
        <v>0</v>
      </c>
      <c r="J123" s="178"/>
      <c r="K123" s="179">
        <f t="shared" si="30"/>
        <v>0</v>
      </c>
      <c r="L123" s="179">
        <v>21</v>
      </c>
      <c r="M123" s="179">
        <f t="shared" si="31"/>
        <v>0</v>
      </c>
      <c r="N123" s="177">
        <v>0</v>
      </c>
      <c r="O123" s="177">
        <f t="shared" si="32"/>
        <v>0</v>
      </c>
      <c r="P123" s="177">
        <v>0</v>
      </c>
      <c r="Q123" s="177">
        <f t="shared" si="33"/>
        <v>0</v>
      </c>
      <c r="R123" s="179"/>
      <c r="S123" s="179" t="s">
        <v>122</v>
      </c>
      <c r="T123" s="180" t="s">
        <v>132</v>
      </c>
      <c r="U123" s="156">
        <v>0.151</v>
      </c>
      <c r="V123" s="156">
        <f t="shared" si="34"/>
        <v>0.3</v>
      </c>
      <c r="W123" s="156"/>
      <c r="X123" s="156" t="s">
        <v>123</v>
      </c>
      <c r="Y123" s="156" t="s">
        <v>124</v>
      </c>
      <c r="Z123" s="146"/>
      <c r="AA123" s="146"/>
      <c r="AB123" s="146"/>
      <c r="AC123" s="146"/>
      <c r="AD123" s="146"/>
      <c r="AE123" s="146"/>
      <c r="AF123" s="146"/>
      <c r="AG123" s="146" t="s">
        <v>125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 x14ac:dyDescent="0.2">
      <c r="A124" s="174">
        <v>108</v>
      </c>
      <c r="B124" s="175" t="s">
        <v>348</v>
      </c>
      <c r="C124" s="182" t="s">
        <v>349</v>
      </c>
      <c r="D124" s="176" t="s">
        <v>148</v>
      </c>
      <c r="E124" s="177">
        <v>0</v>
      </c>
      <c r="F124" s="178"/>
      <c r="G124" s="179">
        <f t="shared" si="28"/>
        <v>0</v>
      </c>
      <c r="H124" s="178"/>
      <c r="I124" s="179">
        <f t="shared" si="29"/>
        <v>0</v>
      </c>
      <c r="J124" s="178"/>
      <c r="K124" s="179">
        <f t="shared" si="30"/>
        <v>0</v>
      </c>
      <c r="L124" s="179">
        <v>21</v>
      </c>
      <c r="M124" s="179">
        <f t="shared" si="31"/>
        <v>0</v>
      </c>
      <c r="N124" s="177">
        <v>0</v>
      </c>
      <c r="O124" s="177">
        <f t="shared" si="32"/>
        <v>0</v>
      </c>
      <c r="P124" s="177">
        <v>0</v>
      </c>
      <c r="Q124" s="177">
        <f t="shared" si="33"/>
        <v>0</v>
      </c>
      <c r="R124" s="179"/>
      <c r="S124" s="179" t="s">
        <v>122</v>
      </c>
      <c r="T124" s="180" t="s">
        <v>132</v>
      </c>
      <c r="U124" s="156">
        <v>0.14099999999999999</v>
      </c>
      <c r="V124" s="156">
        <f t="shared" si="34"/>
        <v>0</v>
      </c>
      <c r="W124" s="156"/>
      <c r="X124" s="156" t="s">
        <v>123</v>
      </c>
      <c r="Y124" s="156" t="s">
        <v>124</v>
      </c>
      <c r="Z124" s="146"/>
      <c r="AA124" s="146"/>
      <c r="AB124" s="146"/>
      <c r="AC124" s="146"/>
      <c r="AD124" s="146"/>
      <c r="AE124" s="146"/>
      <c r="AF124" s="146"/>
      <c r="AG124" s="146" t="s">
        <v>125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 x14ac:dyDescent="0.2">
      <c r="A125" s="174">
        <v>109</v>
      </c>
      <c r="B125" s="175" t="s">
        <v>350</v>
      </c>
      <c r="C125" s="182" t="s">
        <v>351</v>
      </c>
      <c r="D125" s="176" t="s">
        <v>148</v>
      </c>
      <c r="E125" s="177">
        <v>0</v>
      </c>
      <c r="F125" s="178"/>
      <c r="G125" s="179">
        <f t="shared" si="28"/>
        <v>0</v>
      </c>
      <c r="H125" s="178"/>
      <c r="I125" s="179">
        <f t="shared" si="29"/>
        <v>0</v>
      </c>
      <c r="J125" s="178"/>
      <c r="K125" s="179">
        <f t="shared" si="30"/>
        <v>0</v>
      </c>
      <c r="L125" s="179">
        <v>21</v>
      </c>
      <c r="M125" s="179">
        <f t="shared" si="31"/>
        <v>0</v>
      </c>
      <c r="N125" s="177">
        <v>0</v>
      </c>
      <c r="O125" s="177">
        <f t="shared" si="32"/>
        <v>0</v>
      </c>
      <c r="P125" s="177">
        <v>0</v>
      </c>
      <c r="Q125" s="177">
        <f t="shared" si="33"/>
        <v>0</v>
      </c>
      <c r="R125" s="179"/>
      <c r="S125" s="179" t="s">
        <v>122</v>
      </c>
      <c r="T125" s="180" t="s">
        <v>132</v>
      </c>
      <c r="U125" s="156">
        <v>0.14099999999999999</v>
      </c>
      <c r="V125" s="156">
        <f t="shared" si="34"/>
        <v>0</v>
      </c>
      <c r="W125" s="156"/>
      <c r="X125" s="156" t="s">
        <v>123</v>
      </c>
      <c r="Y125" s="156" t="s">
        <v>124</v>
      </c>
      <c r="Z125" s="146"/>
      <c r="AA125" s="146"/>
      <c r="AB125" s="146"/>
      <c r="AC125" s="146"/>
      <c r="AD125" s="146"/>
      <c r="AE125" s="146"/>
      <c r="AF125" s="146"/>
      <c r="AG125" s="146" t="s">
        <v>125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 x14ac:dyDescent="0.2">
      <c r="A126" s="174">
        <v>110</v>
      </c>
      <c r="B126" s="175" t="s">
        <v>352</v>
      </c>
      <c r="C126" s="182" t="s">
        <v>353</v>
      </c>
      <c r="D126" s="176" t="s">
        <v>148</v>
      </c>
      <c r="E126" s="177">
        <v>0</v>
      </c>
      <c r="F126" s="178"/>
      <c r="G126" s="179">
        <f t="shared" si="28"/>
        <v>0</v>
      </c>
      <c r="H126" s="178"/>
      <c r="I126" s="179">
        <f t="shared" si="29"/>
        <v>0</v>
      </c>
      <c r="J126" s="178"/>
      <c r="K126" s="179">
        <f t="shared" si="30"/>
        <v>0</v>
      </c>
      <c r="L126" s="179">
        <v>21</v>
      </c>
      <c r="M126" s="179">
        <f t="shared" si="31"/>
        <v>0</v>
      </c>
      <c r="N126" s="177">
        <v>0</v>
      </c>
      <c r="O126" s="177">
        <f t="shared" si="32"/>
        <v>0</v>
      </c>
      <c r="P126" s="177">
        <v>0</v>
      </c>
      <c r="Q126" s="177">
        <f t="shared" si="33"/>
        <v>0</v>
      </c>
      <c r="R126" s="179"/>
      <c r="S126" s="179" t="s">
        <v>122</v>
      </c>
      <c r="T126" s="180" t="s">
        <v>132</v>
      </c>
      <c r="U126" s="156">
        <v>0.13100000000000001</v>
      </c>
      <c r="V126" s="156">
        <f t="shared" si="34"/>
        <v>0</v>
      </c>
      <c r="W126" s="156"/>
      <c r="X126" s="156" t="s">
        <v>123</v>
      </c>
      <c r="Y126" s="156" t="s">
        <v>124</v>
      </c>
      <c r="Z126" s="146"/>
      <c r="AA126" s="146"/>
      <c r="AB126" s="146"/>
      <c r="AC126" s="146"/>
      <c r="AD126" s="146"/>
      <c r="AE126" s="146"/>
      <c r="AF126" s="146"/>
      <c r="AG126" s="146" t="s">
        <v>125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 x14ac:dyDescent="0.2">
      <c r="A127" s="174">
        <v>111</v>
      </c>
      <c r="B127" s="175" t="s">
        <v>354</v>
      </c>
      <c r="C127" s="182" t="s">
        <v>355</v>
      </c>
      <c r="D127" s="176" t="s">
        <v>148</v>
      </c>
      <c r="E127" s="177">
        <v>0</v>
      </c>
      <c r="F127" s="178"/>
      <c r="G127" s="179">
        <f t="shared" si="28"/>
        <v>0</v>
      </c>
      <c r="H127" s="178"/>
      <c r="I127" s="179">
        <f t="shared" si="29"/>
        <v>0</v>
      </c>
      <c r="J127" s="178"/>
      <c r="K127" s="179">
        <f t="shared" si="30"/>
        <v>0</v>
      </c>
      <c r="L127" s="179">
        <v>21</v>
      </c>
      <c r="M127" s="179">
        <f t="shared" si="31"/>
        <v>0</v>
      </c>
      <c r="N127" s="177">
        <v>0</v>
      </c>
      <c r="O127" s="177">
        <f t="shared" si="32"/>
        <v>0</v>
      </c>
      <c r="P127" s="177">
        <v>0</v>
      </c>
      <c r="Q127" s="177">
        <f t="shared" si="33"/>
        <v>0</v>
      </c>
      <c r="R127" s="179"/>
      <c r="S127" s="179" t="s">
        <v>122</v>
      </c>
      <c r="T127" s="180" t="s">
        <v>132</v>
      </c>
      <c r="U127" s="156">
        <v>0.12</v>
      </c>
      <c r="V127" s="156">
        <f t="shared" si="34"/>
        <v>0</v>
      </c>
      <c r="W127" s="156"/>
      <c r="X127" s="156" t="s">
        <v>123</v>
      </c>
      <c r="Y127" s="156" t="s">
        <v>124</v>
      </c>
      <c r="Z127" s="146"/>
      <c r="AA127" s="146"/>
      <c r="AB127" s="146"/>
      <c r="AC127" s="146"/>
      <c r="AD127" s="146"/>
      <c r="AE127" s="146"/>
      <c r="AF127" s="146"/>
      <c r="AG127" s="146" t="s">
        <v>125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 x14ac:dyDescent="0.2">
      <c r="A128" s="174">
        <v>112</v>
      </c>
      <c r="B128" s="175" t="s">
        <v>356</v>
      </c>
      <c r="C128" s="182" t="s">
        <v>357</v>
      </c>
      <c r="D128" s="176" t="s">
        <v>148</v>
      </c>
      <c r="E128" s="177">
        <v>0</v>
      </c>
      <c r="F128" s="178"/>
      <c r="G128" s="179">
        <f t="shared" si="28"/>
        <v>0</v>
      </c>
      <c r="H128" s="178"/>
      <c r="I128" s="179">
        <f t="shared" si="29"/>
        <v>0</v>
      </c>
      <c r="J128" s="178"/>
      <c r="K128" s="179">
        <f t="shared" si="30"/>
        <v>0</v>
      </c>
      <c r="L128" s="179">
        <v>21</v>
      </c>
      <c r="M128" s="179">
        <f t="shared" si="31"/>
        <v>0</v>
      </c>
      <c r="N128" s="177">
        <v>0</v>
      </c>
      <c r="O128" s="177">
        <f t="shared" si="32"/>
        <v>0</v>
      </c>
      <c r="P128" s="177">
        <v>0</v>
      </c>
      <c r="Q128" s="177">
        <f t="shared" si="33"/>
        <v>0</v>
      </c>
      <c r="R128" s="179"/>
      <c r="S128" s="179" t="s">
        <v>122</v>
      </c>
      <c r="T128" s="180" t="s">
        <v>132</v>
      </c>
      <c r="U128" s="156">
        <v>0.12</v>
      </c>
      <c r="V128" s="156">
        <f t="shared" si="34"/>
        <v>0</v>
      </c>
      <c r="W128" s="156"/>
      <c r="X128" s="156" t="s">
        <v>123</v>
      </c>
      <c r="Y128" s="156" t="s">
        <v>124</v>
      </c>
      <c r="Z128" s="146"/>
      <c r="AA128" s="146"/>
      <c r="AB128" s="146"/>
      <c r="AC128" s="146"/>
      <c r="AD128" s="146"/>
      <c r="AE128" s="146"/>
      <c r="AF128" s="146"/>
      <c r="AG128" s="146" t="s">
        <v>125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 x14ac:dyDescent="0.2">
      <c r="A129" s="174">
        <v>113</v>
      </c>
      <c r="B129" s="175" t="s">
        <v>358</v>
      </c>
      <c r="C129" s="182" t="s">
        <v>359</v>
      </c>
      <c r="D129" s="176" t="s">
        <v>148</v>
      </c>
      <c r="E129" s="177">
        <v>2</v>
      </c>
      <c r="F129" s="178"/>
      <c r="G129" s="179">
        <f t="shared" si="28"/>
        <v>0</v>
      </c>
      <c r="H129" s="178"/>
      <c r="I129" s="179">
        <f t="shared" si="29"/>
        <v>0</v>
      </c>
      <c r="J129" s="178"/>
      <c r="K129" s="179">
        <f t="shared" si="30"/>
        <v>0</v>
      </c>
      <c r="L129" s="179">
        <v>21</v>
      </c>
      <c r="M129" s="179">
        <f t="shared" si="31"/>
        <v>0</v>
      </c>
      <c r="N129" s="177">
        <v>1.2600000000000001E-3</v>
      </c>
      <c r="O129" s="177">
        <f t="shared" si="32"/>
        <v>0</v>
      </c>
      <c r="P129" s="177">
        <v>0</v>
      </c>
      <c r="Q129" s="177">
        <f t="shared" si="33"/>
        <v>0</v>
      </c>
      <c r="R129" s="179"/>
      <c r="S129" s="179" t="s">
        <v>122</v>
      </c>
      <c r="T129" s="180" t="s">
        <v>122</v>
      </c>
      <c r="U129" s="156">
        <v>2.3420000000000001</v>
      </c>
      <c r="V129" s="156">
        <f t="shared" si="34"/>
        <v>4.68</v>
      </c>
      <c r="W129" s="156"/>
      <c r="X129" s="156" t="s">
        <v>123</v>
      </c>
      <c r="Y129" s="156" t="s">
        <v>124</v>
      </c>
      <c r="Z129" s="146"/>
      <c r="AA129" s="146"/>
      <c r="AB129" s="146"/>
      <c r="AC129" s="146"/>
      <c r="AD129" s="146"/>
      <c r="AE129" s="146"/>
      <c r="AF129" s="146"/>
      <c r="AG129" s="146" t="s">
        <v>125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 x14ac:dyDescent="0.2">
      <c r="A130" s="174">
        <v>114</v>
      </c>
      <c r="B130" s="175" t="s">
        <v>360</v>
      </c>
      <c r="C130" s="182" t="s">
        <v>976</v>
      </c>
      <c r="D130" s="176" t="s">
        <v>148</v>
      </c>
      <c r="E130" s="177">
        <v>6</v>
      </c>
      <c r="F130" s="178"/>
      <c r="G130" s="179">
        <f t="shared" si="28"/>
        <v>0</v>
      </c>
      <c r="H130" s="178"/>
      <c r="I130" s="179">
        <f t="shared" si="29"/>
        <v>0</v>
      </c>
      <c r="J130" s="178"/>
      <c r="K130" s="179">
        <f t="shared" si="30"/>
        <v>0</v>
      </c>
      <c r="L130" s="179">
        <v>21</v>
      </c>
      <c r="M130" s="179">
        <f t="shared" si="31"/>
        <v>0</v>
      </c>
      <c r="N130" s="177">
        <v>8.4999999999999995E-4</v>
      </c>
      <c r="O130" s="177">
        <f t="shared" si="32"/>
        <v>0.01</v>
      </c>
      <c r="P130" s="177">
        <v>0</v>
      </c>
      <c r="Q130" s="177">
        <f t="shared" si="33"/>
        <v>0</v>
      </c>
      <c r="R130" s="179"/>
      <c r="S130" s="179" t="s">
        <v>122</v>
      </c>
      <c r="T130" s="180" t="s">
        <v>122</v>
      </c>
      <c r="U130" s="156">
        <v>2.1349999999999998</v>
      </c>
      <c r="V130" s="156">
        <f t="shared" si="34"/>
        <v>12.81</v>
      </c>
      <c r="W130" s="156"/>
      <c r="X130" s="156" t="s">
        <v>123</v>
      </c>
      <c r="Y130" s="156" t="s">
        <v>124</v>
      </c>
      <c r="Z130" s="146"/>
      <c r="AA130" s="146"/>
      <c r="AB130" s="146"/>
      <c r="AC130" s="146"/>
      <c r="AD130" s="146"/>
      <c r="AE130" s="146"/>
      <c r="AF130" s="146"/>
      <c r="AG130" s="146" t="s">
        <v>125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 x14ac:dyDescent="0.2">
      <c r="A131" s="174">
        <v>115</v>
      </c>
      <c r="B131" s="175" t="s">
        <v>361</v>
      </c>
      <c r="C131" s="182" t="s">
        <v>362</v>
      </c>
      <c r="D131" s="176" t="s">
        <v>148</v>
      </c>
      <c r="E131" s="177">
        <v>0</v>
      </c>
      <c r="F131" s="178"/>
      <c r="G131" s="179">
        <f t="shared" si="28"/>
        <v>0</v>
      </c>
      <c r="H131" s="178"/>
      <c r="I131" s="179">
        <f t="shared" si="29"/>
        <v>0</v>
      </c>
      <c r="J131" s="178"/>
      <c r="K131" s="179">
        <f t="shared" si="30"/>
        <v>0</v>
      </c>
      <c r="L131" s="179">
        <v>21</v>
      </c>
      <c r="M131" s="179">
        <f t="shared" si="31"/>
        <v>0</v>
      </c>
      <c r="N131" s="177">
        <v>3.3E-4</v>
      </c>
      <c r="O131" s="177">
        <f t="shared" si="32"/>
        <v>0</v>
      </c>
      <c r="P131" s="177">
        <v>0</v>
      </c>
      <c r="Q131" s="177">
        <f t="shared" si="33"/>
        <v>0</v>
      </c>
      <c r="R131" s="179"/>
      <c r="S131" s="179" t="s">
        <v>122</v>
      </c>
      <c r="T131" s="180" t="s">
        <v>122</v>
      </c>
      <c r="U131" s="156">
        <v>1.7450000000000001</v>
      </c>
      <c r="V131" s="156">
        <f t="shared" si="34"/>
        <v>0</v>
      </c>
      <c r="W131" s="156"/>
      <c r="X131" s="156" t="s">
        <v>123</v>
      </c>
      <c r="Y131" s="156" t="s">
        <v>124</v>
      </c>
      <c r="Z131" s="146"/>
      <c r="AA131" s="146"/>
      <c r="AB131" s="146"/>
      <c r="AC131" s="146"/>
      <c r="AD131" s="146"/>
      <c r="AE131" s="146"/>
      <c r="AF131" s="146"/>
      <c r="AG131" s="146" t="s">
        <v>125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74">
        <v>116</v>
      </c>
      <c r="B132" s="175" t="s">
        <v>363</v>
      </c>
      <c r="C132" s="182" t="s">
        <v>364</v>
      </c>
      <c r="D132" s="176" t="s">
        <v>148</v>
      </c>
      <c r="E132" s="177">
        <v>0</v>
      </c>
      <c r="F132" s="178"/>
      <c r="G132" s="179">
        <f t="shared" si="28"/>
        <v>0</v>
      </c>
      <c r="H132" s="178"/>
      <c r="I132" s="179">
        <f t="shared" si="29"/>
        <v>0</v>
      </c>
      <c r="J132" s="178"/>
      <c r="K132" s="179">
        <f t="shared" si="30"/>
        <v>0</v>
      </c>
      <c r="L132" s="179">
        <v>21</v>
      </c>
      <c r="M132" s="179">
        <f t="shared" si="31"/>
        <v>0</v>
      </c>
      <c r="N132" s="177">
        <v>2.0000000000000001E-4</v>
      </c>
      <c r="O132" s="177">
        <f t="shared" si="32"/>
        <v>0</v>
      </c>
      <c r="P132" s="177">
        <v>0</v>
      </c>
      <c r="Q132" s="177">
        <f t="shared" si="33"/>
        <v>0</v>
      </c>
      <c r="R132" s="179"/>
      <c r="S132" s="179" t="s">
        <v>122</v>
      </c>
      <c r="T132" s="180" t="s">
        <v>122</v>
      </c>
      <c r="U132" s="156">
        <v>1.0269999999999999</v>
      </c>
      <c r="V132" s="156">
        <f t="shared" si="34"/>
        <v>0</v>
      </c>
      <c r="W132" s="156"/>
      <c r="X132" s="156" t="s">
        <v>123</v>
      </c>
      <c r="Y132" s="156" t="s">
        <v>124</v>
      </c>
      <c r="Z132" s="146"/>
      <c r="AA132" s="146"/>
      <c r="AB132" s="146"/>
      <c r="AC132" s="146"/>
      <c r="AD132" s="146"/>
      <c r="AE132" s="146"/>
      <c r="AF132" s="146"/>
      <c r="AG132" s="146" t="s">
        <v>125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1" x14ac:dyDescent="0.2">
      <c r="A133" s="174">
        <v>117</v>
      </c>
      <c r="B133" s="175" t="s">
        <v>365</v>
      </c>
      <c r="C133" s="182" t="s">
        <v>977</v>
      </c>
      <c r="D133" s="176" t="s">
        <v>148</v>
      </c>
      <c r="E133" s="177">
        <v>0</v>
      </c>
      <c r="F133" s="178"/>
      <c r="G133" s="179">
        <f t="shared" si="28"/>
        <v>0</v>
      </c>
      <c r="H133" s="178"/>
      <c r="I133" s="179">
        <f t="shared" si="29"/>
        <v>0</v>
      </c>
      <c r="J133" s="178"/>
      <c r="K133" s="179">
        <f t="shared" si="30"/>
        <v>0</v>
      </c>
      <c r="L133" s="179">
        <v>21</v>
      </c>
      <c r="M133" s="179">
        <f t="shared" si="31"/>
        <v>0</v>
      </c>
      <c r="N133" s="177">
        <v>1.6000000000000001E-4</v>
      </c>
      <c r="O133" s="177">
        <f t="shared" si="32"/>
        <v>0</v>
      </c>
      <c r="P133" s="177">
        <v>0</v>
      </c>
      <c r="Q133" s="177">
        <f t="shared" si="33"/>
        <v>0</v>
      </c>
      <c r="R133" s="179"/>
      <c r="S133" s="179" t="s">
        <v>122</v>
      </c>
      <c r="T133" s="180" t="s">
        <v>122</v>
      </c>
      <c r="U133" s="156">
        <v>0.96299999999999997</v>
      </c>
      <c r="V133" s="156">
        <f t="shared" si="34"/>
        <v>0</v>
      </c>
      <c r="W133" s="156"/>
      <c r="X133" s="156" t="s">
        <v>123</v>
      </c>
      <c r="Y133" s="156" t="s">
        <v>124</v>
      </c>
      <c r="Z133" s="146"/>
      <c r="AA133" s="146"/>
      <c r="AB133" s="146"/>
      <c r="AC133" s="146"/>
      <c r="AD133" s="146"/>
      <c r="AE133" s="146"/>
      <c r="AF133" s="146"/>
      <c r="AG133" s="146" t="s">
        <v>125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 x14ac:dyDescent="0.2">
      <c r="A134" s="174">
        <v>118</v>
      </c>
      <c r="B134" s="175" t="s">
        <v>366</v>
      </c>
      <c r="C134" s="182" t="s">
        <v>520</v>
      </c>
      <c r="D134" s="176" t="s">
        <v>148</v>
      </c>
      <c r="E134" s="177">
        <v>0</v>
      </c>
      <c r="F134" s="178"/>
      <c r="G134" s="179">
        <f t="shared" si="28"/>
        <v>0</v>
      </c>
      <c r="H134" s="178"/>
      <c r="I134" s="179">
        <f t="shared" si="29"/>
        <v>0</v>
      </c>
      <c r="J134" s="178"/>
      <c r="K134" s="179">
        <f t="shared" si="30"/>
        <v>0</v>
      </c>
      <c r="L134" s="179">
        <v>21</v>
      </c>
      <c r="M134" s="179">
        <f t="shared" si="31"/>
        <v>0</v>
      </c>
      <c r="N134" s="177">
        <v>1.2999999999999999E-4</v>
      </c>
      <c r="O134" s="177">
        <f t="shared" si="32"/>
        <v>0</v>
      </c>
      <c r="P134" s="177">
        <v>0</v>
      </c>
      <c r="Q134" s="177">
        <f t="shared" si="33"/>
        <v>0</v>
      </c>
      <c r="R134" s="179"/>
      <c r="S134" s="179" t="s">
        <v>122</v>
      </c>
      <c r="T134" s="180" t="s">
        <v>122</v>
      </c>
      <c r="U134" s="156">
        <v>0.93500000000000005</v>
      </c>
      <c r="V134" s="156">
        <f t="shared" si="34"/>
        <v>0</v>
      </c>
      <c r="W134" s="156"/>
      <c r="X134" s="156" t="s">
        <v>123</v>
      </c>
      <c r="Y134" s="156" t="s">
        <v>124</v>
      </c>
      <c r="Z134" s="146"/>
      <c r="AA134" s="146"/>
      <c r="AB134" s="146"/>
      <c r="AC134" s="146"/>
      <c r="AD134" s="146"/>
      <c r="AE134" s="146"/>
      <c r="AF134" s="146"/>
      <c r="AG134" s="146" t="s">
        <v>125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">
      <c r="A135" s="174">
        <v>119</v>
      </c>
      <c r="B135" s="175" t="s">
        <v>367</v>
      </c>
      <c r="C135" s="182" t="s">
        <v>368</v>
      </c>
      <c r="D135" s="176" t="s">
        <v>148</v>
      </c>
      <c r="E135" s="177">
        <v>0</v>
      </c>
      <c r="F135" s="178"/>
      <c r="G135" s="179">
        <f t="shared" si="28"/>
        <v>0</v>
      </c>
      <c r="H135" s="178"/>
      <c r="I135" s="179">
        <f t="shared" si="29"/>
        <v>0</v>
      </c>
      <c r="J135" s="178"/>
      <c r="K135" s="179">
        <f t="shared" si="30"/>
        <v>0</v>
      </c>
      <c r="L135" s="179">
        <v>21</v>
      </c>
      <c r="M135" s="179">
        <f t="shared" si="31"/>
        <v>0</v>
      </c>
      <c r="N135" s="177">
        <v>9.0000000000000006E-5</v>
      </c>
      <c r="O135" s="177">
        <f t="shared" si="32"/>
        <v>0</v>
      </c>
      <c r="P135" s="177">
        <v>0</v>
      </c>
      <c r="Q135" s="177">
        <f t="shared" si="33"/>
        <v>0</v>
      </c>
      <c r="R135" s="179"/>
      <c r="S135" s="179" t="s">
        <v>122</v>
      </c>
      <c r="T135" s="180" t="s">
        <v>122</v>
      </c>
      <c r="U135" s="156">
        <v>0.874</v>
      </c>
      <c r="V135" s="156">
        <f t="shared" si="34"/>
        <v>0</v>
      </c>
      <c r="W135" s="156"/>
      <c r="X135" s="156" t="s">
        <v>123</v>
      </c>
      <c r="Y135" s="156" t="s">
        <v>124</v>
      </c>
      <c r="Z135" s="146"/>
      <c r="AA135" s="146"/>
      <c r="AB135" s="146"/>
      <c r="AC135" s="146"/>
      <c r="AD135" s="146"/>
      <c r="AE135" s="146"/>
      <c r="AF135" s="146"/>
      <c r="AG135" s="146" t="s">
        <v>125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1" x14ac:dyDescent="0.2">
      <c r="A136" s="174">
        <v>120</v>
      </c>
      <c r="B136" s="175" t="s">
        <v>369</v>
      </c>
      <c r="C136" s="182" t="s">
        <v>370</v>
      </c>
      <c r="D136" s="176" t="s">
        <v>148</v>
      </c>
      <c r="E136" s="177">
        <v>4</v>
      </c>
      <c r="F136" s="178"/>
      <c r="G136" s="179">
        <f t="shared" si="28"/>
        <v>0</v>
      </c>
      <c r="H136" s="178"/>
      <c r="I136" s="179">
        <f t="shared" si="29"/>
        <v>0</v>
      </c>
      <c r="J136" s="178"/>
      <c r="K136" s="179">
        <f t="shared" si="30"/>
        <v>0</v>
      </c>
      <c r="L136" s="179">
        <v>21</v>
      </c>
      <c r="M136" s="179">
        <f t="shared" si="31"/>
        <v>0</v>
      </c>
      <c r="N136" s="177">
        <v>6.9999999999999994E-5</v>
      </c>
      <c r="O136" s="177">
        <f t="shared" si="32"/>
        <v>0</v>
      </c>
      <c r="P136" s="177">
        <v>0</v>
      </c>
      <c r="Q136" s="177">
        <f t="shared" si="33"/>
        <v>0</v>
      </c>
      <c r="R136" s="179"/>
      <c r="S136" s="179" t="s">
        <v>122</v>
      </c>
      <c r="T136" s="180" t="s">
        <v>122</v>
      </c>
      <c r="U136" s="156">
        <v>0.85299999999999998</v>
      </c>
      <c r="V136" s="156">
        <f t="shared" si="34"/>
        <v>3.41</v>
      </c>
      <c r="W136" s="156"/>
      <c r="X136" s="156" t="s">
        <v>123</v>
      </c>
      <c r="Y136" s="156" t="s">
        <v>124</v>
      </c>
      <c r="Z136" s="146"/>
      <c r="AA136" s="146"/>
      <c r="AB136" s="146"/>
      <c r="AC136" s="146"/>
      <c r="AD136" s="146"/>
      <c r="AE136" s="146"/>
      <c r="AF136" s="146"/>
      <c r="AG136" s="146" t="s">
        <v>125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 x14ac:dyDescent="0.2">
      <c r="A137" s="174">
        <v>121</v>
      </c>
      <c r="B137" s="175" t="s">
        <v>371</v>
      </c>
      <c r="C137" s="182" t="s">
        <v>372</v>
      </c>
      <c r="D137" s="176" t="s">
        <v>135</v>
      </c>
      <c r="E137" s="177">
        <v>0.6</v>
      </c>
      <c r="F137" s="178"/>
      <c r="G137" s="179">
        <f t="shared" si="28"/>
        <v>0</v>
      </c>
      <c r="H137" s="178"/>
      <c r="I137" s="179">
        <f t="shared" si="29"/>
        <v>0</v>
      </c>
      <c r="J137" s="178"/>
      <c r="K137" s="179">
        <f t="shared" si="30"/>
        <v>0</v>
      </c>
      <c r="L137" s="179">
        <v>21</v>
      </c>
      <c r="M137" s="179">
        <f t="shared" si="31"/>
        <v>0</v>
      </c>
      <c r="N137" s="177">
        <v>0</v>
      </c>
      <c r="O137" s="177">
        <f t="shared" si="32"/>
        <v>0</v>
      </c>
      <c r="P137" s="177">
        <v>0</v>
      </c>
      <c r="Q137" s="177">
        <f t="shared" si="33"/>
        <v>0</v>
      </c>
      <c r="R137" s="179" t="s">
        <v>207</v>
      </c>
      <c r="S137" s="179" t="s">
        <v>122</v>
      </c>
      <c r="T137" s="180" t="s">
        <v>132</v>
      </c>
      <c r="U137" s="156">
        <v>2.5750000000000002</v>
      </c>
      <c r="V137" s="156">
        <f t="shared" si="34"/>
        <v>1.55</v>
      </c>
      <c r="W137" s="156"/>
      <c r="X137" s="156" t="s">
        <v>123</v>
      </c>
      <c r="Y137" s="156" t="s">
        <v>124</v>
      </c>
      <c r="Z137" s="146"/>
      <c r="AA137" s="146"/>
      <c r="AB137" s="146"/>
      <c r="AC137" s="146"/>
      <c r="AD137" s="146"/>
      <c r="AE137" s="146"/>
      <c r="AF137" s="146"/>
      <c r="AG137" s="146" t="s">
        <v>125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74">
        <v>122</v>
      </c>
      <c r="B138" s="175" t="s">
        <v>373</v>
      </c>
      <c r="C138" s="182" t="s">
        <v>374</v>
      </c>
      <c r="D138" s="176" t="s">
        <v>375</v>
      </c>
      <c r="E138" s="177">
        <v>0</v>
      </c>
      <c r="F138" s="178"/>
      <c r="G138" s="179">
        <f t="shared" si="28"/>
        <v>0</v>
      </c>
      <c r="H138" s="178"/>
      <c r="I138" s="179">
        <f t="shared" si="29"/>
        <v>0</v>
      </c>
      <c r="J138" s="178"/>
      <c r="K138" s="179">
        <f t="shared" si="30"/>
        <v>0</v>
      </c>
      <c r="L138" s="179">
        <v>21</v>
      </c>
      <c r="M138" s="179">
        <f t="shared" si="31"/>
        <v>0</v>
      </c>
      <c r="N138" s="177">
        <v>0</v>
      </c>
      <c r="O138" s="177">
        <f t="shared" si="32"/>
        <v>0</v>
      </c>
      <c r="P138" s="177">
        <v>0</v>
      </c>
      <c r="Q138" s="177">
        <f t="shared" si="33"/>
        <v>0</v>
      </c>
      <c r="R138" s="179"/>
      <c r="S138" s="179" t="s">
        <v>172</v>
      </c>
      <c r="T138" s="180" t="s">
        <v>132</v>
      </c>
      <c r="U138" s="156">
        <v>0</v>
      </c>
      <c r="V138" s="156">
        <f t="shared" si="34"/>
        <v>0</v>
      </c>
      <c r="W138" s="156"/>
      <c r="X138" s="156" t="s">
        <v>150</v>
      </c>
      <c r="Y138" s="156" t="s">
        <v>124</v>
      </c>
      <c r="Z138" s="146"/>
      <c r="AA138" s="146"/>
      <c r="AB138" s="146"/>
      <c r="AC138" s="146"/>
      <c r="AD138" s="146"/>
      <c r="AE138" s="146"/>
      <c r="AF138" s="146"/>
      <c r="AG138" s="146" t="s">
        <v>151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 x14ac:dyDescent="0.2">
      <c r="A139" s="174">
        <v>123</v>
      </c>
      <c r="B139" s="175" t="s">
        <v>376</v>
      </c>
      <c r="C139" s="182" t="s">
        <v>377</v>
      </c>
      <c r="D139" s="176" t="s">
        <v>375</v>
      </c>
      <c r="E139" s="177">
        <v>0</v>
      </c>
      <c r="F139" s="178"/>
      <c r="G139" s="179">
        <f t="shared" si="28"/>
        <v>0</v>
      </c>
      <c r="H139" s="178"/>
      <c r="I139" s="179">
        <f t="shared" si="29"/>
        <v>0</v>
      </c>
      <c r="J139" s="178"/>
      <c r="K139" s="179">
        <f t="shared" si="30"/>
        <v>0</v>
      </c>
      <c r="L139" s="179">
        <v>21</v>
      </c>
      <c r="M139" s="179">
        <f t="shared" si="31"/>
        <v>0</v>
      </c>
      <c r="N139" s="177">
        <v>0</v>
      </c>
      <c r="O139" s="177">
        <f t="shared" si="32"/>
        <v>0</v>
      </c>
      <c r="P139" s="177">
        <v>0</v>
      </c>
      <c r="Q139" s="177">
        <f t="shared" si="33"/>
        <v>0</v>
      </c>
      <c r="R139" s="179"/>
      <c r="S139" s="179" t="s">
        <v>172</v>
      </c>
      <c r="T139" s="180" t="s">
        <v>132</v>
      </c>
      <c r="U139" s="156">
        <v>0</v>
      </c>
      <c r="V139" s="156">
        <f t="shared" si="34"/>
        <v>0</v>
      </c>
      <c r="W139" s="156"/>
      <c r="X139" s="156" t="s">
        <v>150</v>
      </c>
      <c r="Y139" s="156" t="s">
        <v>124</v>
      </c>
      <c r="Z139" s="146"/>
      <c r="AA139" s="146"/>
      <c r="AB139" s="146"/>
      <c r="AC139" s="146"/>
      <c r="AD139" s="146"/>
      <c r="AE139" s="146"/>
      <c r="AF139" s="146"/>
      <c r="AG139" s="146" t="s">
        <v>151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x14ac:dyDescent="0.2">
      <c r="A140" s="160" t="s">
        <v>116</v>
      </c>
      <c r="B140" s="161" t="s">
        <v>75</v>
      </c>
      <c r="C140" s="181" t="s">
        <v>76</v>
      </c>
      <c r="D140" s="162"/>
      <c r="E140" s="163"/>
      <c r="F140" s="164"/>
      <c r="G140" s="164">
        <f>SUMIF(AG141:AG142,"&lt;&gt;NOR",G141:G142)</f>
        <v>0</v>
      </c>
      <c r="H140" s="164"/>
      <c r="I140" s="164">
        <f>SUM(I141:I142)</f>
        <v>0</v>
      </c>
      <c r="J140" s="164"/>
      <c r="K140" s="164">
        <f>SUM(K141:K142)</f>
        <v>0</v>
      </c>
      <c r="L140" s="164"/>
      <c r="M140" s="164">
        <f>SUM(M141:M142)</f>
        <v>0</v>
      </c>
      <c r="N140" s="163"/>
      <c r="O140" s="163">
        <f>SUM(O141:O142)</f>
        <v>0.11</v>
      </c>
      <c r="P140" s="163"/>
      <c r="Q140" s="163">
        <f>SUM(Q141:Q142)</f>
        <v>0</v>
      </c>
      <c r="R140" s="164"/>
      <c r="S140" s="164"/>
      <c r="T140" s="165"/>
      <c r="U140" s="159"/>
      <c r="V140" s="159">
        <f>SUM(V141:V142)</f>
        <v>404.87</v>
      </c>
      <c r="W140" s="159"/>
      <c r="X140" s="159"/>
      <c r="Y140" s="159"/>
      <c r="AG140" t="s">
        <v>117</v>
      </c>
    </row>
    <row r="141" spans="1:60" outlineLevel="1" x14ac:dyDescent="0.2">
      <c r="A141" s="174">
        <v>124</v>
      </c>
      <c r="B141" s="175" t="s">
        <v>378</v>
      </c>
      <c r="C141" s="182" t="s">
        <v>379</v>
      </c>
      <c r="D141" s="176" t="s">
        <v>201</v>
      </c>
      <c r="E141" s="177">
        <v>1832</v>
      </c>
      <c r="F141" s="178"/>
      <c r="G141" s="179">
        <f>ROUND(E141*F141,2)</f>
        <v>0</v>
      </c>
      <c r="H141" s="178"/>
      <c r="I141" s="179">
        <f>ROUND(E141*H141,2)</f>
        <v>0</v>
      </c>
      <c r="J141" s="178"/>
      <c r="K141" s="179">
        <f>ROUND(E141*J141,2)</f>
        <v>0</v>
      </c>
      <c r="L141" s="179">
        <v>21</v>
      </c>
      <c r="M141" s="179">
        <f>G141*(1+L141/100)</f>
        <v>0</v>
      </c>
      <c r="N141" s="177">
        <v>6.0000000000000002E-5</v>
      </c>
      <c r="O141" s="177">
        <f>ROUND(E141*N141,2)</f>
        <v>0.11</v>
      </c>
      <c r="P141" s="177">
        <v>0</v>
      </c>
      <c r="Q141" s="177">
        <f>ROUND(E141*P141,2)</f>
        <v>0</v>
      </c>
      <c r="R141" s="179" t="s">
        <v>380</v>
      </c>
      <c r="S141" s="179" t="s">
        <v>122</v>
      </c>
      <c r="T141" s="180" t="s">
        <v>132</v>
      </c>
      <c r="U141" s="156">
        <v>0.221</v>
      </c>
      <c r="V141" s="156">
        <f>ROUND(E141*U141,2)</f>
        <v>404.87</v>
      </c>
      <c r="W141" s="156"/>
      <c r="X141" s="156" t="s">
        <v>123</v>
      </c>
      <c r="Y141" s="156" t="s">
        <v>124</v>
      </c>
      <c r="Z141" s="146"/>
      <c r="AA141" s="146"/>
      <c r="AB141" s="146"/>
      <c r="AC141" s="146"/>
      <c r="AD141" s="146"/>
      <c r="AE141" s="146"/>
      <c r="AF141" s="146"/>
      <c r="AG141" s="146" t="s">
        <v>125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">
      <c r="A142" s="174">
        <v>125</v>
      </c>
      <c r="B142" s="175" t="s">
        <v>381</v>
      </c>
      <c r="C142" s="182" t="s">
        <v>382</v>
      </c>
      <c r="D142" s="176" t="s">
        <v>201</v>
      </c>
      <c r="E142" s="177">
        <v>0</v>
      </c>
      <c r="F142" s="178"/>
      <c r="G142" s="179">
        <f>ROUND(E142*F142,2)</f>
        <v>0</v>
      </c>
      <c r="H142" s="178"/>
      <c r="I142" s="179">
        <f>ROUND(E142*H142,2)</f>
        <v>0</v>
      </c>
      <c r="J142" s="178"/>
      <c r="K142" s="179">
        <f>ROUND(E142*J142,2)</f>
        <v>0</v>
      </c>
      <c r="L142" s="179">
        <v>21</v>
      </c>
      <c r="M142" s="179">
        <f>G142*(1+L142/100)</f>
        <v>0</v>
      </c>
      <c r="N142" s="177">
        <v>5.0000000000000002E-5</v>
      </c>
      <c r="O142" s="177">
        <f>ROUND(E142*N142,2)</f>
        <v>0</v>
      </c>
      <c r="P142" s="177">
        <v>0</v>
      </c>
      <c r="Q142" s="177">
        <f>ROUND(E142*P142,2)</f>
        <v>0</v>
      </c>
      <c r="R142" s="179" t="s">
        <v>380</v>
      </c>
      <c r="S142" s="179" t="s">
        <v>122</v>
      </c>
      <c r="T142" s="180" t="s">
        <v>132</v>
      </c>
      <c r="U142" s="156">
        <v>3.4000000000000002E-2</v>
      </c>
      <c r="V142" s="156">
        <f>ROUND(E142*U142,2)</f>
        <v>0</v>
      </c>
      <c r="W142" s="156"/>
      <c r="X142" s="156" t="s">
        <v>123</v>
      </c>
      <c r="Y142" s="156" t="s">
        <v>124</v>
      </c>
      <c r="Z142" s="146"/>
      <c r="AA142" s="146"/>
      <c r="AB142" s="146"/>
      <c r="AC142" s="146"/>
      <c r="AD142" s="146"/>
      <c r="AE142" s="146"/>
      <c r="AF142" s="146"/>
      <c r="AG142" s="146" t="s">
        <v>125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x14ac:dyDescent="0.2">
      <c r="A143" s="160" t="s">
        <v>116</v>
      </c>
      <c r="B143" s="161" t="s">
        <v>77</v>
      </c>
      <c r="C143" s="181" t="s">
        <v>78</v>
      </c>
      <c r="D143" s="162"/>
      <c r="E143" s="163"/>
      <c r="F143" s="164"/>
      <c r="G143" s="164">
        <f>SUMIF(AG144:AG148,"&lt;&gt;NOR",G144:G148)</f>
        <v>0</v>
      </c>
      <c r="H143" s="164"/>
      <c r="I143" s="164">
        <f>SUM(I144:I148)</f>
        <v>0</v>
      </c>
      <c r="J143" s="164"/>
      <c r="K143" s="164">
        <f>SUM(K144:K148)</f>
        <v>0</v>
      </c>
      <c r="L143" s="164"/>
      <c r="M143" s="164">
        <f>SUM(M144:M148)</f>
        <v>0</v>
      </c>
      <c r="N143" s="163"/>
      <c r="O143" s="163">
        <f>SUM(O144:O148)</f>
        <v>0</v>
      </c>
      <c r="P143" s="163"/>
      <c r="Q143" s="163">
        <f>SUM(Q144:Q148)</f>
        <v>0</v>
      </c>
      <c r="R143" s="164"/>
      <c r="S143" s="164"/>
      <c r="T143" s="165"/>
      <c r="U143" s="159"/>
      <c r="V143" s="159">
        <f>SUM(V144:V148)</f>
        <v>1.5</v>
      </c>
      <c r="W143" s="159"/>
      <c r="X143" s="159"/>
      <c r="Y143" s="159"/>
      <c r="AG143" t="s">
        <v>117</v>
      </c>
    </row>
    <row r="144" spans="1:60" ht="22.5" outlineLevel="1" x14ac:dyDescent="0.2">
      <c r="A144" s="167">
        <v>126</v>
      </c>
      <c r="B144" s="168" t="s">
        <v>383</v>
      </c>
      <c r="C144" s="183" t="s">
        <v>384</v>
      </c>
      <c r="D144" s="169" t="s">
        <v>171</v>
      </c>
      <c r="E144" s="170">
        <v>0</v>
      </c>
      <c r="F144" s="171"/>
      <c r="G144" s="172">
        <f>ROUND(E144*F144,2)</f>
        <v>0</v>
      </c>
      <c r="H144" s="171"/>
      <c r="I144" s="172">
        <f>ROUND(E144*H144,2)</f>
        <v>0</v>
      </c>
      <c r="J144" s="171"/>
      <c r="K144" s="172">
        <f>ROUND(E144*J144,2)</f>
        <v>0</v>
      </c>
      <c r="L144" s="172">
        <v>21</v>
      </c>
      <c r="M144" s="172">
        <f>G144*(1+L144/100)</f>
        <v>0</v>
      </c>
      <c r="N144" s="170">
        <v>9.0000000000000006E-5</v>
      </c>
      <c r="O144" s="170">
        <f>ROUND(E144*N144,2)</f>
        <v>0</v>
      </c>
      <c r="P144" s="170">
        <v>0</v>
      </c>
      <c r="Q144" s="170">
        <f>ROUND(E144*P144,2)</f>
        <v>0</v>
      </c>
      <c r="R144" s="172" t="s">
        <v>385</v>
      </c>
      <c r="S144" s="172" t="s">
        <v>122</v>
      </c>
      <c r="T144" s="173" t="s">
        <v>132</v>
      </c>
      <c r="U144" s="156">
        <v>0.10299999999999999</v>
      </c>
      <c r="V144" s="156">
        <f>ROUND(E144*U144,2)</f>
        <v>0</v>
      </c>
      <c r="W144" s="156"/>
      <c r="X144" s="156" t="s">
        <v>123</v>
      </c>
      <c r="Y144" s="156" t="s">
        <v>124</v>
      </c>
      <c r="Z144" s="146"/>
      <c r="AA144" s="146"/>
      <c r="AB144" s="146"/>
      <c r="AC144" s="146"/>
      <c r="AD144" s="146"/>
      <c r="AE144" s="146"/>
      <c r="AF144" s="146"/>
      <c r="AG144" s="146" t="s">
        <v>125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2" x14ac:dyDescent="0.2">
      <c r="A145" s="153"/>
      <c r="B145" s="154"/>
      <c r="C145" s="259" t="s">
        <v>386</v>
      </c>
      <c r="D145" s="260"/>
      <c r="E145" s="260"/>
      <c r="F145" s="260"/>
      <c r="G145" s="260"/>
      <c r="H145" s="156"/>
      <c r="I145" s="156"/>
      <c r="J145" s="156"/>
      <c r="K145" s="156"/>
      <c r="L145" s="156"/>
      <c r="M145" s="156"/>
      <c r="N145" s="155"/>
      <c r="O145" s="155"/>
      <c r="P145" s="155"/>
      <c r="Q145" s="155"/>
      <c r="R145" s="156"/>
      <c r="S145" s="156"/>
      <c r="T145" s="156"/>
      <c r="U145" s="156"/>
      <c r="V145" s="156"/>
      <c r="W145" s="156"/>
      <c r="X145" s="156"/>
      <c r="Y145" s="156"/>
      <c r="Z145" s="146"/>
      <c r="AA145" s="146"/>
      <c r="AB145" s="146"/>
      <c r="AC145" s="146"/>
      <c r="AD145" s="146"/>
      <c r="AE145" s="146"/>
      <c r="AF145" s="146"/>
      <c r="AG145" s="146" t="s">
        <v>190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ht="22.5" outlineLevel="1" x14ac:dyDescent="0.2">
      <c r="A146" s="167">
        <v>127</v>
      </c>
      <c r="B146" s="168" t="s">
        <v>387</v>
      </c>
      <c r="C146" s="183" t="s">
        <v>388</v>
      </c>
      <c r="D146" s="169" t="s">
        <v>171</v>
      </c>
      <c r="E146" s="170">
        <v>12</v>
      </c>
      <c r="F146" s="171"/>
      <c r="G146" s="172">
        <f>ROUND(E146*F146,2)</f>
        <v>0</v>
      </c>
      <c r="H146" s="171"/>
      <c r="I146" s="172">
        <f>ROUND(E146*H146,2)</f>
        <v>0</v>
      </c>
      <c r="J146" s="171"/>
      <c r="K146" s="172">
        <f>ROUND(E146*J146,2)</f>
        <v>0</v>
      </c>
      <c r="L146" s="172">
        <v>21</v>
      </c>
      <c r="M146" s="172">
        <f>G146*(1+L146/100)</f>
        <v>0</v>
      </c>
      <c r="N146" s="170">
        <v>1.3999999999999999E-4</v>
      </c>
      <c r="O146" s="170">
        <f>ROUND(E146*N146,2)</f>
        <v>0</v>
      </c>
      <c r="P146" s="170">
        <v>0</v>
      </c>
      <c r="Q146" s="170">
        <f>ROUND(E146*P146,2)</f>
        <v>0</v>
      </c>
      <c r="R146" s="172" t="s">
        <v>385</v>
      </c>
      <c r="S146" s="172" t="s">
        <v>122</v>
      </c>
      <c r="T146" s="173" t="s">
        <v>132</v>
      </c>
      <c r="U146" s="156">
        <v>0.125</v>
      </c>
      <c r="V146" s="156">
        <f>ROUND(E146*U146,2)</f>
        <v>1.5</v>
      </c>
      <c r="W146" s="156"/>
      <c r="X146" s="156" t="s">
        <v>123</v>
      </c>
      <c r="Y146" s="156" t="s">
        <v>124</v>
      </c>
      <c r="Z146" s="146"/>
      <c r="AA146" s="146"/>
      <c r="AB146" s="146"/>
      <c r="AC146" s="146"/>
      <c r="AD146" s="146"/>
      <c r="AE146" s="146"/>
      <c r="AF146" s="146"/>
      <c r="AG146" s="146" t="s">
        <v>125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2" x14ac:dyDescent="0.2">
      <c r="A147" s="153"/>
      <c r="B147" s="154"/>
      <c r="C147" s="259" t="s">
        <v>386</v>
      </c>
      <c r="D147" s="260"/>
      <c r="E147" s="260"/>
      <c r="F147" s="260"/>
      <c r="G147" s="260"/>
      <c r="H147" s="156"/>
      <c r="I147" s="156"/>
      <c r="J147" s="156"/>
      <c r="K147" s="156"/>
      <c r="L147" s="156"/>
      <c r="M147" s="156"/>
      <c r="N147" s="155"/>
      <c r="O147" s="155"/>
      <c r="P147" s="155"/>
      <c r="Q147" s="155"/>
      <c r="R147" s="156"/>
      <c r="S147" s="156"/>
      <c r="T147" s="156"/>
      <c r="U147" s="156"/>
      <c r="V147" s="156"/>
      <c r="W147" s="156"/>
      <c r="X147" s="156"/>
      <c r="Y147" s="156"/>
      <c r="Z147" s="146"/>
      <c r="AA147" s="146"/>
      <c r="AB147" s="146"/>
      <c r="AC147" s="146"/>
      <c r="AD147" s="146"/>
      <c r="AE147" s="146"/>
      <c r="AF147" s="146"/>
      <c r="AG147" s="146" t="s">
        <v>190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ht="22.5" outlineLevel="1" x14ac:dyDescent="0.2">
      <c r="A148" s="174">
        <v>128</v>
      </c>
      <c r="B148" s="175" t="s">
        <v>389</v>
      </c>
      <c r="C148" s="182" t="s">
        <v>390</v>
      </c>
      <c r="D148" s="176" t="s">
        <v>391</v>
      </c>
      <c r="E148" s="177">
        <v>3</v>
      </c>
      <c r="F148" s="178"/>
      <c r="G148" s="179">
        <f>ROUND(E148*F148,2)</f>
        <v>0</v>
      </c>
      <c r="H148" s="178"/>
      <c r="I148" s="179">
        <f>ROUND(E148*H148,2)</f>
        <v>0</v>
      </c>
      <c r="J148" s="178"/>
      <c r="K148" s="179">
        <f>ROUND(E148*J148,2)</f>
        <v>0</v>
      </c>
      <c r="L148" s="179">
        <v>21</v>
      </c>
      <c r="M148" s="179">
        <f>G148*(1+L148/100)</f>
        <v>0</v>
      </c>
      <c r="N148" s="177">
        <v>1.4E-3</v>
      </c>
      <c r="O148" s="177">
        <f>ROUND(E148*N148,2)</f>
        <v>0</v>
      </c>
      <c r="P148" s="177">
        <v>0</v>
      </c>
      <c r="Q148" s="177">
        <f>ROUND(E148*P148,2)</f>
        <v>0</v>
      </c>
      <c r="R148" s="179" t="s">
        <v>149</v>
      </c>
      <c r="S148" s="179" t="s">
        <v>122</v>
      </c>
      <c r="T148" s="180" t="s">
        <v>122</v>
      </c>
      <c r="U148" s="156">
        <v>0</v>
      </c>
      <c r="V148" s="156">
        <f>ROUND(E148*U148,2)</f>
        <v>0</v>
      </c>
      <c r="W148" s="156"/>
      <c r="X148" s="156" t="s">
        <v>150</v>
      </c>
      <c r="Y148" s="156" t="s">
        <v>124</v>
      </c>
      <c r="Z148" s="146"/>
      <c r="AA148" s="146"/>
      <c r="AB148" s="146"/>
      <c r="AC148" s="146"/>
      <c r="AD148" s="146"/>
      <c r="AE148" s="146"/>
      <c r="AF148" s="146"/>
      <c r="AG148" s="146" t="s">
        <v>151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x14ac:dyDescent="0.2">
      <c r="A149" s="160" t="s">
        <v>116</v>
      </c>
      <c r="B149" s="161" t="s">
        <v>79</v>
      </c>
      <c r="C149" s="181" t="s">
        <v>80</v>
      </c>
      <c r="D149" s="162"/>
      <c r="E149" s="163"/>
      <c r="F149" s="164"/>
      <c r="G149" s="164">
        <f>SUMIF(AG150:AG353,"&lt;&gt;NOR",G150:G353)</f>
        <v>0</v>
      </c>
      <c r="H149" s="164"/>
      <c r="I149" s="164">
        <f>SUM(I150:I353)</f>
        <v>0</v>
      </c>
      <c r="J149" s="164"/>
      <c r="K149" s="164">
        <f>SUM(K150:K353)</f>
        <v>0</v>
      </c>
      <c r="L149" s="164"/>
      <c r="M149" s="164">
        <f>SUM(M150:M353)</f>
        <v>0</v>
      </c>
      <c r="N149" s="163"/>
      <c r="O149" s="163">
        <f>SUM(O150:O353)</f>
        <v>30.78</v>
      </c>
      <c r="P149" s="163"/>
      <c r="Q149" s="163">
        <f>SUM(Q150:Q353)</f>
        <v>0</v>
      </c>
      <c r="R149" s="164"/>
      <c r="S149" s="164"/>
      <c r="T149" s="165"/>
      <c r="U149" s="159"/>
      <c r="V149" s="159">
        <f>SUM(V150:V353)</f>
        <v>1213.9300000000003</v>
      </c>
      <c r="W149" s="159"/>
      <c r="X149" s="159"/>
      <c r="Y149" s="159"/>
      <c r="AG149" t="s">
        <v>117</v>
      </c>
    </row>
    <row r="150" spans="1:60" outlineLevel="1" x14ac:dyDescent="0.2">
      <c r="A150" s="174">
        <v>129</v>
      </c>
      <c r="B150" s="175" t="s">
        <v>392</v>
      </c>
      <c r="C150" s="182" t="s">
        <v>393</v>
      </c>
      <c r="D150" s="176" t="s">
        <v>394</v>
      </c>
      <c r="E150" s="177">
        <v>0</v>
      </c>
      <c r="F150" s="178"/>
      <c r="G150" s="179">
        <f t="shared" ref="G150:G166" si="35">ROUND(E150*F150,2)</f>
        <v>0</v>
      </c>
      <c r="H150" s="178"/>
      <c r="I150" s="179">
        <f t="shared" ref="I150:I166" si="36">ROUND(E150*H150,2)</f>
        <v>0</v>
      </c>
      <c r="J150" s="178"/>
      <c r="K150" s="179">
        <f t="shared" ref="K150:K166" si="37">ROUND(E150*J150,2)</f>
        <v>0</v>
      </c>
      <c r="L150" s="179">
        <v>21</v>
      </c>
      <c r="M150" s="179">
        <f t="shared" ref="M150:M166" si="38">G150*(1+L150/100)</f>
        <v>0</v>
      </c>
      <c r="N150" s="177">
        <v>0</v>
      </c>
      <c r="O150" s="177">
        <f t="shared" ref="O150:O166" si="39">ROUND(E150*N150,2)</f>
        <v>0</v>
      </c>
      <c r="P150" s="177">
        <v>0</v>
      </c>
      <c r="Q150" s="177">
        <f t="shared" ref="Q150:Q166" si="40">ROUND(E150*P150,2)</f>
        <v>0</v>
      </c>
      <c r="R150" s="179"/>
      <c r="S150" s="179" t="s">
        <v>172</v>
      </c>
      <c r="T150" s="180" t="s">
        <v>132</v>
      </c>
      <c r="U150" s="156">
        <v>0</v>
      </c>
      <c r="V150" s="156">
        <f t="shared" ref="V150:V166" si="41">ROUND(E150*U150,2)</f>
        <v>0</v>
      </c>
      <c r="W150" s="156"/>
      <c r="X150" s="156" t="s">
        <v>123</v>
      </c>
      <c r="Y150" s="156" t="s">
        <v>124</v>
      </c>
      <c r="Z150" s="146"/>
      <c r="AA150" s="146"/>
      <c r="AB150" s="146"/>
      <c r="AC150" s="146"/>
      <c r="AD150" s="146"/>
      <c r="AE150" s="146"/>
      <c r="AF150" s="146"/>
      <c r="AG150" s="146" t="s">
        <v>125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ht="33.75" outlineLevel="1" x14ac:dyDescent="0.2">
      <c r="A151" s="174">
        <v>130</v>
      </c>
      <c r="B151" s="175" t="s">
        <v>395</v>
      </c>
      <c r="C151" s="182" t="s">
        <v>396</v>
      </c>
      <c r="D151" s="176" t="s">
        <v>171</v>
      </c>
      <c r="E151" s="177">
        <v>0</v>
      </c>
      <c r="F151" s="178"/>
      <c r="G151" s="179">
        <f t="shared" si="35"/>
        <v>0</v>
      </c>
      <c r="H151" s="178"/>
      <c r="I151" s="179">
        <f t="shared" si="36"/>
        <v>0</v>
      </c>
      <c r="J151" s="178"/>
      <c r="K151" s="179">
        <f t="shared" si="37"/>
        <v>0</v>
      </c>
      <c r="L151" s="179">
        <v>21</v>
      </c>
      <c r="M151" s="179">
        <f t="shared" si="38"/>
        <v>0</v>
      </c>
      <c r="N151" s="177">
        <v>2.9299999999999999E-3</v>
      </c>
      <c r="O151" s="177">
        <f t="shared" si="39"/>
        <v>0</v>
      </c>
      <c r="P151" s="177">
        <v>0</v>
      </c>
      <c r="Q151" s="177">
        <f t="shared" si="40"/>
        <v>0</v>
      </c>
      <c r="R151" s="179" t="s">
        <v>149</v>
      </c>
      <c r="S151" s="179" t="s">
        <v>122</v>
      </c>
      <c r="T151" s="180" t="s">
        <v>122</v>
      </c>
      <c r="U151" s="156">
        <v>0</v>
      </c>
      <c r="V151" s="156">
        <f t="shared" si="41"/>
        <v>0</v>
      </c>
      <c r="W151" s="156"/>
      <c r="X151" s="156" t="s">
        <v>150</v>
      </c>
      <c r="Y151" s="156" t="s">
        <v>124</v>
      </c>
      <c r="Z151" s="146"/>
      <c r="AA151" s="146"/>
      <c r="AB151" s="146"/>
      <c r="AC151" s="146"/>
      <c r="AD151" s="146"/>
      <c r="AE151" s="146"/>
      <c r="AF151" s="146"/>
      <c r="AG151" s="146" t="s">
        <v>151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ht="33.75" outlineLevel="1" x14ac:dyDescent="0.2">
      <c r="A152" s="174">
        <v>131</v>
      </c>
      <c r="B152" s="175" t="s">
        <v>397</v>
      </c>
      <c r="C152" s="182" t="s">
        <v>398</v>
      </c>
      <c r="D152" s="176" t="s">
        <v>171</v>
      </c>
      <c r="E152" s="177">
        <v>0</v>
      </c>
      <c r="F152" s="178"/>
      <c r="G152" s="179">
        <f t="shared" si="35"/>
        <v>0</v>
      </c>
      <c r="H152" s="178"/>
      <c r="I152" s="179">
        <f t="shared" si="36"/>
        <v>0</v>
      </c>
      <c r="J152" s="178"/>
      <c r="K152" s="179">
        <f t="shared" si="37"/>
        <v>0</v>
      </c>
      <c r="L152" s="179">
        <v>21</v>
      </c>
      <c r="M152" s="179">
        <f t="shared" si="38"/>
        <v>0</v>
      </c>
      <c r="N152" s="177">
        <v>4.1799999999999997E-3</v>
      </c>
      <c r="O152" s="177">
        <f t="shared" si="39"/>
        <v>0</v>
      </c>
      <c r="P152" s="177">
        <v>0</v>
      </c>
      <c r="Q152" s="177">
        <f t="shared" si="40"/>
        <v>0</v>
      </c>
      <c r="R152" s="179" t="s">
        <v>149</v>
      </c>
      <c r="S152" s="179" t="s">
        <v>122</v>
      </c>
      <c r="T152" s="180" t="s">
        <v>122</v>
      </c>
      <c r="U152" s="156">
        <v>0</v>
      </c>
      <c r="V152" s="156">
        <f t="shared" si="41"/>
        <v>0</v>
      </c>
      <c r="W152" s="156"/>
      <c r="X152" s="156" t="s">
        <v>150</v>
      </c>
      <c r="Y152" s="156" t="s">
        <v>124</v>
      </c>
      <c r="Z152" s="146"/>
      <c r="AA152" s="146"/>
      <c r="AB152" s="146"/>
      <c r="AC152" s="146"/>
      <c r="AD152" s="146"/>
      <c r="AE152" s="146"/>
      <c r="AF152" s="146"/>
      <c r="AG152" s="146" t="s">
        <v>151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ht="33.75" outlineLevel="1" x14ac:dyDescent="0.2">
      <c r="A153" s="174">
        <v>132</v>
      </c>
      <c r="B153" s="175" t="s">
        <v>399</v>
      </c>
      <c r="C153" s="182" t="s">
        <v>400</v>
      </c>
      <c r="D153" s="176" t="s">
        <v>171</v>
      </c>
      <c r="E153" s="177">
        <v>0</v>
      </c>
      <c r="F153" s="178"/>
      <c r="G153" s="179">
        <f t="shared" si="35"/>
        <v>0</v>
      </c>
      <c r="H153" s="178"/>
      <c r="I153" s="179">
        <f t="shared" si="36"/>
        <v>0</v>
      </c>
      <c r="J153" s="178"/>
      <c r="K153" s="179">
        <f t="shared" si="37"/>
        <v>0</v>
      </c>
      <c r="L153" s="179">
        <v>21</v>
      </c>
      <c r="M153" s="179">
        <f t="shared" si="38"/>
        <v>0</v>
      </c>
      <c r="N153" s="177">
        <v>4.5700000000000003E-3</v>
      </c>
      <c r="O153" s="177">
        <f t="shared" si="39"/>
        <v>0</v>
      </c>
      <c r="P153" s="177">
        <v>0</v>
      </c>
      <c r="Q153" s="177">
        <f t="shared" si="40"/>
        <v>0</v>
      </c>
      <c r="R153" s="179" t="s">
        <v>149</v>
      </c>
      <c r="S153" s="179" t="s">
        <v>122</v>
      </c>
      <c r="T153" s="180" t="s">
        <v>122</v>
      </c>
      <c r="U153" s="156">
        <v>0</v>
      </c>
      <c r="V153" s="156">
        <f t="shared" si="41"/>
        <v>0</v>
      </c>
      <c r="W153" s="156"/>
      <c r="X153" s="156" t="s">
        <v>150</v>
      </c>
      <c r="Y153" s="156" t="s">
        <v>124</v>
      </c>
      <c r="Z153" s="146"/>
      <c r="AA153" s="146"/>
      <c r="AB153" s="146"/>
      <c r="AC153" s="146"/>
      <c r="AD153" s="146"/>
      <c r="AE153" s="146"/>
      <c r="AF153" s="146"/>
      <c r="AG153" s="146" t="s">
        <v>151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ht="33.75" outlineLevel="1" x14ac:dyDescent="0.2">
      <c r="A154" s="174">
        <v>133</v>
      </c>
      <c r="B154" s="175" t="s">
        <v>401</v>
      </c>
      <c r="C154" s="182" t="s">
        <v>402</v>
      </c>
      <c r="D154" s="176" t="s">
        <v>171</v>
      </c>
      <c r="E154" s="177">
        <v>0</v>
      </c>
      <c r="F154" s="178"/>
      <c r="G154" s="179">
        <f t="shared" si="35"/>
        <v>0</v>
      </c>
      <c r="H154" s="178"/>
      <c r="I154" s="179">
        <f t="shared" si="36"/>
        <v>0</v>
      </c>
      <c r="J154" s="178"/>
      <c r="K154" s="179">
        <f t="shared" si="37"/>
        <v>0</v>
      </c>
      <c r="L154" s="179">
        <v>21</v>
      </c>
      <c r="M154" s="179">
        <f t="shared" si="38"/>
        <v>0</v>
      </c>
      <c r="N154" s="177">
        <v>5.6600000000000001E-3</v>
      </c>
      <c r="O154" s="177">
        <f t="shared" si="39"/>
        <v>0</v>
      </c>
      <c r="P154" s="177">
        <v>0</v>
      </c>
      <c r="Q154" s="177">
        <f t="shared" si="40"/>
        <v>0</v>
      </c>
      <c r="R154" s="179" t="s">
        <v>149</v>
      </c>
      <c r="S154" s="179" t="s">
        <v>122</v>
      </c>
      <c r="T154" s="180" t="s">
        <v>122</v>
      </c>
      <c r="U154" s="156">
        <v>0</v>
      </c>
      <c r="V154" s="156">
        <f t="shared" si="41"/>
        <v>0</v>
      </c>
      <c r="W154" s="156"/>
      <c r="X154" s="156" t="s">
        <v>150</v>
      </c>
      <c r="Y154" s="156" t="s">
        <v>124</v>
      </c>
      <c r="Z154" s="146"/>
      <c r="AA154" s="146"/>
      <c r="AB154" s="146"/>
      <c r="AC154" s="146"/>
      <c r="AD154" s="146"/>
      <c r="AE154" s="146"/>
      <c r="AF154" s="146"/>
      <c r="AG154" s="146" t="s">
        <v>151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ht="33.75" outlineLevel="1" x14ac:dyDescent="0.2">
      <c r="A155" s="174">
        <v>134</v>
      </c>
      <c r="B155" s="175" t="s">
        <v>403</v>
      </c>
      <c r="C155" s="182" t="s">
        <v>404</v>
      </c>
      <c r="D155" s="176" t="s">
        <v>171</v>
      </c>
      <c r="E155" s="177">
        <v>168</v>
      </c>
      <c r="F155" s="178"/>
      <c r="G155" s="179">
        <f t="shared" si="35"/>
        <v>0</v>
      </c>
      <c r="H155" s="178"/>
      <c r="I155" s="179">
        <f t="shared" si="36"/>
        <v>0</v>
      </c>
      <c r="J155" s="178"/>
      <c r="K155" s="179">
        <f t="shared" si="37"/>
        <v>0</v>
      </c>
      <c r="L155" s="179">
        <v>21</v>
      </c>
      <c r="M155" s="179">
        <f t="shared" si="38"/>
        <v>0</v>
      </c>
      <c r="N155" s="177">
        <v>7.7000000000000002E-3</v>
      </c>
      <c r="O155" s="177">
        <f t="shared" si="39"/>
        <v>1.29</v>
      </c>
      <c r="P155" s="177">
        <v>0</v>
      </c>
      <c r="Q155" s="177">
        <f t="shared" si="40"/>
        <v>0</v>
      </c>
      <c r="R155" s="179" t="s">
        <v>149</v>
      </c>
      <c r="S155" s="179" t="s">
        <v>122</v>
      </c>
      <c r="T155" s="180" t="s">
        <v>122</v>
      </c>
      <c r="U155" s="156">
        <v>0</v>
      </c>
      <c r="V155" s="156">
        <f t="shared" si="41"/>
        <v>0</v>
      </c>
      <c r="W155" s="156"/>
      <c r="X155" s="156" t="s">
        <v>150</v>
      </c>
      <c r="Y155" s="156" t="s">
        <v>124</v>
      </c>
      <c r="Z155" s="146"/>
      <c r="AA155" s="146"/>
      <c r="AB155" s="146"/>
      <c r="AC155" s="146"/>
      <c r="AD155" s="146"/>
      <c r="AE155" s="146"/>
      <c r="AF155" s="146"/>
      <c r="AG155" s="146" t="s">
        <v>151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ht="33.75" outlineLevel="1" x14ac:dyDescent="0.2">
      <c r="A156" s="174">
        <v>135</v>
      </c>
      <c r="B156" s="175" t="s">
        <v>405</v>
      </c>
      <c r="C156" s="182" t="s">
        <v>406</v>
      </c>
      <c r="D156" s="176" t="s">
        <v>171</v>
      </c>
      <c r="E156" s="177">
        <v>6</v>
      </c>
      <c r="F156" s="178"/>
      <c r="G156" s="179">
        <f t="shared" si="35"/>
        <v>0</v>
      </c>
      <c r="H156" s="178"/>
      <c r="I156" s="179">
        <f t="shared" si="36"/>
        <v>0</v>
      </c>
      <c r="J156" s="178"/>
      <c r="K156" s="179">
        <f t="shared" si="37"/>
        <v>0</v>
      </c>
      <c r="L156" s="179">
        <v>21</v>
      </c>
      <c r="M156" s="179">
        <f t="shared" si="38"/>
        <v>0</v>
      </c>
      <c r="N156" s="177">
        <v>9.9299999999999996E-3</v>
      </c>
      <c r="O156" s="177">
        <f t="shared" si="39"/>
        <v>0.06</v>
      </c>
      <c r="P156" s="177">
        <v>0</v>
      </c>
      <c r="Q156" s="177">
        <f t="shared" si="40"/>
        <v>0</v>
      </c>
      <c r="R156" s="179" t="s">
        <v>149</v>
      </c>
      <c r="S156" s="179" t="s">
        <v>122</v>
      </c>
      <c r="T156" s="180" t="s">
        <v>122</v>
      </c>
      <c r="U156" s="156">
        <v>0</v>
      </c>
      <c r="V156" s="156">
        <f t="shared" si="41"/>
        <v>0</v>
      </c>
      <c r="W156" s="156"/>
      <c r="X156" s="156" t="s">
        <v>150</v>
      </c>
      <c r="Y156" s="156" t="s">
        <v>124</v>
      </c>
      <c r="Z156" s="146"/>
      <c r="AA156" s="146"/>
      <c r="AB156" s="146"/>
      <c r="AC156" s="146"/>
      <c r="AD156" s="146"/>
      <c r="AE156" s="146"/>
      <c r="AF156" s="146"/>
      <c r="AG156" s="146" t="s">
        <v>151</v>
      </c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ht="33.75" outlineLevel="1" x14ac:dyDescent="0.2">
      <c r="A157" s="174">
        <v>136</v>
      </c>
      <c r="B157" s="175" t="s">
        <v>407</v>
      </c>
      <c r="C157" s="182" t="s">
        <v>408</v>
      </c>
      <c r="D157" s="176" t="s">
        <v>171</v>
      </c>
      <c r="E157" s="177">
        <v>6</v>
      </c>
      <c r="F157" s="178"/>
      <c r="G157" s="179">
        <f t="shared" si="35"/>
        <v>0</v>
      </c>
      <c r="H157" s="178"/>
      <c r="I157" s="179">
        <f t="shared" si="36"/>
        <v>0</v>
      </c>
      <c r="J157" s="178"/>
      <c r="K157" s="179">
        <f t="shared" si="37"/>
        <v>0</v>
      </c>
      <c r="L157" s="179">
        <v>21</v>
      </c>
      <c r="M157" s="179">
        <f t="shared" si="38"/>
        <v>0</v>
      </c>
      <c r="N157" s="177">
        <v>1.3679999999999999E-2</v>
      </c>
      <c r="O157" s="177">
        <f t="shared" si="39"/>
        <v>0.08</v>
      </c>
      <c r="P157" s="177">
        <v>0</v>
      </c>
      <c r="Q157" s="177">
        <f t="shared" si="40"/>
        <v>0</v>
      </c>
      <c r="R157" s="179" t="s">
        <v>149</v>
      </c>
      <c r="S157" s="179" t="s">
        <v>122</v>
      </c>
      <c r="T157" s="180" t="s">
        <v>122</v>
      </c>
      <c r="U157" s="156">
        <v>0</v>
      </c>
      <c r="V157" s="156">
        <f t="shared" si="41"/>
        <v>0</v>
      </c>
      <c r="W157" s="156"/>
      <c r="X157" s="156" t="s">
        <v>150</v>
      </c>
      <c r="Y157" s="156" t="s">
        <v>124</v>
      </c>
      <c r="Z157" s="146"/>
      <c r="AA157" s="146"/>
      <c r="AB157" s="146"/>
      <c r="AC157" s="146"/>
      <c r="AD157" s="146"/>
      <c r="AE157" s="146"/>
      <c r="AF157" s="146"/>
      <c r="AG157" s="146" t="s">
        <v>151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ht="33.75" outlineLevel="1" x14ac:dyDescent="0.2">
      <c r="A158" s="174">
        <v>137</v>
      </c>
      <c r="B158" s="175" t="s">
        <v>409</v>
      </c>
      <c r="C158" s="182" t="s">
        <v>410</v>
      </c>
      <c r="D158" s="176" t="s">
        <v>171</v>
      </c>
      <c r="E158" s="177">
        <v>168</v>
      </c>
      <c r="F158" s="178"/>
      <c r="G158" s="179">
        <f t="shared" si="35"/>
        <v>0</v>
      </c>
      <c r="H158" s="178"/>
      <c r="I158" s="179">
        <f t="shared" si="36"/>
        <v>0</v>
      </c>
      <c r="J158" s="178"/>
      <c r="K158" s="179">
        <f t="shared" si="37"/>
        <v>0</v>
      </c>
      <c r="L158" s="179">
        <v>21</v>
      </c>
      <c r="M158" s="179">
        <f t="shared" si="38"/>
        <v>0</v>
      </c>
      <c r="N158" s="177">
        <v>1.7950000000000001E-2</v>
      </c>
      <c r="O158" s="177">
        <f t="shared" si="39"/>
        <v>3.02</v>
      </c>
      <c r="P158" s="177">
        <v>0</v>
      </c>
      <c r="Q158" s="177">
        <f t="shared" si="40"/>
        <v>0</v>
      </c>
      <c r="R158" s="179" t="s">
        <v>149</v>
      </c>
      <c r="S158" s="179" t="s">
        <v>122</v>
      </c>
      <c r="T158" s="180" t="s">
        <v>122</v>
      </c>
      <c r="U158" s="156">
        <v>0</v>
      </c>
      <c r="V158" s="156">
        <f t="shared" si="41"/>
        <v>0</v>
      </c>
      <c r="W158" s="156"/>
      <c r="X158" s="156" t="s">
        <v>150</v>
      </c>
      <c r="Y158" s="156" t="s">
        <v>124</v>
      </c>
      <c r="Z158" s="146"/>
      <c r="AA158" s="146"/>
      <c r="AB158" s="146"/>
      <c r="AC158" s="146"/>
      <c r="AD158" s="146"/>
      <c r="AE158" s="146"/>
      <c r="AF158" s="146"/>
      <c r="AG158" s="146" t="s">
        <v>151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ht="33.75" outlineLevel="1" x14ac:dyDescent="0.2">
      <c r="A159" s="174">
        <v>138</v>
      </c>
      <c r="B159" s="175" t="s">
        <v>411</v>
      </c>
      <c r="C159" s="182" t="s">
        <v>412</v>
      </c>
      <c r="D159" s="176" t="s">
        <v>171</v>
      </c>
      <c r="E159" s="177">
        <v>312</v>
      </c>
      <c r="F159" s="178"/>
      <c r="G159" s="179">
        <f t="shared" si="35"/>
        <v>0</v>
      </c>
      <c r="H159" s="178"/>
      <c r="I159" s="179">
        <f t="shared" si="36"/>
        <v>0</v>
      </c>
      <c r="J159" s="178"/>
      <c r="K159" s="179">
        <f t="shared" si="37"/>
        <v>0</v>
      </c>
      <c r="L159" s="179">
        <v>21</v>
      </c>
      <c r="M159" s="179">
        <f t="shared" si="38"/>
        <v>0</v>
      </c>
      <c r="N159" s="177">
        <v>2.1999999999999999E-2</v>
      </c>
      <c r="O159" s="177">
        <f t="shared" si="39"/>
        <v>6.86</v>
      </c>
      <c r="P159" s="177">
        <v>0</v>
      </c>
      <c r="Q159" s="177">
        <f t="shared" si="40"/>
        <v>0</v>
      </c>
      <c r="R159" s="179" t="s">
        <v>149</v>
      </c>
      <c r="S159" s="179" t="s">
        <v>122</v>
      </c>
      <c r="T159" s="180" t="s">
        <v>122</v>
      </c>
      <c r="U159" s="156">
        <v>0</v>
      </c>
      <c r="V159" s="156">
        <f t="shared" si="41"/>
        <v>0</v>
      </c>
      <c r="W159" s="156"/>
      <c r="X159" s="156" t="s">
        <v>150</v>
      </c>
      <c r="Y159" s="156" t="s">
        <v>124</v>
      </c>
      <c r="Z159" s="146"/>
      <c r="AA159" s="146"/>
      <c r="AB159" s="146"/>
      <c r="AC159" s="146"/>
      <c r="AD159" s="146"/>
      <c r="AE159" s="146"/>
      <c r="AF159" s="146"/>
      <c r="AG159" s="146" t="s">
        <v>151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ht="33.75" outlineLevel="1" x14ac:dyDescent="0.2">
      <c r="A160" s="174">
        <v>139</v>
      </c>
      <c r="B160" s="175" t="s">
        <v>413</v>
      </c>
      <c r="C160" s="182" t="s">
        <v>414</v>
      </c>
      <c r="D160" s="176" t="s">
        <v>171</v>
      </c>
      <c r="E160" s="177">
        <v>384</v>
      </c>
      <c r="F160" s="178"/>
      <c r="G160" s="179">
        <f t="shared" si="35"/>
        <v>0</v>
      </c>
      <c r="H160" s="178"/>
      <c r="I160" s="179">
        <f t="shared" si="36"/>
        <v>0</v>
      </c>
      <c r="J160" s="178"/>
      <c r="K160" s="179">
        <f t="shared" si="37"/>
        <v>0</v>
      </c>
      <c r="L160" s="179">
        <v>21</v>
      </c>
      <c r="M160" s="179">
        <f t="shared" si="38"/>
        <v>0</v>
      </c>
      <c r="N160" s="177">
        <v>4.0300000000000002E-2</v>
      </c>
      <c r="O160" s="177">
        <f t="shared" si="39"/>
        <v>15.48</v>
      </c>
      <c r="P160" s="177">
        <v>0</v>
      </c>
      <c r="Q160" s="177">
        <f t="shared" si="40"/>
        <v>0</v>
      </c>
      <c r="R160" s="179" t="s">
        <v>149</v>
      </c>
      <c r="S160" s="179" t="s">
        <v>122</v>
      </c>
      <c r="T160" s="180" t="s">
        <v>122</v>
      </c>
      <c r="U160" s="156">
        <v>0</v>
      </c>
      <c r="V160" s="156">
        <f t="shared" si="41"/>
        <v>0</v>
      </c>
      <c r="W160" s="156"/>
      <c r="X160" s="156" t="s">
        <v>150</v>
      </c>
      <c r="Y160" s="156" t="s">
        <v>124</v>
      </c>
      <c r="Z160" s="146"/>
      <c r="AA160" s="146"/>
      <c r="AB160" s="146"/>
      <c r="AC160" s="146"/>
      <c r="AD160" s="146"/>
      <c r="AE160" s="146"/>
      <c r="AF160" s="146"/>
      <c r="AG160" s="146" t="s">
        <v>151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 x14ac:dyDescent="0.2">
      <c r="A161" s="174">
        <v>140</v>
      </c>
      <c r="B161" s="175" t="s">
        <v>415</v>
      </c>
      <c r="C161" s="182" t="s">
        <v>416</v>
      </c>
      <c r="D161" s="176" t="s">
        <v>171</v>
      </c>
      <c r="E161" s="177">
        <v>24</v>
      </c>
      <c r="F161" s="178"/>
      <c r="G161" s="179">
        <f t="shared" si="35"/>
        <v>0</v>
      </c>
      <c r="H161" s="178"/>
      <c r="I161" s="179">
        <f t="shared" si="36"/>
        <v>0</v>
      </c>
      <c r="J161" s="178"/>
      <c r="K161" s="179">
        <f t="shared" si="37"/>
        <v>0</v>
      </c>
      <c r="L161" s="179">
        <v>21</v>
      </c>
      <c r="M161" s="179">
        <f t="shared" si="38"/>
        <v>0</v>
      </c>
      <c r="N161" s="177">
        <v>0</v>
      </c>
      <c r="O161" s="177">
        <f t="shared" si="39"/>
        <v>0</v>
      </c>
      <c r="P161" s="177">
        <v>0</v>
      </c>
      <c r="Q161" s="177">
        <f t="shared" si="40"/>
        <v>0</v>
      </c>
      <c r="R161" s="179"/>
      <c r="S161" s="179" t="s">
        <v>172</v>
      </c>
      <c r="T161" s="180" t="s">
        <v>132</v>
      </c>
      <c r="U161" s="156">
        <v>0</v>
      </c>
      <c r="V161" s="156">
        <f t="shared" si="41"/>
        <v>0</v>
      </c>
      <c r="W161" s="156"/>
      <c r="X161" s="156" t="s">
        <v>150</v>
      </c>
      <c r="Y161" s="156" t="s">
        <v>124</v>
      </c>
      <c r="Z161" s="146"/>
      <c r="AA161" s="146"/>
      <c r="AB161" s="146"/>
      <c r="AC161" s="146"/>
      <c r="AD161" s="146"/>
      <c r="AE161" s="146"/>
      <c r="AF161" s="146"/>
      <c r="AG161" s="146" t="s">
        <v>151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 x14ac:dyDescent="0.2">
      <c r="A162" s="174">
        <v>141</v>
      </c>
      <c r="B162" s="175" t="s">
        <v>417</v>
      </c>
      <c r="C162" s="182" t="s">
        <v>418</v>
      </c>
      <c r="D162" s="176" t="s">
        <v>171</v>
      </c>
      <c r="E162" s="177">
        <v>168</v>
      </c>
      <c r="F162" s="178"/>
      <c r="G162" s="179">
        <f t="shared" si="35"/>
        <v>0</v>
      </c>
      <c r="H162" s="178"/>
      <c r="I162" s="179">
        <f t="shared" si="36"/>
        <v>0</v>
      </c>
      <c r="J162" s="178"/>
      <c r="K162" s="179">
        <f t="shared" si="37"/>
        <v>0</v>
      </c>
      <c r="L162" s="179">
        <v>21</v>
      </c>
      <c r="M162" s="179">
        <f t="shared" si="38"/>
        <v>0</v>
      </c>
      <c r="N162" s="177">
        <v>1.6000000000000001E-4</v>
      </c>
      <c r="O162" s="177">
        <f t="shared" si="39"/>
        <v>0.03</v>
      </c>
      <c r="P162" s="177">
        <v>0</v>
      </c>
      <c r="Q162" s="177">
        <f t="shared" si="40"/>
        <v>0</v>
      </c>
      <c r="R162" s="179"/>
      <c r="S162" s="179" t="s">
        <v>122</v>
      </c>
      <c r="T162" s="180" t="s">
        <v>132</v>
      </c>
      <c r="U162" s="156">
        <v>0.26183000000000001</v>
      </c>
      <c r="V162" s="156">
        <f t="shared" si="41"/>
        <v>43.99</v>
      </c>
      <c r="W162" s="156"/>
      <c r="X162" s="156" t="s">
        <v>123</v>
      </c>
      <c r="Y162" s="156" t="s">
        <v>124</v>
      </c>
      <c r="Z162" s="146"/>
      <c r="AA162" s="146"/>
      <c r="AB162" s="146"/>
      <c r="AC162" s="146"/>
      <c r="AD162" s="146"/>
      <c r="AE162" s="146"/>
      <c r="AF162" s="146"/>
      <c r="AG162" s="146" t="s">
        <v>125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1" x14ac:dyDescent="0.2">
      <c r="A163" s="174">
        <v>142</v>
      </c>
      <c r="B163" s="175" t="s">
        <v>419</v>
      </c>
      <c r="C163" s="182" t="s">
        <v>420</v>
      </c>
      <c r="D163" s="176" t="s">
        <v>171</v>
      </c>
      <c r="E163" s="177">
        <v>6</v>
      </c>
      <c r="F163" s="178"/>
      <c r="G163" s="179">
        <f t="shared" si="35"/>
        <v>0</v>
      </c>
      <c r="H163" s="178"/>
      <c r="I163" s="179">
        <f t="shared" si="36"/>
        <v>0</v>
      </c>
      <c r="J163" s="178"/>
      <c r="K163" s="179">
        <f t="shared" si="37"/>
        <v>0</v>
      </c>
      <c r="L163" s="179">
        <v>21</v>
      </c>
      <c r="M163" s="179">
        <f t="shared" si="38"/>
        <v>0</v>
      </c>
      <c r="N163" s="177">
        <v>2.5000000000000001E-4</v>
      </c>
      <c r="O163" s="177">
        <f t="shared" si="39"/>
        <v>0</v>
      </c>
      <c r="P163" s="177">
        <v>0</v>
      </c>
      <c r="Q163" s="177">
        <f t="shared" si="40"/>
        <v>0</v>
      </c>
      <c r="R163" s="179"/>
      <c r="S163" s="179" t="s">
        <v>122</v>
      </c>
      <c r="T163" s="180" t="s">
        <v>132</v>
      </c>
      <c r="U163" s="156">
        <v>0.44600000000000001</v>
      </c>
      <c r="V163" s="156">
        <f t="shared" si="41"/>
        <v>2.68</v>
      </c>
      <c r="W163" s="156"/>
      <c r="X163" s="156" t="s">
        <v>123</v>
      </c>
      <c r="Y163" s="156" t="s">
        <v>124</v>
      </c>
      <c r="Z163" s="146"/>
      <c r="AA163" s="146"/>
      <c r="AB163" s="146"/>
      <c r="AC163" s="146"/>
      <c r="AD163" s="146"/>
      <c r="AE163" s="146"/>
      <c r="AF163" s="146"/>
      <c r="AG163" s="146" t="s">
        <v>125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74">
        <v>143</v>
      </c>
      <c r="B164" s="175" t="s">
        <v>421</v>
      </c>
      <c r="C164" s="182" t="s">
        <v>422</v>
      </c>
      <c r="D164" s="176" t="s">
        <v>171</v>
      </c>
      <c r="E164" s="177">
        <v>6</v>
      </c>
      <c r="F164" s="178"/>
      <c r="G164" s="179">
        <f t="shared" si="35"/>
        <v>0</v>
      </c>
      <c r="H164" s="178"/>
      <c r="I164" s="179">
        <f t="shared" si="36"/>
        <v>0</v>
      </c>
      <c r="J164" s="178"/>
      <c r="K164" s="179">
        <f t="shared" si="37"/>
        <v>0</v>
      </c>
      <c r="L164" s="179">
        <v>21</v>
      </c>
      <c r="M164" s="179">
        <f t="shared" si="38"/>
        <v>0</v>
      </c>
      <c r="N164" s="177">
        <v>2.3000000000000001E-4</v>
      </c>
      <c r="O164" s="177">
        <f t="shared" si="39"/>
        <v>0</v>
      </c>
      <c r="P164" s="177">
        <v>0</v>
      </c>
      <c r="Q164" s="177">
        <f t="shared" si="40"/>
        <v>0</v>
      </c>
      <c r="R164" s="179"/>
      <c r="S164" s="179" t="s">
        <v>122</v>
      </c>
      <c r="T164" s="180" t="s">
        <v>132</v>
      </c>
      <c r="U164" s="156">
        <v>0.58069999999999999</v>
      </c>
      <c r="V164" s="156">
        <f t="shared" si="41"/>
        <v>3.48</v>
      </c>
      <c r="W164" s="156"/>
      <c r="X164" s="156" t="s">
        <v>123</v>
      </c>
      <c r="Y164" s="156" t="s">
        <v>124</v>
      </c>
      <c r="Z164" s="146"/>
      <c r="AA164" s="146"/>
      <c r="AB164" s="146"/>
      <c r="AC164" s="146"/>
      <c r="AD164" s="146"/>
      <c r="AE164" s="146"/>
      <c r="AF164" s="146"/>
      <c r="AG164" s="146" t="s">
        <v>125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1" x14ac:dyDescent="0.2">
      <c r="A165" s="174">
        <v>144</v>
      </c>
      <c r="B165" s="175" t="s">
        <v>423</v>
      </c>
      <c r="C165" s="182" t="s">
        <v>424</v>
      </c>
      <c r="D165" s="176" t="s">
        <v>171</v>
      </c>
      <c r="E165" s="177">
        <v>168</v>
      </c>
      <c r="F165" s="178"/>
      <c r="G165" s="179">
        <f t="shared" si="35"/>
        <v>0</v>
      </c>
      <c r="H165" s="178"/>
      <c r="I165" s="179">
        <f t="shared" si="36"/>
        <v>0</v>
      </c>
      <c r="J165" s="178"/>
      <c r="K165" s="179">
        <f t="shared" si="37"/>
        <v>0</v>
      </c>
      <c r="L165" s="179">
        <v>21</v>
      </c>
      <c r="M165" s="179">
        <f t="shared" si="38"/>
        <v>0</v>
      </c>
      <c r="N165" s="177">
        <v>2.0000000000000001E-4</v>
      </c>
      <c r="O165" s="177">
        <f t="shared" si="39"/>
        <v>0.03</v>
      </c>
      <c r="P165" s="177">
        <v>0</v>
      </c>
      <c r="Q165" s="177">
        <f t="shared" si="40"/>
        <v>0</v>
      </c>
      <c r="R165" s="179"/>
      <c r="S165" s="179" t="s">
        <v>122</v>
      </c>
      <c r="T165" s="180" t="s">
        <v>132</v>
      </c>
      <c r="U165" s="156">
        <v>0.48149999999999998</v>
      </c>
      <c r="V165" s="156">
        <f t="shared" si="41"/>
        <v>80.89</v>
      </c>
      <c r="W165" s="156"/>
      <c r="X165" s="156" t="s">
        <v>123</v>
      </c>
      <c r="Y165" s="156" t="s">
        <v>124</v>
      </c>
      <c r="Z165" s="146"/>
      <c r="AA165" s="146"/>
      <c r="AB165" s="146"/>
      <c r="AC165" s="146"/>
      <c r="AD165" s="146"/>
      <c r="AE165" s="146"/>
      <c r="AF165" s="146"/>
      <c r="AG165" s="146" t="s">
        <v>125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1" x14ac:dyDescent="0.2">
      <c r="A166" s="167">
        <v>145</v>
      </c>
      <c r="B166" s="168" t="s">
        <v>425</v>
      </c>
      <c r="C166" s="183" t="s">
        <v>426</v>
      </c>
      <c r="D166" s="169" t="s">
        <v>171</v>
      </c>
      <c r="E166" s="170">
        <v>336</v>
      </c>
      <c r="F166" s="171"/>
      <c r="G166" s="172">
        <f t="shared" si="35"/>
        <v>0</v>
      </c>
      <c r="H166" s="171"/>
      <c r="I166" s="172">
        <f t="shared" si="36"/>
        <v>0</v>
      </c>
      <c r="J166" s="171"/>
      <c r="K166" s="172">
        <f t="shared" si="37"/>
        <v>0</v>
      </c>
      <c r="L166" s="172">
        <v>21</v>
      </c>
      <c r="M166" s="172">
        <f t="shared" si="38"/>
        <v>0</v>
      </c>
      <c r="N166" s="170">
        <v>2.5000000000000001E-4</v>
      </c>
      <c r="O166" s="170">
        <f t="shared" si="39"/>
        <v>0.08</v>
      </c>
      <c r="P166" s="170">
        <v>0</v>
      </c>
      <c r="Q166" s="170">
        <f t="shared" si="40"/>
        <v>0</v>
      </c>
      <c r="R166" s="172"/>
      <c r="S166" s="172" t="s">
        <v>122</v>
      </c>
      <c r="T166" s="173" t="s">
        <v>132</v>
      </c>
      <c r="U166" s="156">
        <v>0.52969999999999995</v>
      </c>
      <c r="V166" s="156">
        <f t="shared" si="41"/>
        <v>177.98</v>
      </c>
      <c r="W166" s="156"/>
      <c r="X166" s="156" t="s">
        <v>123</v>
      </c>
      <c r="Y166" s="156" t="s">
        <v>124</v>
      </c>
      <c r="Z166" s="146"/>
      <c r="AA166" s="146"/>
      <c r="AB166" s="146"/>
      <c r="AC166" s="146"/>
      <c r="AD166" s="146"/>
      <c r="AE166" s="146"/>
      <c r="AF166" s="146"/>
      <c r="AG166" s="146" t="s">
        <v>125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2" x14ac:dyDescent="0.2">
      <c r="A167" s="153"/>
      <c r="B167" s="154"/>
      <c r="C167" s="184" t="s">
        <v>427</v>
      </c>
      <c r="D167" s="157"/>
      <c r="E167" s="158">
        <v>336</v>
      </c>
      <c r="F167" s="156"/>
      <c r="G167" s="156"/>
      <c r="H167" s="156"/>
      <c r="I167" s="156"/>
      <c r="J167" s="156"/>
      <c r="K167" s="156"/>
      <c r="L167" s="156"/>
      <c r="M167" s="156"/>
      <c r="N167" s="155"/>
      <c r="O167" s="155"/>
      <c r="P167" s="155"/>
      <c r="Q167" s="155"/>
      <c r="R167" s="156"/>
      <c r="S167" s="156"/>
      <c r="T167" s="156"/>
      <c r="U167" s="156"/>
      <c r="V167" s="156"/>
      <c r="W167" s="156"/>
      <c r="X167" s="156"/>
      <c r="Y167" s="156"/>
      <c r="Z167" s="146"/>
      <c r="AA167" s="146"/>
      <c r="AB167" s="146"/>
      <c r="AC167" s="146"/>
      <c r="AD167" s="146"/>
      <c r="AE167" s="146"/>
      <c r="AF167" s="146"/>
      <c r="AG167" s="146" t="s">
        <v>141</v>
      </c>
      <c r="AH167" s="146">
        <v>0</v>
      </c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1" x14ac:dyDescent="0.2">
      <c r="A168" s="174">
        <v>146</v>
      </c>
      <c r="B168" s="175" t="s">
        <v>428</v>
      </c>
      <c r="C168" s="182" t="s">
        <v>429</v>
      </c>
      <c r="D168" s="176" t="s">
        <v>171</v>
      </c>
      <c r="E168" s="177">
        <v>384</v>
      </c>
      <c r="F168" s="178"/>
      <c r="G168" s="179">
        <f>ROUND(E168*F168,2)</f>
        <v>0</v>
      </c>
      <c r="H168" s="178"/>
      <c r="I168" s="179">
        <f>ROUND(E168*H168,2)</f>
        <v>0</v>
      </c>
      <c r="J168" s="178"/>
      <c r="K168" s="179">
        <f>ROUND(E168*J168,2)</f>
        <v>0</v>
      </c>
      <c r="L168" s="179">
        <v>21</v>
      </c>
      <c r="M168" s="179">
        <f>G168*(1+L168/100)</f>
        <v>0</v>
      </c>
      <c r="N168" s="177">
        <v>3.2000000000000003E-4</v>
      </c>
      <c r="O168" s="177">
        <f>ROUND(E168*N168,2)</f>
        <v>0.12</v>
      </c>
      <c r="P168" s="177">
        <v>0</v>
      </c>
      <c r="Q168" s="177">
        <f>ROUND(E168*P168,2)</f>
        <v>0</v>
      </c>
      <c r="R168" s="179"/>
      <c r="S168" s="179" t="s">
        <v>122</v>
      </c>
      <c r="T168" s="180" t="s">
        <v>132</v>
      </c>
      <c r="U168" s="156">
        <v>0.61336999999999997</v>
      </c>
      <c r="V168" s="156">
        <f>ROUND(E168*U168,2)</f>
        <v>235.53</v>
      </c>
      <c r="W168" s="156"/>
      <c r="X168" s="156" t="s">
        <v>123</v>
      </c>
      <c r="Y168" s="156" t="s">
        <v>124</v>
      </c>
      <c r="Z168" s="146"/>
      <c r="AA168" s="146"/>
      <c r="AB168" s="146"/>
      <c r="AC168" s="146"/>
      <c r="AD168" s="146"/>
      <c r="AE168" s="146"/>
      <c r="AF168" s="146"/>
      <c r="AG168" s="146" t="s">
        <v>125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1" x14ac:dyDescent="0.2">
      <c r="A169" s="174">
        <v>147</v>
      </c>
      <c r="B169" s="175" t="s">
        <v>415</v>
      </c>
      <c r="C169" s="182" t="s">
        <v>416</v>
      </c>
      <c r="D169" s="176" t="s">
        <v>171</v>
      </c>
      <c r="E169" s="177">
        <v>24</v>
      </c>
      <c r="F169" s="178"/>
      <c r="G169" s="179">
        <f>ROUND(E169*F169,2)</f>
        <v>0</v>
      </c>
      <c r="H169" s="178"/>
      <c r="I169" s="179">
        <f>ROUND(E169*H169,2)</f>
        <v>0</v>
      </c>
      <c r="J169" s="178"/>
      <c r="K169" s="179">
        <f>ROUND(E169*J169,2)</f>
        <v>0</v>
      </c>
      <c r="L169" s="179">
        <v>21</v>
      </c>
      <c r="M169" s="179">
        <f>G169*(1+L169/100)</f>
        <v>0</v>
      </c>
      <c r="N169" s="177">
        <v>0</v>
      </c>
      <c r="O169" s="177">
        <f>ROUND(E169*N169,2)</f>
        <v>0</v>
      </c>
      <c r="P169" s="177">
        <v>0</v>
      </c>
      <c r="Q169" s="177">
        <f>ROUND(E169*P169,2)</f>
        <v>0</v>
      </c>
      <c r="R169" s="179"/>
      <c r="S169" s="179" t="s">
        <v>172</v>
      </c>
      <c r="T169" s="180" t="s">
        <v>132</v>
      </c>
      <c r="U169" s="156">
        <v>0</v>
      </c>
      <c r="V169" s="156">
        <f>ROUND(E169*U169,2)</f>
        <v>0</v>
      </c>
      <c r="W169" s="156"/>
      <c r="X169" s="156" t="s">
        <v>150</v>
      </c>
      <c r="Y169" s="156" t="s">
        <v>124</v>
      </c>
      <c r="Z169" s="146"/>
      <c r="AA169" s="146"/>
      <c r="AB169" s="146"/>
      <c r="AC169" s="146"/>
      <c r="AD169" s="146"/>
      <c r="AE169" s="146"/>
      <c r="AF169" s="146"/>
      <c r="AG169" s="146" t="s">
        <v>151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1" x14ac:dyDescent="0.2">
      <c r="A170" s="167">
        <v>148</v>
      </c>
      <c r="B170" s="168" t="s">
        <v>430</v>
      </c>
      <c r="C170" s="183" t="s">
        <v>431</v>
      </c>
      <c r="D170" s="169" t="s">
        <v>243</v>
      </c>
      <c r="E170" s="170">
        <v>8</v>
      </c>
      <c r="F170" s="171"/>
      <c r="G170" s="172">
        <f>ROUND(E170*F170,2)</f>
        <v>0</v>
      </c>
      <c r="H170" s="171"/>
      <c r="I170" s="172">
        <f>ROUND(E170*H170,2)</f>
        <v>0</v>
      </c>
      <c r="J170" s="171"/>
      <c r="K170" s="172">
        <f>ROUND(E170*J170,2)</f>
        <v>0</v>
      </c>
      <c r="L170" s="172">
        <v>21</v>
      </c>
      <c r="M170" s="172">
        <f>G170*(1+L170/100)</f>
        <v>0</v>
      </c>
      <c r="N170" s="170">
        <v>0</v>
      </c>
      <c r="O170" s="170">
        <f>ROUND(E170*N170,2)</f>
        <v>0</v>
      </c>
      <c r="P170" s="170">
        <v>0</v>
      </c>
      <c r="Q170" s="170">
        <f>ROUND(E170*P170,2)</f>
        <v>0</v>
      </c>
      <c r="R170" s="172"/>
      <c r="S170" s="172" t="s">
        <v>172</v>
      </c>
      <c r="T170" s="173" t="s">
        <v>132</v>
      </c>
      <c r="U170" s="156">
        <v>0</v>
      </c>
      <c r="V170" s="156">
        <f>ROUND(E170*U170,2)</f>
        <v>0</v>
      </c>
      <c r="W170" s="156"/>
      <c r="X170" s="156" t="s">
        <v>150</v>
      </c>
      <c r="Y170" s="156" t="s">
        <v>124</v>
      </c>
      <c r="Z170" s="146"/>
      <c r="AA170" s="146"/>
      <c r="AB170" s="146"/>
      <c r="AC170" s="146"/>
      <c r="AD170" s="146"/>
      <c r="AE170" s="146"/>
      <c r="AF170" s="146"/>
      <c r="AG170" s="146" t="s">
        <v>151</v>
      </c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2" x14ac:dyDescent="0.2">
      <c r="A171" s="153"/>
      <c r="B171" s="154"/>
      <c r="C171" s="247" t="s">
        <v>432</v>
      </c>
      <c r="D171" s="248"/>
      <c r="E171" s="248"/>
      <c r="F171" s="248"/>
      <c r="G171" s="248"/>
      <c r="H171" s="156"/>
      <c r="I171" s="156"/>
      <c r="J171" s="156"/>
      <c r="K171" s="156"/>
      <c r="L171" s="156"/>
      <c r="M171" s="156"/>
      <c r="N171" s="155"/>
      <c r="O171" s="155"/>
      <c r="P171" s="155"/>
      <c r="Q171" s="155"/>
      <c r="R171" s="156"/>
      <c r="S171" s="156"/>
      <c r="T171" s="156"/>
      <c r="U171" s="156"/>
      <c r="V171" s="156"/>
      <c r="W171" s="156"/>
      <c r="X171" s="156"/>
      <c r="Y171" s="156"/>
      <c r="Z171" s="146"/>
      <c r="AA171" s="146"/>
      <c r="AB171" s="146"/>
      <c r="AC171" s="146"/>
      <c r="AD171" s="146"/>
      <c r="AE171" s="146"/>
      <c r="AF171" s="146"/>
      <c r="AG171" s="146" t="s">
        <v>145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3" x14ac:dyDescent="0.2">
      <c r="A172" s="153"/>
      <c r="B172" s="154"/>
      <c r="C172" s="249" t="s">
        <v>433</v>
      </c>
      <c r="D172" s="250"/>
      <c r="E172" s="250"/>
      <c r="F172" s="250"/>
      <c r="G172" s="250"/>
      <c r="H172" s="156"/>
      <c r="I172" s="156"/>
      <c r="J172" s="156"/>
      <c r="K172" s="156"/>
      <c r="L172" s="156"/>
      <c r="M172" s="156"/>
      <c r="N172" s="155"/>
      <c r="O172" s="155"/>
      <c r="P172" s="155"/>
      <c r="Q172" s="155"/>
      <c r="R172" s="156"/>
      <c r="S172" s="156"/>
      <c r="T172" s="156"/>
      <c r="U172" s="156"/>
      <c r="V172" s="156"/>
      <c r="W172" s="156"/>
      <c r="X172" s="156"/>
      <c r="Y172" s="156"/>
      <c r="Z172" s="146"/>
      <c r="AA172" s="146"/>
      <c r="AB172" s="146"/>
      <c r="AC172" s="146"/>
      <c r="AD172" s="146"/>
      <c r="AE172" s="146"/>
      <c r="AF172" s="146"/>
      <c r="AG172" s="146" t="s">
        <v>145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3" x14ac:dyDescent="0.2">
      <c r="A173" s="153"/>
      <c r="B173" s="154"/>
      <c r="C173" s="249" t="s">
        <v>434</v>
      </c>
      <c r="D173" s="250"/>
      <c r="E173" s="250"/>
      <c r="F173" s="250"/>
      <c r="G173" s="250"/>
      <c r="H173" s="156"/>
      <c r="I173" s="156"/>
      <c r="J173" s="156"/>
      <c r="K173" s="156"/>
      <c r="L173" s="156"/>
      <c r="M173" s="156"/>
      <c r="N173" s="155"/>
      <c r="O173" s="155"/>
      <c r="P173" s="155"/>
      <c r="Q173" s="155"/>
      <c r="R173" s="156"/>
      <c r="S173" s="156"/>
      <c r="T173" s="156"/>
      <c r="U173" s="156"/>
      <c r="V173" s="156"/>
      <c r="W173" s="156"/>
      <c r="X173" s="156"/>
      <c r="Y173" s="156"/>
      <c r="Z173" s="146"/>
      <c r="AA173" s="146"/>
      <c r="AB173" s="146"/>
      <c r="AC173" s="146"/>
      <c r="AD173" s="146"/>
      <c r="AE173" s="146"/>
      <c r="AF173" s="146"/>
      <c r="AG173" s="146" t="s">
        <v>145</v>
      </c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1" x14ac:dyDescent="0.2">
      <c r="A174" s="167">
        <v>149</v>
      </c>
      <c r="B174" s="168" t="s">
        <v>435</v>
      </c>
      <c r="C174" s="183" t="s">
        <v>436</v>
      </c>
      <c r="D174" s="169" t="s">
        <v>243</v>
      </c>
      <c r="E174" s="170">
        <v>14</v>
      </c>
      <c r="F174" s="171"/>
      <c r="G174" s="172">
        <f>ROUND(E174*F174,2)</f>
        <v>0</v>
      </c>
      <c r="H174" s="171"/>
      <c r="I174" s="172">
        <f>ROUND(E174*H174,2)</f>
        <v>0</v>
      </c>
      <c r="J174" s="171"/>
      <c r="K174" s="172">
        <f>ROUND(E174*J174,2)</f>
        <v>0</v>
      </c>
      <c r="L174" s="172">
        <v>21</v>
      </c>
      <c r="M174" s="172">
        <f>G174*(1+L174/100)</f>
        <v>0</v>
      </c>
      <c r="N174" s="170">
        <v>0</v>
      </c>
      <c r="O174" s="170">
        <f>ROUND(E174*N174,2)</f>
        <v>0</v>
      </c>
      <c r="P174" s="170">
        <v>0</v>
      </c>
      <c r="Q174" s="170">
        <f>ROUND(E174*P174,2)</f>
        <v>0</v>
      </c>
      <c r="R174" s="172"/>
      <c r="S174" s="172" t="s">
        <v>172</v>
      </c>
      <c r="T174" s="173" t="s">
        <v>132</v>
      </c>
      <c r="U174" s="156">
        <v>0</v>
      </c>
      <c r="V174" s="156">
        <f>ROUND(E174*U174,2)</f>
        <v>0</v>
      </c>
      <c r="W174" s="156"/>
      <c r="X174" s="156" t="s">
        <v>150</v>
      </c>
      <c r="Y174" s="156" t="s">
        <v>124</v>
      </c>
      <c r="Z174" s="146"/>
      <c r="AA174" s="146"/>
      <c r="AB174" s="146"/>
      <c r="AC174" s="146"/>
      <c r="AD174" s="146"/>
      <c r="AE174" s="146"/>
      <c r="AF174" s="146"/>
      <c r="AG174" s="146" t="s">
        <v>151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2" x14ac:dyDescent="0.2">
      <c r="A175" s="153"/>
      <c r="B175" s="154"/>
      <c r="C175" s="247" t="s">
        <v>432</v>
      </c>
      <c r="D175" s="248"/>
      <c r="E175" s="248"/>
      <c r="F175" s="248"/>
      <c r="G175" s="248"/>
      <c r="H175" s="156"/>
      <c r="I175" s="156"/>
      <c r="J175" s="156"/>
      <c r="K175" s="156"/>
      <c r="L175" s="156"/>
      <c r="M175" s="156"/>
      <c r="N175" s="155"/>
      <c r="O175" s="155"/>
      <c r="P175" s="155"/>
      <c r="Q175" s="155"/>
      <c r="R175" s="156"/>
      <c r="S175" s="156"/>
      <c r="T175" s="156"/>
      <c r="U175" s="156"/>
      <c r="V175" s="156"/>
      <c r="W175" s="156"/>
      <c r="X175" s="156"/>
      <c r="Y175" s="156"/>
      <c r="Z175" s="146"/>
      <c r="AA175" s="146"/>
      <c r="AB175" s="146"/>
      <c r="AC175" s="146"/>
      <c r="AD175" s="146"/>
      <c r="AE175" s="146"/>
      <c r="AF175" s="146"/>
      <c r="AG175" s="146" t="s">
        <v>145</v>
      </c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3" x14ac:dyDescent="0.2">
      <c r="A176" s="153"/>
      <c r="B176" s="154"/>
      <c r="C176" s="249" t="s">
        <v>433</v>
      </c>
      <c r="D176" s="250"/>
      <c r="E176" s="250"/>
      <c r="F176" s="250"/>
      <c r="G176" s="250"/>
      <c r="H176" s="156"/>
      <c r="I176" s="156"/>
      <c r="J176" s="156"/>
      <c r="K176" s="156"/>
      <c r="L176" s="156"/>
      <c r="M176" s="156"/>
      <c r="N176" s="155"/>
      <c r="O176" s="155"/>
      <c r="P176" s="155"/>
      <c r="Q176" s="155"/>
      <c r="R176" s="156"/>
      <c r="S176" s="156"/>
      <c r="T176" s="156"/>
      <c r="U176" s="156"/>
      <c r="V176" s="156"/>
      <c r="W176" s="156"/>
      <c r="X176" s="156"/>
      <c r="Y176" s="156"/>
      <c r="Z176" s="146"/>
      <c r="AA176" s="146"/>
      <c r="AB176" s="146"/>
      <c r="AC176" s="146"/>
      <c r="AD176" s="146"/>
      <c r="AE176" s="146"/>
      <c r="AF176" s="146"/>
      <c r="AG176" s="146" t="s">
        <v>145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3" x14ac:dyDescent="0.2">
      <c r="A177" s="153"/>
      <c r="B177" s="154"/>
      <c r="C177" s="249" t="s">
        <v>434</v>
      </c>
      <c r="D177" s="250"/>
      <c r="E177" s="250"/>
      <c r="F177" s="250"/>
      <c r="G177" s="250"/>
      <c r="H177" s="156"/>
      <c r="I177" s="156"/>
      <c r="J177" s="156"/>
      <c r="K177" s="156"/>
      <c r="L177" s="156"/>
      <c r="M177" s="156"/>
      <c r="N177" s="155"/>
      <c r="O177" s="155"/>
      <c r="P177" s="155"/>
      <c r="Q177" s="155"/>
      <c r="R177" s="156"/>
      <c r="S177" s="156"/>
      <c r="T177" s="156"/>
      <c r="U177" s="156"/>
      <c r="V177" s="156"/>
      <c r="W177" s="156"/>
      <c r="X177" s="156"/>
      <c r="Y177" s="156"/>
      <c r="Z177" s="146"/>
      <c r="AA177" s="146"/>
      <c r="AB177" s="146"/>
      <c r="AC177" s="146"/>
      <c r="AD177" s="146"/>
      <c r="AE177" s="146"/>
      <c r="AF177" s="146"/>
      <c r="AG177" s="146" t="s">
        <v>145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1" x14ac:dyDescent="0.2">
      <c r="A178" s="167">
        <v>150</v>
      </c>
      <c r="B178" s="168" t="s">
        <v>437</v>
      </c>
      <c r="C178" s="183" t="s">
        <v>438</v>
      </c>
      <c r="D178" s="169" t="s">
        <v>243</v>
      </c>
      <c r="E178" s="170">
        <v>2</v>
      </c>
      <c r="F178" s="171"/>
      <c r="G178" s="172">
        <f>ROUND(E178*F178,2)</f>
        <v>0</v>
      </c>
      <c r="H178" s="171"/>
      <c r="I178" s="172">
        <f>ROUND(E178*H178,2)</f>
        <v>0</v>
      </c>
      <c r="J178" s="171"/>
      <c r="K178" s="172">
        <f>ROUND(E178*J178,2)</f>
        <v>0</v>
      </c>
      <c r="L178" s="172">
        <v>21</v>
      </c>
      <c r="M178" s="172">
        <f>G178*(1+L178/100)</f>
        <v>0</v>
      </c>
      <c r="N178" s="170">
        <v>0</v>
      </c>
      <c r="O178" s="170">
        <f>ROUND(E178*N178,2)</f>
        <v>0</v>
      </c>
      <c r="P178" s="170">
        <v>0</v>
      </c>
      <c r="Q178" s="170">
        <f>ROUND(E178*P178,2)</f>
        <v>0</v>
      </c>
      <c r="R178" s="172"/>
      <c r="S178" s="172" t="s">
        <v>172</v>
      </c>
      <c r="T178" s="173" t="s">
        <v>132</v>
      </c>
      <c r="U178" s="156">
        <v>0</v>
      </c>
      <c r="V178" s="156">
        <f>ROUND(E178*U178,2)</f>
        <v>0</v>
      </c>
      <c r="W178" s="156"/>
      <c r="X178" s="156" t="s">
        <v>150</v>
      </c>
      <c r="Y178" s="156" t="s">
        <v>124</v>
      </c>
      <c r="Z178" s="146"/>
      <c r="AA178" s="146"/>
      <c r="AB178" s="146"/>
      <c r="AC178" s="146"/>
      <c r="AD178" s="146"/>
      <c r="AE178" s="146"/>
      <c r="AF178" s="146"/>
      <c r="AG178" s="146" t="s">
        <v>151</v>
      </c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2" x14ac:dyDescent="0.2">
      <c r="A179" s="153"/>
      <c r="B179" s="154"/>
      <c r="C179" s="247" t="s">
        <v>432</v>
      </c>
      <c r="D179" s="248"/>
      <c r="E179" s="248"/>
      <c r="F179" s="248"/>
      <c r="G179" s="248"/>
      <c r="H179" s="156"/>
      <c r="I179" s="156"/>
      <c r="J179" s="156"/>
      <c r="K179" s="156"/>
      <c r="L179" s="156"/>
      <c r="M179" s="156"/>
      <c r="N179" s="155"/>
      <c r="O179" s="155"/>
      <c r="P179" s="155"/>
      <c r="Q179" s="155"/>
      <c r="R179" s="156"/>
      <c r="S179" s="156"/>
      <c r="T179" s="156"/>
      <c r="U179" s="156"/>
      <c r="V179" s="156"/>
      <c r="W179" s="156"/>
      <c r="X179" s="156"/>
      <c r="Y179" s="156"/>
      <c r="Z179" s="146"/>
      <c r="AA179" s="146"/>
      <c r="AB179" s="146"/>
      <c r="AC179" s="146"/>
      <c r="AD179" s="146"/>
      <c r="AE179" s="146"/>
      <c r="AF179" s="146"/>
      <c r="AG179" s="146" t="s">
        <v>145</v>
      </c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3" x14ac:dyDescent="0.2">
      <c r="A180" s="153"/>
      <c r="B180" s="154"/>
      <c r="C180" s="249" t="s">
        <v>439</v>
      </c>
      <c r="D180" s="250"/>
      <c r="E180" s="250"/>
      <c r="F180" s="250"/>
      <c r="G180" s="250"/>
      <c r="H180" s="156"/>
      <c r="I180" s="156"/>
      <c r="J180" s="156"/>
      <c r="K180" s="156"/>
      <c r="L180" s="156"/>
      <c r="M180" s="156"/>
      <c r="N180" s="155"/>
      <c r="O180" s="155"/>
      <c r="P180" s="155"/>
      <c r="Q180" s="155"/>
      <c r="R180" s="156"/>
      <c r="S180" s="156"/>
      <c r="T180" s="156"/>
      <c r="U180" s="156"/>
      <c r="V180" s="156"/>
      <c r="W180" s="156"/>
      <c r="X180" s="156"/>
      <c r="Y180" s="156"/>
      <c r="Z180" s="146"/>
      <c r="AA180" s="146"/>
      <c r="AB180" s="146"/>
      <c r="AC180" s="146"/>
      <c r="AD180" s="146"/>
      <c r="AE180" s="146"/>
      <c r="AF180" s="146"/>
      <c r="AG180" s="146" t="s">
        <v>145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3" x14ac:dyDescent="0.2">
      <c r="A181" s="153"/>
      <c r="B181" s="154"/>
      <c r="C181" s="249" t="s">
        <v>440</v>
      </c>
      <c r="D181" s="250"/>
      <c r="E181" s="250"/>
      <c r="F181" s="250"/>
      <c r="G181" s="250"/>
      <c r="H181" s="156"/>
      <c r="I181" s="156"/>
      <c r="J181" s="156"/>
      <c r="K181" s="156"/>
      <c r="L181" s="156"/>
      <c r="M181" s="156"/>
      <c r="N181" s="155"/>
      <c r="O181" s="155"/>
      <c r="P181" s="155"/>
      <c r="Q181" s="155"/>
      <c r="R181" s="156"/>
      <c r="S181" s="156"/>
      <c r="T181" s="156"/>
      <c r="U181" s="156"/>
      <c r="V181" s="156"/>
      <c r="W181" s="156"/>
      <c r="X181" s="156"/>
      <c r="Y181" s="156"/>
      <c r="Z181" s="146"/>
      <c r="AA181" s="146"/>
      <c r="AB181" s="146"/>
      <c r="AC181" s="146"/>
      <c r="AD181" s="146"/>
      <c r="AE181" s="146"/>
      <c r="AF181" s="146"/>
      <c r="AG181" s="146" t="s">
        <v>145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1" x14ac:dyDescent="0.2">
      <c r="A182" s="167">
        <v>151</v>
      </c>
      <c r="B182" s="168" t="s">
        <v>441</v>
      </c>
      <c r="C182" s="183" t="s">
        <v>442</v>
      </c>
      <c r="D182" s="169" t="s">
        <v>243</v>
      </c>
      <c r="E182" s="170">
        <v>2</v>
      </c>
      <c r="F182" s="171"/>
      <c r="G182" s="172">
        <f>ROUND(E182*F182,2)</f>
        <v>0</v>
      </c>
      <c r="H182" s="171"/>
      <c r="I182" s="172">
        <f>ROUND(E182*H182,2)</f>
        <v>0</v>
      </c>
      <c r="J182" s="171"/>
      <c r="K182" s="172">
        <f>ROUND(E182*J182,2)</f>
        <v>0</v>
      </c>
      <c r="L182" s="172">
        <v>21</v>
      </c>
      <c r="M182" s="172">
        <f>G182*(1+L182/100)</f>
        <v>0</v>
      </c>
      <c r="N182" s="170">
        <v>0</v>
      </c>
      <c r="O182" s="170">
        <f>ROUND(E182*N182,2)</f>
        <v>0</v>
      </c>
      <c r="P182" s="170">
        <v>0</v>
      </c>
      <c r="Q182" s="170">
        <f>ROUND(E182*P182,2)</f>
        <v>0</v>
      </c>
      <c r="R182" s="172"/>
      <c r="S182" s="172" t="s">
        <v>172</v>
      </c>
      <c r="T182" s="173" t="s">
        <v>132</v>
      </c>
      <c r="U182" s="156">
        <v>0</v>
      </c>
      <c r="V182" s="156">
        <f>ROUND(E182*U182,2)</f>
        <v>0</v>
      </c>
      <c r="W182" s="156"/>
      <c r="X182" s="156" t="s">
        <v>150</v>
      </c>
      <c r="Y182" s="156" t="s">
        <v>124</v>
      </c>
      <c r="Z182" s="146"/>
      <c r="AA182" s="146"/>
      <c r="AB182" s="146"/>
      <c r="AC182" s="146"/>
      <c r="AD182" s="146"/>
      <c r="AE182" s="146"/>
      <c r="AF182" s="146"/>
      <c r="AG182" s="146" t="s">
        <v>151</v>
      </c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2" x14ac:dyDescent="0.2">
      <c r="A183" s="153"/>
      <c r="B183" s="154"/>
      <c r="C183" s="247" t="s">
        <v>432</v>
      </c>
      <c r="D183" s="248"/>
      <c r="E183" s="248"/>
      <c r="F183" s="248"/>
      <c r="G183" s="248"/>
      <c r="H183" s="156"/>
      <c r="I183" s="156"/>
      <c r="J183" s="156"/>
      <c r="K183" s="156"/>
      <c r="L183" s="156"/>
      <c r="M183" s="156"/>
      <c r="N183" s="155"/>
      <c r="O183" s="155"/>
      <c r="P183" s="155"/>
      <c r="Q183" s="155"/>
      <c r="R183" s="156"/>
      <c r="S183" s="156"/>
      <c r="T183" s="156"/>
      <c r="U183" s="156"/>
      <c r="V183" s="156"/>
      <c r="W183" s="156"/>
      <c r="X183" s="156"/>
      <c r="Y183" s="156"/>
      <c r="Z183" s="146"/>
      <c r="AA183" s="146"/>
      <c r="AB183" s="146"/>
      <c r="AC183" s="146"/>
      <c r="AD183" s="146"/>
      <c r="AE183" s="146"/>
      <c r="AF183" s="146"/>
      <c r="AG183" s="146" t="s">
        <v>145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3" x14ac:dyDescent="0.2">
      <c r="A184" s="153"/>
      <c r="B184" s="154"/>
      <c r="C184" s="249" t="s">
        <v>439</v>
      </c>
      <c r="D184" s="250"/>
      <c r="E184" s="250"/>
      <c r="F184" s="250"/>
      <c r="G184" s="250"/>
      <c r="H184" s="156"/>
      <c r="I184" s="156"/>
      <c r="J184" s="156"/>
      <c r="K184" s="156"/>
      <c r="L184" s="156"/>
      <c r="M184" s="156"/>
      <c r="N184" s="155"/>
      <c r="O184" s="155"/>
      <c r="P184" s="155"/>
      <c r="Q184" s="155"/>
      <c r="R184" s="156"/>
      <c r="S184" s="156"/>
      <c r="T184" s="156"/>
      <c r="U184" s="156"/>
      <c r="V184" s="156"/>
      <c r="W184" s="156"/>
      <c r="X184" s="156"/>
      <c r="Y184" s="156"/>
      <c r="Z184" s="146"/>
      <c r="AA184" s="146"/>
      <c r="AB184" s="146"/>
      <c r="AC184" s="146"/>
      <c r="AD184" s="146"/>
      <c r="AE184" s="146"/>
      <c r="AF184" s="146"/>
      <c r="AG184" s="146" t="s">
        <v>145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3" x14ac:dyDescent="0.2">
      <c r="A185" s="153"/>
      <c r="B185" s="154"/>
      <c r="C185" s="249" t="s">
        <v>440</v>
      </c>
      <c r="D185" s="250"/>
      <c r="E185" s="250"/>
      <c r="F185" s="250"/>
      <c r="G185" s="250"/>
      <c r="H185" s="156"/>
      <c r="I185" s="156"/>
      <c r="J185" s="156"/>
      <c r="K185" s="156"/>
      <c r="L185" s="156"/>
      <c r="M185" s="156"/>
      <c r="N185" s="155"/>
      <c r="O185" s="155"/>
      <c r="P185" s="155"/>
      <c r="Q185" s="155"/>
      <c r="R185" s="156"/>
      <c r="S185" s="156"/>
      <c r="T185" s="156"/>
      <c r="U185" s="156"/>
      <c r="V185" s="156"/>
      <c r="W185" s="156"/>
      <c r="X185" s="156"/>
      <c r="Y185" s="156"/>
      <c r="Z185" s="146"/>
      <c r="AA185" s="146"/>
      <c r="AB185" s="146"/>
      <c r="AC185" s="146"/>
      <c r="AD185" s="146"/>
      <c r="AE185" s="146"/>
      <c r="AF185" s="146"/>
      <c r="AG185" s="146" t="s">
        <v>145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1" x14ac:dyDescent="0.2">
      <c r="A186" s="167">
        <v>152</v>
      </c>
      <c r="B186" s="168" t="s">
        <v>443</v>
      </c>
      <c r="C186" s="183" t="s">
        <v>444</v>
      </c>
      <c r="D186" s="169" t="s">
        <v>243</v>
      </c>
      <c r="E186" s="170">
        <v>4</v>
      </c>
      <c r="F186" s="171"/>
      <c r="G186" s="172">
        <f>ROUND(E186*F186,2)</f>
        <v>0</v>
      </c>
      <c r="H186" s="171"/>
      <c r="I186" s="172">
        <f>ROUND(E186*H186,2)</f>
        <v>0</v>
      </c>
      <c r="J186" s="171"/>
      <c r="K186" s="172">
        <f>ROUND(E186*J186,2)</f>
        <v>0</v>
      </c>
      <c r="L186" s="172">
        <v>21</v>
      </c>
      <c r="M186" s="172">
        <f>G186*(1+L186/100)</f>
        <v>0</v>
      </c>
      <c r="N186" s="170">
        <v>0</v>
      </c>
      <c r="O186" s="170">
        <f>ROUND(E186*N186,2)</f>
        <v>0</v>
      </c>
      <c r="P186" s="170">
        <v>0</v>
      </c>
      <c r="Q186" s="170">
        <f>ROUND(E186*P186,2)</f>
        <v>0</v>
      </c>
      <c r="R186" s="172"/>
      <c r="S186" s="172" t="s">
        <v>172</v>
      </c>
      <c r="T186" s="173" t="s">
        <v>132</v>
      </c>
      <c r="U186" s="156">
        <v>0</v>
      </c>
      <c r="V186" s="156">
        <f>ROUND(E186*U186,2)</f>
        <v>0</v>
      </c>
      <c r="W186" s="156"/>
      <c r="X186" s="156" t="s">
        <v>150</v>
      </c>
      <c r="Y186" s="156" t="s">
        <v>124</v>
      </c>
      <c r="Z186" s="146"/>
      <c r="AA186" s="146"/>
      <c r="AB186" s="146"/>
      <c r="AC186" s="146"/>
      <c r="AD186" s="146"/>
      <c r="AE186" s="146"/>
      <c r="AF186" s="146"/>
      <c r="AG186" s="146" t="s">
        <v>151</v>
      </c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2" x14ac:dyDescent="0.2">
      <c r="A187" s="153"/>
      <c r="B187" s="154"/>
      <c r="C187" s="247" t="s">
        <v>432</v>
      </c>
      <c r="D187" s="248"/>
      <c r="E187" s="248"/>
      <c r="F187" s="248"/>
      <c r="G187" s="248"/>
      <c r="H187" s="156"/>
      <c r="I187" s="156"/>
      <c r="J187" s="156"/>
      <c r="K187" s="156"/>
      <c r="L187" s="156"/>
      <c r="M187" s="156"/>
      <c r="N187" s="155"/>
      <c r="O187" s="155"/>
      <c r="P187" s="155"/>
      <c r="Q187" s="155"/>
      <c r="R187" s="156"/>
      <c r="S187" s="156"/>
      <c r="T187" s="156"/>
      <c r="U187" s="156"/>
      <c r="V187" s="156"/>
      <c r="W187" s="156"/>
      <c r="X187" s="156"/>
      <c r="Y187" s="156"/>
      <c r="Z187" s="146"/>
      <c r="AA187" s="146"/>
      <c r="AB187" s="146"/>
      <c r="AC187" s="146"/>
      <c r="AD187" s="146"/>
      <c r="AE187" s="146"/>
      <c r="AF187" s="146"/>
      <c r="AG187" s="146" t="s">
        <v>145</v>
      </c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3" x14ac:dyDescent="0.2">
      <c r="A188" s="153"/>
      <c r="B188" s="154"/>
      <c r="C188" s="249" t="s">
        <v>433</v>
      </c>
      <c r="D188" s="250"/>
      <c r="E188" s="250"/>
      <c r="F188" s="250"/>
      <c r="G188" s="250"/>
      <c r="H188" s="156"/>
      <c r="I188" s="156"/>
      <c r="J188" s="156"/>
      <c r="K188" s="156"/>
      <c r="L188" s="156"/>
      <c r="M188" s="156"/>
      <c r="N188" s="155"/>
      <c r="O188" s="155"/>
      <c r="P188" s="155"/>
      <c r="Q188" s="155"/>
      <c r="R188" s="156"/>
      <c r="S188" s="156"/>
      <c r="T188" s="156"/>
      <c r="U188" s="156"/>
      <c r="V188" s="156"/>
      <c r="W188" s="156"/>
      <c r="X188" s="156"/>
      <c r="Y188" s="156"/>
      <c r="Z188" s="146"/>
      <c r="AA188" s="146"/>
      <c r="AB188" s="146"/>
      <c r="AC188" s="146"/>
      <c r="AD188" s="146"/>
      <c r="AE188" s="146"/>
      <c r="AF188" s="146"/>
      <c r="AG188" s="146" t="s">
        <v>145</v>
      </c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3" x14ac:dyDescent="0.2">
      <c r="A189" s="153"/>
      <c r="B189" s="154"/>
      <c r="C189" s="249" t="s">
        <v>434</v>
      </c>
      <c r="D189" s="250"/>
      <c r="E189" s="250"/>
      <c r="F189" s="250"/>
      <c r="G189" s="250"/>
      <c r="H189" s="156"/>
      <c r="I189" s="156"/>
      <c r="J189" s="156"/>
      <c r="K189" s="156"/>
      <c r="L189" s="156"/>
      <c r="M189" s="156"/>
      <c r="N189" s="155"/>
      <c r="O189" s="155"/>
      <c r="P189" s="155"/>
      <c r="Q189" s="155"/>
      <c r="R189" s="156"/>
      <c r="S189" s="156"/>
      <c r="T189" s="156"/>
      <c r="U189" s="156"/>
      <c r="V189" s="156"/>
      <c r="W189" s="156"/>
      <c r="X189" s="156"/>
      <c r="Y189" s="156"/>
      <c r="Z189" s="146"/>
      <c r="AA189" s="146"/>
      <c r="AB189" s="146"/>
      <c r="AC189" s="146"/>
      <c r="AD189" s="146"/>
      <c r="AE189" s="146"/>
      <c r="AF189" s="146"/>
      <c r="AG189" s="146" t="s">
        <v>145</v>
      </c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1" x14ac:dyDescent="0.2">
      <c r="A190" s="167">
        <v>153</v>
      </c>
      <c r="B190" s="168" t="s">
        <v>443</v>
      </c>
      <c r="C190" s="183" t="s">
        <v>445</v>
      </c>
      <c r="D190" s="169" t="s">
        <v>243</v>
      </c>
      <c r="E190" s="170">
        <v>2</v>
      </c>
      <c r="F190" s="171"/>
      <c r="G190" s="172">
        <f>ROUND(E190*F190,2)</f>
        <v>0</v>
      </c>
      <c r="H190" s="171"/>
      <c r="I190" s="172">
        <f>ROUND(E190*H190,2)</f>
        <v>0</v>
      </c>
      <c r="J190" s="171"/>
      <c r="K190" s="172">
        <f>ROUND(E190*J190,2)</f>
        <v>0</v>
      </c>
      <c r="L190" s="172">
        <v>21</v>
      </c>
      <c r="M190" s="172">
        <f>G190*(1+L190/100)</f>
        <v>0</v>
      </c>
      <c r="N190" s="170">
        <v>0</v>
      </c>
      <c r="O190" s="170">
        <f>ROUND(E190*N190,2)</f>
        <v>0</v>
      </c>
      <c r="P190" s="170">
        <v>0</v>
      </c>
      <c r="Q190" s="170">
        <f>ROUND(E190*P190,2)</f>
        <v>0</v>
      </c>
      <c r="R190" s="172"/>
      <c r="S190" s="172" t="s">
        <v>172</v>
      </c>
      <c r="T190" s="173" t="s">
        <v>132</v>
      </c>
      <c r="U190" s="156">
        <v>0</v>
      </c>
      <c r="V190" s="156">
        <f>ROUND(E190*U190,2)</f>
        <v>0</v>
      </c>
      <c r="W190" s="156"/>
      <c r="X190" s="156" t="s">
        <v>446</v>
      </c>
      <c r="Y190" s="156" t="s">
        <v>124</v>
      </c>
      <c r="Z190" s="146"/>
      <c r="AA190" s="146"/>
      <c r="AB190" s="146"/>
      <c r="AC190" s="146"/>
      <c r="AD190" s="146"/>
      <c r="AE190" s="146"/>
      <c r="AF190" s="146"/>
      <c r="AG190" s="146" t="s">
        <v>447</v>
      </c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2" x14ac:dyDescent="0.2">
      <c r="A191" s="153"/>
      <c r="B191" s="154"/>
      <c r="C191" s="247" t="s">
        <v>432</v>
      </c>
      <c r="D191" s="248"/>
      <c r="E191" s="248"/>
      <c r="F191" s="248"/>
      <c r="G191" s="248"/>
      <c r="H191" s="156"/>
      <c r="I191" s="156"/>
      <c r="J191" s="156"/>
      <c r="K191" s="156"/>
      <c r="L191" s="156"/>
      <c r="M191" s="156"/>
      <c r="N191" s="155"/>
      <c r="O191" s="155"/>
      <c r="P191" s="155"/>
      <c r="Q191" s="155"/>
      <c r="R191" s="156"/>
      <c r="S191" s="156"/>
      <c r="T191" s="156"/>
      <c r="U191" s="156"/>
      <c r="V191" s="156"/>
      <c r="W191" s="156"/>
      <c r="X191" s="156"/>
      <c r="Y191" s="156"/>
      <c r="Z191" s="146"/>
      <c r="AA191" s="146"/>
      <c r="AB191" s="146"/>
      <c r="AC191" s="146"/>
      <c r="AD191" s="146"/>
      <c r="AE191" s="146"/>
      <c r="AF191" s="146"/>
      <c r="AG191" s="146" t="s">
        <v>145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3" x14ac:dyDescent="0.2">
      <c r="A192" s="153"/>
      <c r="B192" s="154"/>
      <c r="C192" s="249" t="s">
        <v>433</v>
      </c>
      <c r="D192" s="250"/>
      <c r="E192" s="250"/>
      <c r="F192" s="250"/>
      <c r="G192" s="250"/>
      <c r="H192" s="156"/>
      <c r="I192" s="156"/>
      <c r="J192" s="156"/>
      <c r="K192" s="156"/>
      <c r="L192" s="156"/>
      <c r="M192" s="156"/>
      <c r="N192" s="155"/>
      <c r="O192" s="155"/>
      <c r="P192" s="155"/>
      <c r="Q192" s="155"/>
      <c r="R192" s="156"/>
      <c r="S192" s="156"/>
      <c r="T192" s="156"/>
      <c r="U192" s="156"/>
      <c r="V192" s="156"/>
      <c r="W192" s="156"/>
      <c r="X192" s="156"/>
      <c r="Y192" s="156"/>
      <c r="Z192" s="146"/>
      <c r="AA192" s="146"/>
      <c r="AB192" s="146"/>
      <c r="AC192" s="146"/>
      <c r="AD192" s="146"/>
      <c r="AE192" s="146"/>
      <c r="AF192" s="146"/>
      <c r="AG192" s="146" t="s">
        <v>145</v>
      </c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outlineLevel="3" x14ac:dyDescent="0.2">
      <c r="A193" s="153"/>
      <c r="B193" s="154"/>
      <c r="C193" s="249" t="s">
        <v>434</v>
      </c>
      <c r="D193" s="250"/>
      <c r="E193" s="250"/>
      <c r="F193" s="250"/>
      <c r="G193" s="250"/>
      <c r="H193" s="156"/>
      <c r="I193" s="156"/>
      <c r="J193" s="156"/>
      <c r="K193" s="156"/>
      <c r="L193" s="156"/>
      <c r="M193" s="156"/>
      <c r="N193" s="155"/>
      <c r="O193" s="155"/>
      <c r="P193" s="155"/>
      <c r="Q193" s="155"/>
      <c r="R193" s="156"/>
      <c r="S193" s="156"/>
      <c r="T193" s="156"/>
      <c r="U193" s="156"/>
      <c r="V193" s="156"/>
      <c r="W193" s="156"/>
      <c r="X193" s="156"/>
      <c r="Y193" s="156"/>
      <c r="Z193" s="146"/>
      <c r="AA193" s="146"/>
      <c r="AB193" s="146"/>
      <c r="AC193" s="146"/>
      <c r="AD193" s="146"/>
      <c r="AE193" s="146"/>
      <c r="AF193" s="146"/>
      <c r="AG193" s="146" t="s">
        <v>145</v>
      </c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1" x14ac:dyDescent="0.2">
      <c r="A194" s="167">
        <v>154</v>
      </c>
      <c r="B194" s="168" t="s">
        <v>448</v>
      </c>
      <c r="C194" s="183" t="s">
        <v>449</v>
      </c>
      <c r="D194" s="169" t="s">
        <v>243</v>
      </c>
      <c r="E194" s="170">
        <v>2</v>
      </c>
      <c r="F194" s="171"/>
      <c r="G194" s="172">
        <f>ROUND(E194*F194,2)</f>
        <v>0</v>
      </c>
      <c r="H194" s="171"/>
      <c r="I194" s="172">
        <f>ROUND(E194*H194,2)</f>
        <v>0</v>
      </c>
      <c r="J194" s="171"/>
      <c r="K194" s="172">
        <f>ROUND(E194*J194,2)</f>
        <v>0</v>
      </c>
      <c r="L194" s="172">
        <v>21</v>
      </c>
      <c r="M194" s="172">
        <f>G194*(1+L194/100)</f>
        <v>0</v>
      </c>
      <c r="N194" s="170">
        <v>0</v>
      </c>
      <c r="O194" s="170">
        <f>ROUND(E194*N194,2)</f>
        <v>0</v>
      </c>
      <c r="P194" s="170">
        <v>0</v>
      </c>
      <c r="Q194" s="170">
        <f>ROUND(E194*P194,2)</f>
        <v>0</v>
      </c>
      <c r="R194" s="172"/>
      <c r="S194" s="172" t="s">
        <v>172</v>
      </c>
      <c r="T194" s="173" t="s">
        <v>132</v>
      </c>
      <c r="U194" s="156">
        <v>0</v>
      </c>
      <c r="V194" s="156">
        <f>ROUND(E194*U194,2)</f>
        <v>0</v>
      </c>
      <c r="W194" s="156"/>
      <c r="X194" s="156" t="s">
        <v>150</v>
      </c>
      <c r="Y194" s="156" t="s">
        <v>124</v>
      </c>
      <c r="Z194" s="146"/>
      <c r="AA194" s="146"/>
      <c r="AB194" s="146"/>
      <c r="AC194" s="146"/>
      <c r="AD194" s="146"/>
      <c r="AE194" s="146"/>
      <c r="AF194" s="146"/>
      <c r="AG194" s="146" t="s">
        <v>151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2" x14ac:dyDescent="0.2">
      <c r="A195" s="153"/>
      <c r="B195" s="154"/>
      <c r="C195" s="247" t="s">
        <v>432</v>
      </c>
      <c r="D195" s="248"/>
      <c r="E195" s="248"/>
      <c r="F195" s="248"/>
      <c r="G195" s="248"/>
      <c r="H195" s="156"/>
      <c r="I195" s="156"/>
      <c r="J195" s="156"/>
      <c r="K195" s="156"/>
      <c r="L195" s="156"/>
      <c r="M195" s="156"/>
      <c r="N195" s="155"/>
      <c r="O195" s="155"/>
      <c r="P195" s="155"/>
      <c r="Q195" s="155"/>
      <c r="R195" s="156"/>
      <c r="S195" s="156"/>
      <c r="T195" s="156"/>
      <c r="U195" s="156"/>
      <c r="V195" s="156"/>
      <c r="W195" s="156"/>
      <c r="X195" s="156"/>
      <c r="Y195" s="156"/>
      <c r="Z195" s="146"/>
      <c r="AA195" s="146"/>
      <c r="AB195" s="146"/>
      <c r="AC195" s="146"/>
      <c r="AD195" s="146"/>
      <c r="AE195" s="146"/>
      <c r="AF195" s="146"/>
      <c r="AG195" s="146" t="s">
        <v>145</v>
      </c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3" x14ac:dyDescent="0.2">
      <c r="A196" s="153"/>
      <c r="B196" s="154"/>
      <c r="C196" s="249" t="s">
        <v>433</v>
      </c>
      <c r="D196" s="250"/>
      <c r="E196" s="250"/>
      <c r="F196" s="250"/>
      <c r="G196" s="250"/>
      <c r="H196" s="156"/>
      <c r="I196" s="156"/>
      <c r="J196" s="156"/>
      <c r="K196" s="156"/>
      <c r="L196" s="156"/>
      <c r="M196" s="156"/>
      <c r="N196" s="155"/>
      <c r="O196" s="155"/>
      <c r="P196" s="155"/>
      <c r="Q196" s="155"/>
      <c r="R196" s="156"/>
      <c r="S196" s="156"/>
      <c r="T196" s="156"/>
      <c r="U196" s="156"/>
      <c r="V196" s="156"/>
      <c r="W196" s="156"/>
      <c r="X196" s="156"/>
      <c r="Y196" s="156"/>
      <c r="Z196" s="146"/>
      <c r="AA196" s="146"/>
      <c r="AB196" s="146"/>
      <c r="AC196" s="146"/>
      <c r="AD196" s="146"/>
      <c r="AE196" s="146"/>
      <c r="AF196" s="146"/>
      <c r="AG196" s="146" t="s">
        <v>145</v>
      </c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outlineLevel="3" x14ac:dyDescent="0.2">
      <c r="A197" s="153"/>
      <c r="B197" s="154"/>
      <c r="C197" s="249" t="s">
        <v>434</v>
      </c>
      <c r="D197" s="250"/>
      <c r="E197" s="250"/>
      <c r="F197" s="250"/>
      <c r="G197" s="250"/>
      <c r="H197" s="156"/>
      <c r="I197" s="156"/>
      <c r="J197" s="156"/>
      <c r="K197" s="156"/>
      <c r="L197" s="156"/>
      <c r="M197" s="156"/>
      <c r="N197" s="155"/>
      <c r="O197" s="155"/>
      <c r="P197" s="155"/>
      <c r="Q197" s="155"/>
      <c r="R197" s="156"/>
      <c r="S197" s="156"/>
      <c r="T197" s="156"/>
      <c r="U197" s="156"/>
      <c r="V197" s="156"/>
      <c r="W197" s="156"/>
      <c r="X197" s="156"/>
      <c r="Y197" s="156"/>
      <c r="Z197" s="146"/>
      <c r="AA197" s="146"/>
      <c r="AB197" s="146"/>
      <c r="AC197" s="146"/>
      <c r="AD197" s="146"/>
      <c r="AE197" s="146"/>
      <c r="AF197" s="146"/>
      <c r="AG197" s="146" t="s">
        <v>145</v>
      </c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outlineLevel="1" x14ac:dyDescent="0.2">
      <c r="A198" s="167">
        <v>155</v>
      </c>
      <c r="B198" s="168" t="s">
        <v>450</v>
      </c>
      <c r="C198" s="183" t="s">
        <v>451</v>
      </c>
      <c r="D198" s="169" t="s">
        <v>243</v>
      </c>
      <c r="E198" s="170">
        <v>2</v>
      </c>
      <c r="F198" s="171"/>
      <c r="G198" s="172">
        <f>ROUND(E198*F198,2)</f>
        <v>0</v>
      </c>
      <c r="H198" s="171"/>
      <c r="I198" s="172">
        <f>ROUND(E198*H198,2)</f>
        <v>0</v>
      </c>
      <c r="J198" s="171"/>
      <c r="K198" s="172">
        <f>ROUND(E198*J198,2)</f>
        <v>0</v>
      </c>
      <c r="L198" s="172">
        <v>21</v>
      </c>
      <c r="M198" s="172">
        <f>G198*(1+L198/100)</f>
        <v>0</v>
      </c>
      <c r="N198" s="170">
        <v>0</v>
      </c>
      <c r="O198" s="170">
        <f>ROUND(E198*N198,2)</f>
        <v>0</v>
      </c>
      <c r="P198" s="170">
        <v>0</v>
      </c>
      <c r="Q198" s="170">
        <f>ROUND(E198*P198,2)</f>
        <v>0</v>
      </c>
      <c r="R198" s="172"/>
      <c r="S198" s="172" t="s">
        <v>172</v>
      </c>
      <c r="T198" s="173" t="s">
        <v>132</v>
      </c>
      <c r="U198" s="156">
        <v>0</v>
      </c>
      <c r="V198" s="156">
        <f>ROUND(E198*U198,2)</f>
        <v>0</v>
      </c>
      <c r="W198" s="156"/>
      <c r="X198" s="156" t="s">
        <v>150</v>
      </c>
      <c r="Y198" s="156" t="s">
        <v>124</v>
      </c>
      <c r="Z198" s="146"/>
      <c r="AA198" s="146"/>
      <c r="AB198" s="146"/>
      <c r="AC198" s="146"/>
      <c r="AD198" s="146"/>
      <c r="AE198" s="146"/>
      <c r="AF198" s="146"/>
      <c r="AG198" s="146" t="s">
        <v>151</v>
      </c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2" x14ac:dyDescent="0.2">
      <c r="A199" s="153"/>
      <c r="B199" s="154"/>
      <c r="C199" s="247" t="s">
        <v>432</v>
      </c>
      <c r="D199" s="248"/>
      <c r="E199" s="248"/>
      <c r="F199" s="248"/>
      <c r="G199" s="248"/>
      <c r="H199" s="156"/>
      <c r="I199" s="156"/>
      <c r="J199" s="156"/>
      <c r="K199" s="156"/>
      <c r="L199" s="156"/>
      <c r="M199" s="156"/>
      <c r="N199" s="155"/>
      <c r="O199" s="155"/>
      <c r="P199" s="155"/>
      <c r="Q199" s="155"/>
      <c r="R199" s="156"/>
      <c r="S199" s="156"/>
      <c r="T199" s="156"/>
      <c r="U199" s="156"/>
      <c r="V199" s="156"/>
      <c r="W199" s="156"/>
      <c r="X199" s="156"/>
      <c r="Y199" s="156"/>
      <c r="Z199" s="146"/>
      <c r="AA199" s="146"/>
      <c r="AB199" s="146"/>
      <c r="AC199" s="146"/>
      <c r="AD199" s="146"/>
      <c r="AE199" s="146"/>
      <c r="AF199" s="146"/>
      <c r="AG199" s="146" t="s">
        <v>145</v>
      </c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outlineLevel="3" x14ac:dyDescent="0.2">
      <c r="A200" s="153"/>
      <c r="B200" s="154"/>
      <c r="C200" s="249" t="s">
        <v>439</v>
      </c>
      <c r="D200" s="250"/>
      <c r="E200" s="250"/>
      <c r="F200" s="250"/>
      <c r="G200" s="250"/>
      <c r="H200" s="156"/>
      <c r="I200" s="156"/>
      <c r="J200" s="156"/>
      <c r="K200" s="156"/>
      <c r="L200" s="156"/>
      <c r="M200" s="156"/>
      <c r="N200" s="155"/>
      <c r="O200" s="155"/>
      <c r="P200" s="155"/>
      <c r="Q200" s="155"/>
      <c r="R200" s="156"/>
      <c r="S200" s="156"/>
      <c r="T200" s="156"/>
      <c r="U200" s="156"/>
      <c r="V200" s="156"/>
      <c r="W200" s="156"/>
      <c r="X200" s="156"/>
      <c r="Y200" s="156"/>
      <c r="Z200" s="146"/>
      <c r="AA200" s="146"/>
      <c r="AB200" s="146"/>
      <c r="AC200" s="146"/>
      <c r="AD200" s="146"/>
      <c r="AE200" s="146"/>
      <c r="AF200" s="146"/>
      <c r="AG200" s="146" t="s">
        <v>145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3" x14ac:dyDescent="0.2">
      <c r="A201" s="153"/>
      <c r="B201" s="154"/>
      <c r="C201" s="249" t="s">
        <v>440</v>
      </c>
      <c r="D201" s="250"/>
      <c r="E201" s="250"/>
      <c r="F201" s="250"/>
      <c r="G201" s="250"/>
      <c r="H201" s="156"/>
      <c r="I201" s="156"/>
      <c r="J201" s="156"/>
      <c r="K201" s="156"/>
      <c r="L201" s="156"/>
      <c r="M201" s="156"/>
      <c r="N201" s="155"/>
      <c r="O201" s="155"/>
      <c r="P201" s="155"/>
      <c r="Q201" s="155"/>
      <c r="R201" s="156"/>
      <c r="S201" s="156"/>
      <c r="T201" s="156"/>
      <c r="U201" s="156"/>
      <c r="V201" s="156"/>
      <c r="W201" s="156"/>
      <c r="X201" s="156"/>
      <c r="Y201" s="156"/>
      <c r="Z201" s="146"/>
      <c r="AA201" s="146"/>
      <c r="AB201" s="146"/>
      <c r="AC201" s="146"/>
      <c r="AD201" s="146"/>
      <c r="AE201" s="146"/>
      <c r="AF201" s="146"/>
      <c r="AG201" s="146" t="s">
        <v>145</v>
      </c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outlineLevel="1" x14ac:dyDescent="0.2">
      <c r="A202" s="167">
        <v>156</v>
      </c>
      <c r="B202" s="168" t="s">
        <v>452</v>
      </c>
      <c r="C202" s="183" t="s">
        <v>453</v>
      </c>
      <c r="D202" s="169" t="s">
        <v>243</v>
      </c>
      <c r="E202" s="170">
        <v>2</v>
      </c>
      <c r="F202" s="171"/>
      <c r="G202" s="172">
        <f>ROUND(E202*F202,2)</f>
        <v>0</v>
      </c>
      <c r="H202" s="171"/>
      <c r="I202" s="172">
        <f>ROUND(E202*H202,2)</f>
        <v>0</v>
      </c>
      <c r="J202" s="171"/>
      <c r="K202" s="172">
        <f>ROUND(E202*J202,2)</f>
        <v>0</v>
      </c>
      <c r="L202" s="172">
        <v>21</v>
      </c>
      <c r="M202" s="172">
        <f>G202*(1+L202/100)</f>
        <v>0</v>
      </c>
      <c r="N202" s="170">
        <v>0</v>
      </c>
      <c r="O202" s="170">
        <f>ROUND(E202*N202,2)</f>
        <v>0</v>
      </c>
      <c r="P202" s="170">
        <v>0</v>
      </c>
      <c r="Q202" s="170">
        <f>ROUND(E202*P202,2)</f>
        <v>0</v>
      </c>
      <c r="R202" s="172"/>
      <c r="S202" s="172" t="s">
        <v>172</v>
      </c>
      <c r="T202" s="173" t="s">
        <v>132</v>
      </c>
      <c r="U202" s="156">
        <v>0</v>
      </c>
      <c r="V202" s="156">
        <f>ROUND(E202*U202,2)</f>
        <v>0</v>
      </c>
      <c r="W202" s="156"/>
      <c r="X202" s="156" t="s">
        <v>150</v>
      </c>
      <c r="Y202" s="156" t="s">
        <v>124</v>
      </c>
      <c r="Z202" s="146"/>
      <c r="AA202" s="146"/>
      <c r="AB202" s="146"/>
      <c r="AC202" s="146"/>
      <c r="AD202" s="146"/>
      <c r="AE202" s="146"/>
      <c r="AF202" s="146"/>
      <c r="AG202" s="146" t="s">
        <v>151</v>
      </c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2" x14ac:dyDescent="0.2">
      <c r="A203" s="153"/>
      <c r="B203" s="154"/>
      <c r="C203" s="247" t="s">
        <v>432</v>
      </c>
      <c r="D203" s="248"/>
      <c r="E203" s="248"/>
      <c r="F203" s="248"/>
      <c r="G203" s="248"/>
      <c r="H203" s="156"/>
      <c r="I203" s="156"/>
      <c r="J203" s="156"/>
      <c r="K203" s="156"/>
      <c r="L203" s="156"/>
      <c r="M203" s="156"/>
      <c r="N203" s="155"/>
      <c r="O203" s="155"/>
      <c r="P203" s="155"/>
      <c r="Q203" s="155"/>
      <c r="R203" s="156"/>
      <c r="S203" s="156"/>
      <c r="T203" s="156"/>
      <c r="U203" s="156"/>
      <c r="V203" s="156"/>
      <c r="W203" s="156"/>
      <c r="X203" s="156"/>
      <c r="Y203" s="156"/>
      <c r="Z203" s="146"/>
      <c r="AA203" s="146"/>
      <c r="AB203" s="146"/>
      <c r="AC203" s="146"/>
      <c r="AD203" s="146"/>
      <c r="AE203" s="146"/>
      <c r="AF203" s="146"/>
      <c r="AG203" s="146" t="s">
        <v>145</v>
      </c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3" x14ac:dyDescent="0.2">
      <c r="A204" s="153"/>
      <c r="B204" s="154"/>
      <c r="C204" s="249" t="s">
        <v>433</v>
      </c>
      <c r="D204" s="250"/>
      <c r="E204" s="250"/>
      <c r="F204" s="250"/>
      <c r="G204" s="250"/>
      <c r="H204" s="156"/>
      <c r="I204" s="156"/>
      <c r="J204" s="156"/>
      <c r="K204" s="156"/>
      <c r="L204" s="156"/>
      <c r="M204" s="156"/>
      <c r="N204" s="155"/>
      <c r="O204" s="155"/>
      <c r="P204" s="155"/>
      <c r="Q204" s="155"/>
      <c r="R204" s="156"/>
      <c r="S204" s="156"/>
      <c r="T204" s="156"/>
      <c r="U204" s="156"/>
      <c r="V204" s="156"/>
      <c r="W204" s="156"/>
      <c r="X204" s="156"/>
      <c r="Y204" s="156"/>
      <c r="Z204" s="146"/>
      <c r="AA204" s="146"/>
      <c r="AB204" s="146"/>
      <c r="AC204" s="146"/>
      <c r="AD204" s="146"/>
      <c r="AE204" s="146"/>
      <c r="AF204" s="146"/>
      <c r="AG204" s="146" t="s">
        <v>145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outlineLevel="3" x14ac:dyDescent="0.2">
      <c r="A205" s="153"/>
      <c r="B205" s="154"/>
      <c r="C205" s="249" t="s">
        <v>434</v>
      </c>
      <c r="D205" s="250"/>
      <c r="E205" s="250"/>
      <c r="F205" s="250"/>
      <c r="G205" s="250"/>
      <c r="H205" s="156"/>
      <c r="I205" s="156"/>
      <c r="J205" s="156"/>
      <c r="K205" s="156"/>
      <c r="L205" s="156"/>
      <c r="M205" s="156"/>
      <c r="N205" s="155"/>
      <c r="O205" s="155"/>
      <c r="P205" s="155"/>
      <c r="Q205" s="155"/>
      <c r="R205" s="156"/>
      <c r="S205" s="156"/>
      <c r="T205" s="156"/>
      <c r="U205" s="156"/>
      <c r="V205" s="156"/>
      <c r="W205" s="156"/>
      <c r="X205" s="156"/>
      <c r="Y205" s="156"/>
      <c r="Z205" s="146"/>
      <c r="AA205" s="146"/>
      <c r="AB205" s="146"/>
      <c r="AC205" s="146"/>
      <c r="AD205" s="146"/>
      <c r="AE205" s="146"/>
      <c r="AF205" s="146"/>
      <c r="AG205" s="146" t="s">
        <v>145</v>
      </c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outlineLevel="1" x14ac:dyDescent="0.2">
      <c r="A206" s="167">
        <v>157</v>
      </c>
      <c r="B206" s="168" t="s">
        <v>454</v>
      </c>
      <c r="C206" s="183" t="s">
        <v>455</v>
      </c>
      <c r="D206" s="169" t="s">
        <v>243</v>
      </c>
      <c r="E206" s="170">
        <v>2</v>
      </c>
      <c r="F206" s="171"/>
      <c r="G206" s="172">
        <f>ROUND(E206*F206,2)</f>
        <v>0</v>
      </c>
      <c r="H206" s="171"/>
      <c r="I206" s="172">
        <f>ROUND(E206*H206,2)</f>
        <v>0</v>
      </c>
      <c r="J206" s="171"/>
      <c r="K206" s="172">
        <f>ROUND(E206*J206,2)</f>
        <v>0</v>
      </c>
      <c r="L206" s="172">
        <v>21</v>
      </c>
      <c r="M206" s="172">
        <f>G206*(1+L206/100)</f>
        <v>0</v>
      </c>
      <c r="N206" s="170">
        <v>0</v>
      </c>
      <c r="O206" s="170">
        <f>ROUND(E206*N206,2)</f>
        <v>0</v>
      </c>
      <c r="P206" s="170">
        <v>0</v>
      </c>
      <c r="Q206" s="170">
        <f>ROUND(E206*P206,2)</f>
        <v>0</v>
      </c>
      <c r="R206" s="172"/>
      <c r="S206" s="172" t="s">
        <v>172</v>
      </c>
      <c r="T206" s="173" t="s">
        <v>132</v>
      </c>
      <c r="U206" s="156">
        <v>0</v>
      </c>
      <c r="V206" s="156">
        <f>ROUND(E206*U206,2)</f>
        <v>0</v>
      </c>
      <c r="W206" s="156"/>
      <c r="X206" s="156" t="s">
        <v>150</v>
      </c>
      <c r="Y206" s="156" t="s">
        <v>124</v>
      </c>
      <c r="Z206" s="146"/>
      <c r="AA206" s="146"/>
      <c r="AB206" s="146"/>
      <c r="AC206" s="146"/>
      <c r="AD206" s="146"/>
      <c r="AE206" s="146"/>
      <c r="AF206" s="146"/>
      <c r="AG206" s="146" t="s">
        <v>151</v>
      </c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2" x14ac:dyDescent="0.2">
      <c r="A207" s="153"/>
      <c r="B207" s="154"/>
      <c r="C207" s="247" t="s">
        <v>456</v>
      </c>
      <c r="D207" s="248"/>
      <c r="E207" s="248"/>
      <c r="F207" s="248"/>
      <c r="G207" s="248"/>
      <c r="H207" s="156"/>
      <c r="I207" s="156"/>
      <c r="J207" s="156"/>
      <c r="K207" s="156"/>
      <c r="L207" s="156"/>
      <c r="M207" s="156"/>
      <c r="N207" s="155"/>
      <c r="O207" s="155"/>
      <c r="P207" s="155"/>
      <c r="Q207" s="155"/>
      <c r="R207" s="156"/>
      <c r="S207" s="156"/>
      <c r="T207" s="156"/>
      <c r="U207" s="156"/>
      <c r="V207" s="156"/>
      <c r="W207" s="156"/>
      <c r="X207" s="156"/>
      <c r="Y207" s="156"/>
      <c r="Z207" s="146"/>
      <c r="AA207" s="146"/>
      <c r="AB207" s="146"/>
      <c r="AC207" s="146"/>
      <c r="AD207" s="146"/>
      <c r="AE207" s="146"/>
      <c r="AF207" s="146"/>
      <c r="AG207" s="146" t="s">
        <v>145</v>
      </c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3" x14ac:dyDescent="0.2">
      <c r="A208" s="153"/>
      <c r="B208" s="154"/>
      <c r="C208" s="249" t="s">
        <v>439</v>
      </c>
      <c r="D208" s="250"/>
      <c r="E208" s="250"/>
      <c r="F208" s="250"/>
      <c r="G208" s="250"/>
      <c r="H208" s="156"/>
      <c r="I208" s="156"/>
      <c r="J208" s="156"/>
      <c r="K208" s="156"/>
      <c r="L208" s="156"/>
      <c r="M208" s="156"/>
      <c r="N208" s="155"/>
      <c r="O208" s="155"/>
      <c r="P208" s="155"/>
      <c r="Q208" s="155"/>
      <c r="R208" s="156"/>
      <c r="S208" s="156"/>
      <c r="T208" s="156"/>
      <c r="U208" s="156"/>
      <c r="V208" s="156"/>
      <c r="W208" s="156"/>
      <c r="X208" s="156"/>
      <c r="Y208" s="156"/>
      <c r="Z208" s="146"/>
      <c r="AA208" s="146"/>
      <c r="AB208" s="146"/>
      <c r="AC208" s="146"/>
      <c r="AD208" s="146"/>
      <c r="AE208" s="146"/>
      <c r="AF208" s="146"/>
      <c r="AG208" s="146" t="s">
        <v>145</v>
      </c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outlineLevel="3" x14ac:dyDescent="0.2">
      <c r="A209" s="153"/>
      <c r="B209" s="154"/>
      <c r="C209" s="249" t="s">
        <v>440</v>
      </c>
      <c r="D209" s="250"/>
      <c r="E209" s="250"/>
      <c r="F209" s="250"/>
      <c r="G209" s="250"/>
      <c r="H209" s="156"/>
      <c r="I209" s="156"/>
      <c r="J209" s="156"/>
      <c r="K209" s="156"/>
      <c r="L209" s="156"/>
      <c r="M209" s="156"/>
      <c r="N209" s="155"/>
      <c r="O209" s="155"/>
      <c r="P209" s="155"/>
      <c r="Q209" s="155"/>
      <c r="R209" s="156"/>
      <c r="S209" s="156"/>
      <c r="T209" s="156"/>
      <c r="U209" s="156"/>
      <c r="V209" s="156"/>
      <c r="W209" s="156"/>
      <c r="X209" s="156"/>
      <c r="Y209" s="156"/>
      <c r="Z209" s="146"/>
      <c r="AA209" s="146"/>
      <c r="AB209" s="146"/>
      <c r="AC209" s="146"/>
      <c r="AD209" s="146"/>
      <c r="AE209" s="146"/>
      <c r="AF209" s="146"/>
      <c r="AG209" s="146" t="s">
        <v>145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1" x14ac:dyDescent="0.2">
      <c r="A210" s="167">
        <v>158</v>
      </c>
      <c r="B210" s="168" t="s">
        <v>457</v>
      </c>
      <c r="C210" s="183" t="s">
        <v>458</v>
      </c>
      <c r="D210" s="169" t="s">
        <v>243</v>
      </c>
      <c r="E210" s="170">
        <v>2</v>
      </c>
      <c r="F210" s="171"/>
      <c r="G210" s="172">
        <f>ROUND(E210*F210,2)</f>
        <v>0</v>
      </c>
      <c r="H210" s="171"/>
      <c r="I210" s="172">
        <f>ROUND(E210*H210,2)</f>
        <v>0</v>
      </c>
      <c r="J210" s="171"/>
      <c r="K210" s="172">
        <f>ROUND(E210*J210,2)</f>
        <v>0</v>
      </c>
      <c r="L210" s="172">
        <v>21</v>
      </c>
      <c r="M210" s="172">
        <f>G210*(1+L210/100)</f>
        <v>0</v>
      </c>
      <c r="N210" s="170">
        <v>0</v>
      </c>
      <c r="O210" s="170">
        <f>ROUND(E210*N210,2)</f>
        <v>0</v>
      </c>
      <c r="P210" s="170">
        <v>0</v>
      </c>
      <c r="Q210" s="170">
        <f>ROUND(E210*P210,2)</f>
        <v>0</v>
      </c>
      <c r="R210" s="172"/>
      <c r="S210" s="172" t="s">
        <v>172</v>
      </c>
      <c r="T210" s="173" t="s">
        <v>132</v>
      </c>
      <c r="U210" s="156">
        <v>0</v>
      </c>
      <c r="V210" s="156">
        <f>ROUND(E210*U210,2)</f>
        <v>0</v>
      </c>
      <c r="W210" s="156"/>
      <c r="X210" s="156" t="s">
        <v>150</v>
      </c>
      <c r="Y210" s="156" t="s">
        <v>124</v>
      </c>
      <c r="Z210" s="146"/>
      <c r="AA210" s="146"/>
      <c r="AB210" s="146"/>
      <c r="AC210" s="146"/>
      <c r="AD210" s="146"/>
      <c r="AE210" s="146"/>
      <c r="AF210" s="146"/>
      <c r="AG210" s="146" t="s">
        <v>151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2" x14ac:dyDescent="0.2">
      <c r="A211" s="153"/>
      <c r="B211" s="154"/>
      <c r="C211" s="247" t="s">
        <v>456</v>
      </c>
      <c r="D211" s="248"/>
      <c r="E211" s="248"/>
      <c r="F211" s="248"/>
      <c r="G211" s="248"/>
      <c r="H211" s="156"/>
      <c r="I211" s="156"/>
      <c r="J211" s="156"/>
      <c r="K211" s="156"/>
      <c r="L211" s="156"/>
      <c r="M211" s="156"/>
      <c r="N211" s="155"/>
      <c r="O211" s="155"/>
      <c r="P211" s="155"/>
      <c r="Q211" s="155"/>
      <c r="R211" s="156"/>
      <c r="S211" s="156"/>
      <c r="T211" s="156"/>
      <c r="U211" s="156"/>
      <c r="V211" s="156"/>
      <c r="W211" s="156"/>
      <c r="X211" s="156"/>
      <c r="Y211" s="156"/>
      <c r="Z211" s="146"/>
      <c r="AA211" s="146"/>
      <c r="AB211" s="146"/>
      <c r="AC211" s="146"/>
      <c r="AD211" s="146"/>
      <c r="AE211" s="146"/>
      <c r="AF211" s="146"/>
      <c r="AG211" s="146" t="s">
        <v>145</v>
      </c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3" x14ac:dyDescent="0.2">
      <c r="A212" s="153"/>
      <c r="B212" s="154"/>
      <c r="C212" s="249" t="s">
        <v>439</v>
      </c>
      <c r="D212" s="250"/>
      <c r="E212" s="250"/>
      <c r="F212" s="250"/>
      <c r="G212" s="250"/>
      <c r="H212" s="156"/>
      <c r="I212" s="156"/>
      <c r="J212" s="156"/>
      <c r="K212" s="156"/>
      <c r="L212" s="156"/>
      <c r="M212" s="156"/>
      <c r="N212" s="155"/>
      <c r="O212" s="155"/>
      <c r="P212" s="155"/>
      <c r="Q212" s="155"/>
      <c r="R212" s="156"/>
      <c r="S212" s="156"/>
      <c r="T212" s="156"/>
      <c r="U212" s="156"/>
      <c r="V212" s="156"/>
      <c r="W212" s="156"/>
      <c r="X212" s="156"/>
      <c r="Y212" s="156"/>
      <c r="Z212" s="146"/>
      <c r="AA212" s="146"/>
      <c r="AB212" s="146"/>
      <c r="AC212" s="146"/>
      <c r="AD212" s="146"/>
      <c r="AE212" s="146"/>
      <c r="AF212" s="146"/>
      <c r="AG212" s="146" t="s">
        <v>145</v>
      </c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3" x14ac:dyDescent="0.2">
      <c r="A213" s="153"/>
      <c r="B213" s="154"/>
      <c r="C213" s="249" t="s">
        <v>440</v>
      </c>
      <c r="D213" s="250"/>
      <c r="E213" s="250"/>
      <c r="F213" s="250"/>
      <c r="G213" s="250"/>
      <c r="H213" s="156"/>
      <c r="I213" s="156"/>
      <c r="J213" s="156"/>
      <c r="K213" s="156"/>
      <c r="L213" s="156"/>
      <c r="M213" s="156"/>
      <c r="N213" s="155"/>
      <c r="O213" s="155"/>
      <c r="P213" s="155"/>
      <c r="Q213" s="155"/>
      <c r="R213" s="156"/>
      <c r="S213" s="156"/>
      <c r="T213" s="156"/>
      <c r="U213" s="156"/>
      <c r="V213" s="156"/>
      <c r="W213" s="156"/>
      <c r="X213" s="156"/>
      <c r="Y213" s="156"/>
      <c r="Z213" s="146"/>
      <c r="AA213" s="146"/>
      <c r="AB213" s="146"/>
      <c r="AC213" s="146"/>
      <c r="AD213" s="146"/>
      <c r="AE213" s="146"/>
      <c r="AF213" s="146"/>
      <c r="AG213" s="146" t="s">
        <v>145</v>
      </c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1" x14ac:dyDescent="0.2">
      <c r="A214" s="167">
        <v>159</v>
      </c>
      <c r="B214" s="168" t="s">
        <v>459</v>
      </c>
      <c r="C214" s="183" t="s">
        <v>460</v>
      </c>
      <c r="D214" s="169" t="s">
        <v>243</v>
      </c>
      <c r="E214" s="170">
        <v>2</v>
      </c>
      <c r="F214" s="171"/>
      <c r="G214" s="172">
        <f>ROUND(E214*F214,2)</f>
        <v>0</v>
      </c>
      <c r="H214" s="171"/>
      <c r="I214" s="172">
        <f>ROUND(E214*H214,2)</f>
        <v>0</v>
      </c>
      <c r="J214" s="171"/>
      <c r="K214" s="172">
        <f>ROUND(E214*J214,2)</f>
        <v>0</v>
      </c>
      <c r="L214" s="172">
        <v>21</v>
      </c>
      <c r="M214" s="172">
        <f>G214*(1+L214/100)</f>
        <v>0</v>
      </c>
      <c r="N214" s="170">
        <v>0</v>
      </c>
      <c r="O214" s="170">
        <f>ROUND(E214*N214,2)</f>
        <v>0</v>
      </c>
      <c r="P214" s="170">
        <v>0</v>
      </c>
      <c r="Q214" s="170">
        <f>ROUND(E214*P214,2)</f>
        <v>0</v>
      </c>
      <c r="R214" s="172"/>
      <c r="S214" s="172" t="s">
        <v>172</v>
      </c>
      <c r="T214" s="173" t="s">
        <v>132</v>
      </c>
      <c r="U214" s="156">
        <v>0</v>
      </c>
      <c r="V214" s="156">
        <f>ROUND(E214*U214,2)</f>
        <v>0</v>
      </c>
      <c r="W214" s="156"/>
      <c r="X214" s="156" t="s">
        <v>150</v>
      </c>
      <c r="Y214" s="156" t="s">
        <v>124</v>
      </c>
      <c r="Z214" s="146"/>
      <c r="AA214" s="146"/>
      <c r="AB214" s="146"/>
      <c r="AC214" s="146"/>
      <c r="AD214" s="146"/>
      <c r="AE214" s="146"/>
      <c r="AF214" s="146"/>
      <c r="AG214" s="146" t="s">
        <v>151</v>
      </c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2" x14ac:dyDescent="0.2">
      <c r="A215" s="153"/>
      <c r="B215" s="154"/>
      <c r="C215" s="247" t="s">
        <v>456</v>
      </c>
      <c r="D215" s="248"/>
      <c r="E215" s="248"/>
      <c r="F215" s="248"/>
      <c r="G215" s="248"/>
      <c r="H215" s="156"/>
      <c r="I215" s="156"/>
      <c r="J215" s="156"/>
      <c r="K215" s="156"/>
      <c r="L215" s="156"/>
      <c r="M215" s="156"/>
      <c r="N215" s="155"/>
      <c r="O215" s="155"/>
      <c r="P215" s="155"/>
      <c r="Q215" s="155"/>
      <c r="R215" s="156"/>
      <c r="S215" s="156"/>
      <c r="T215" s="156"/>
      <c r="U215" s="156"/>
      <c r="V215" s="156"/>
      <c r="W215" s="156"/>
      <c r="X215" s="156"/>
      <c r="Y215" s="156"/>
      <c r="Z215" s="146"/>
      <c r="AA215" s="146"/>
      <c r="AB215" s="146"/>
      <c r="AC215" s="146"/>
      <c r="AD215" s="146"/>
      <c r="AE215" s="146"/>
      <c r="AF215" s="146"/>
      <c r="AG215" s="146" t="s">
        <v>145</v>
      </c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outlineLevel="3" x14ac:dyDescent="0.2">
      <c r="A216" s="153"/>
      <c r="B216" s="154"/>
      <c r="C216" s="249" t="s">
        <v>439</v>
      </c>
      <c r="D216" s="250"/>
      <c r="E216" s="250"/>
      <c r="F216" s="250"/>
      <c r="G216" s="250"/>
      <c r="H216" s="156"/>
      <c r="I216" s="156"/>
      <c r="J216" s="156"/>
      <c r="K216" s="156"/>
      <c r="L216" s="156"/>
      <c r="M216" s="156"/>
      <c r="N216" s="155"/>
      <c r="O216" s="155"/>
      <c r="P216" s="155"/>
      <c r="Q216" s="155"/>
      <c r="R216" s="156"/>
      <c r="S216" s="156"/>
      <c r="T216" s="156"/>
      <c r="U216" s="156"/>
      <c r="V216" s="156"/>
      <c r="W216" s="156"/>
      <c r="X216" s="156"/>
      <c r="Y216" s="156"/>
      <c r="Z216" s="146"/>
      <c r="AA216" s="146"/>
      <c r="AB216" s="146"/>
      <c r="AC216" s="146"/>
      <c r="AD216" s="146"/>
      <c r="AE216" s="146"/>
      <c r="AF216" s="146"/>
      <c r="AG216" s="146" t="s">
        <v>145</v>
      </c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3" x14ac:dyDescent="0.2">
      <c r="A217" s="153"/>
      <c r="B217" s="154"/>
      <c r="C217" s="249" t="s">
        <v>440</v>
      </c>
      <c r="D217" s="250"/>
      <c r="E217" s="250"/>
      <c r="F217" s="250"/>
      <c r="G217" s="250"/>
      <c r="H217" s="156"/>
      <c r="I217" s="156"/>
      <c r="J217" s="156"/>
      <c r="K217" s="156"/>
      <c r="L217" s="156"/>
      <c r="M217" s="156"/>
      <c r="N217" s="155"/>
      <c r="O217" s="155"/>
      <c r="P217" s="155"/>
      <c r="Q217" s="155"/>
      <c r="R217" s="156"/>
      <c r="S217" s="156"/>
      <c r="T217" s="156"/>
      <c r="U217" s="156"/>
      <c r="V217" s="156"/>
      <c r="W217" s="156"/>
      <c r="X217" s="156"/>
      <c r="Y217" s="156"/>
      <c r="Z217" s="146"/>
      <c r="AA217" s="146"/>
      <c r="AB217" s="146"/>
      <c r="AC217" s="146"/>
      <c r="AD217" s="146"/>
      <c r="AE217" s="146"/>
      <c r="AF217" s="146"/>
      <c r="AG217" s="146" t="s">
        <v>145</v>
      </c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1" x14ac:dyDescent="0.2">
      <c r="A218" s="167">
        <v>160</v>
      </c>
      <c r="B218" s="168" t="s">
        <v>461</v>
      </c>
      <c r="C218" s="183" t="s">
        <v>462</v>
      </c>
      <c r="D218" s="169" t="s">
        <v>243</v>
      </c>
      <c r="E218" s="170">
        <v>2</v>
      </c>
      <c r="F218" s="171"/>
      <c r="G218" s="172">
        <f>ROUND(E218*F218,2)</f>
        <v>0</v>
      </c>
      <c r="H218" s="171"/>
      <c r="I218" s="172">
        <f>ROUND(E218*H218,2)</f>
        <v>0</v>
      </c>
      <c r="J218" s="171"/>
      <c r="K218" s="172">
        <f>ROUND(E218*J218,2)</f>
        <v>0</v>
      </c>
      <c r="L218" s="172">
        <v>21</v>
      </c>
      <c r="M218" s="172">
        <f>G218*(1+L218/100)</f>
        <v>0</v>
      </c>
      <c r="N218" s="170">
        <v>0</v>
      </c>
      <c r="O218" s="170">
        <f>ROUND(E218*N218,2)</f>
        <v>0</v>
      </c>
      <c r="P218" s="170">
        <v>0</v>
      </c>
      <c r="Q218" s="170">
        <f>ROUND(E218*P218,2)</f>
        <v>0</v>
      </c>
      <c r="R218" s="172"/>
      <c r="S218" s="172" t="s">
        <v>172</v>
      </c>
      <c r="T218" s="173" t="s">
        <v>132</v>
      </c>
      <c r="U218" s="156">
        <v>0</v>
      </c>
      <c r="V218" s="156">
        <f>ROUND(E218*U218,2)</f>
        <v>0</v>
      </c>
      <c r="W218" s="156"/>
      <c r="X218" s="156" t="s">
        <v>150</v>
      </c>
      <c r="Y218" s="156" t="s">
        <v>124</v>
      </c>
      <c r="Z218" s="146"/>
      <c r="AA218" s="146"/>
      <c r="AB218" s="146"/>
      <c r="AC218" s="146"/>
      <c r="AD218" s="146"/>
      <c r="AE218" s="146"/>
      <c r="AF218" s="146"/>
      <c r="AG218" s="146" t="s">
        <v>151</v>
      </c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outlineLevel="2" x14ac:dyDescent="0.2">
      <c r="A219" s="153"/>
      <c r="B219" s="154"/>
      <c r="C219" s="247" t="s">
        <v>456</v>
      </c>
      <c r="D219" s="248"/>
      <c r="E219" s="248"/>
      <c r="F219" s="248"/>
      <c r="G219" s="248"/>
      <c r="H219" s="156"/>
      <c r="I219" s="156"/>
      <c r="J219" s="156"/>
      <c r="K219" s="156"/>
      <c r="L219" s="156"/>
      <c r="M219" s="156"/>
      <c r="N219" s="155"/>
      <c r="O219" s="155"/>
      <c r="P219" s="155"/>
      <c r="Q219" s="155"/>
      <c r="R219" s="156"/>
      <c r="S219" s="156"/>
      <c r="T219" s="156"/>
      <c r="U219" s="156"/>
      <c r="V219" s="156"/>
      <c r="W219" s="156"/>
      <c r="X219" s="156"/>
      <c r="Y219" s="156"/>
      <c r="Z219" s="146"/>
      <c r="AA219" s="146"/>
      <c r="AB219" s="146"/>
      <c r="AC219" s="146"/>
      <c r="AD219" s="146"/>
      <c r="AE219" s="146"/>
      <c r="AF219" s="146"/>
      <c r="AG219" s="146" t="s">
        <v>145</v>
      </c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outlineLevel="3" x14ac:dyDescent="0.2">
      <c r="A220" s="153"/>
      <c r="B220" s="154"/>
      <c r="C220" s="249" t="s">
        <v>439</v>
      </c>
      <c r="D220" s="250"/>
      <c r="E220" s="250"/>
      <c r="F220" s="250"/>
      <c r="G220" s="250"/>
      <c r="H220" s="156"/>
      <c r="I220" s="156"/>
      <c r="J220" s="156"/>
      <c r="K220" s="156"/>
      <c r="L220" s="156"/>
      <c r="M220" s="156"/>
      <c r="N220" s="155"/>
      <c r="O220" s="155"/>
      <c r="P220" s="155"/>
      <c r="Q220" s="155"/>
      <c r="R220" s="156"/>
      <c r="S220" s="156"/>
      <c r="T220" s="156"/>
      <c r="U220" s="156"/>
      <c r="V220" s="156"/>
      <c r="W220" s="156"/>
      <c r="X220" s="156"/>
      <c r="Y220" s="156"/>
      <c r="Z220" s="146"/>
      <c r="AA220" s="146"/>
      <c r="AB220" s="146"/>
      <c r="AC220" s="146"/>
      <c r="AD220" s="146"/>
      <c r="AE220" s="146"/>
      <c r="AF220" s="146"/>
      <c r="AG220" s="146" t="s">
        <v>145</v>
      </c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3" x14ac:dyDescent="0.2">
      <c r="A221" s="153"/>
      <c r="B221" s="154"/>
      <c r="C221" s="249" t="s">
        <v>440</v>
      </c>
      <c r="D221" s="250"/>
      <c r="E221" s="250"/>
      <c r="F221" s="250"/>
      <c r="G221" s="250"/>
      <c r="H221" s="156"/>
      <c r="I221" s="156"/>
      <c r="J221" s="156"/>
      <c r="K221" s="156"/>
      <c r="L221" s="156"/>
      <c r="M221" s="156"/>
      <c r="N221" s="155"/>
      <c r="O221" s="155"/>
      <c r="P221" s="155"/>
      <c r="Q221" s="155"/>
      <c r="R221" s="156"/>
      <c r="S221" s="156"/>
      <c r="T221" s="156"/>
      <c r="U221" s="156"/>
      <c r="V221" s="156"/>
      <c r="W221" s="156"/>
      <c r="X221" s="156"/>
      <c r="Y221" s="156"/>
      <c r="Z221" s="146"/>
      <c r="AA221" s="146"/>
      <c r="AB221" s="146"/>
      <c r="AC221" s="146"/>
      <c r="AD221" s="146"/>
      <c r="AE221" s="146"/>
      <c r="AF221" s="146"/>
      <c r="AG221" s="146" t="s">
        <v>145</v>
      </c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1" x14ac:dyDescent="0.2">
      <c r="A222" s="167">
        <v>161</v>
      </c>
      <c r="B222" s="168" t="s">
        <v>463</v>
      </c>
      <c r="C222" s="183" t="s">
        <v>464</v>
      </c>
      <c r="D222" s="169" t="s">
        <v>243</v>
      </c>
      <c r="E222" s="170">
        <v>2</v>
      </c>
      <c r="F222" s="171"/>
      <c r="G222" s="172">
        <f>ROUND(E222*F222,2)</f>
        <v>0</v>
      </c>
      <c r="H222" s="171"/>
      <c r="I222" s="172">
        <f>ROUND(E222*H222,2)</f>
        <v>0</v>
      </c>
      <c r="J222" s="171"/>
      <c r="K222" s="172">
        <f>ROUND(E222*J222,2)</f>
        <v>0</v>
      </c>
      <c r="L222" s="172">
        <v>21</v>
      </c>
      <c r="M222" s="172">
        <f>G222*(1+L222/100)</f>
        <v>0</v>
      </c>
      <c r="N222" s="170">
        <v>0</v>
      </c>
      <c r="O222" s="170">
        <f>ROUND(E222*N222,2)</f>
        <v>0</v>
      </c>
      <c r="P222" s="170">
        <v>0</v>
      </c>
      <c r="Q222" s="170">
        <f>ROUND(E222*P222,2)</f>
        <v>0</v>
      </c>
      <c r="R222" s="172"/>
      <c r="S222" s="172" t="s">
        <v>172</v>
      </c>
      <c r="T222" s="173" t="s">
        <v>132</v>
      </c>
      <c r="U222" s="156">
        <v>0</v>
      </c>
      <c r="V222" s="156">
        <f>ROUND(E222*U222,2)</f>
        <v>0</v>
      </c>
      <c r="W222" s="156"/>
      <c r="X222" s="156" t="s">
        <v>150</v>
      </c>
      <c r="Y222" s="156" t="s">
        <v>124</v>
      </c>
      <c r="Z222" s="146"/>
      <c r="AA222" s="146"/>
      <c r="AB222" s="146"/>
      <c r="AC222" s="146"/>
      <c r="AD222" s="146"/>
      <c r="AE222" s="146"/>
      <c r="AF222" s="146"/>
      <c r="AG222" s="146" t="s">
        <v>151</v>
      </c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outlineLevel="2" x14ac:dyDescent="0.2">
      <c r="A223" s="153"/>
      <c r="B223" s="154"/>
      <c r="C223" s="247" t="s">
        <v>465</v>
      </c>
      <c r="D223" s="248"/>
      <c r="E223" s="248"/>
      <c r="F223" s="248"/>
      <c r="G223" s="248"/>
      <c r="H223" s="156"/>
      <c r="I223" s="156"/>
      <c r="J223" s="156"/>
      <c r="K223" s="156"/>
      <c r="L223" s="156"/>
      <c r="M223" s="156"/>
      <c r="N223" s="155"/>
      <c r="O223" s="155"/>
      <c r="P223" s="155"/>
      <c r="Q223" s="155"/>
      <c r="R223" s="156"/>
      <c r="S223" s="156"/>
      <c r="T223" s="156"/>
      <c r="U223" s="156"/>
      <c r="V223" s="156"/>
      <c r="W223" s="156"/>
      <c r="X223" s="156"/>
      <c r="Y223" s="156"/>
      <c r="Z223" s="146"/>
      <c r="AA223" s="146"/>
      <c r="AB223" s="146"/>
      <c r="AC223" s="146"/>
      <c r="AD223" s="146"/>
      <c r="AE223" s="146"/>
      <c r="AF223" s="146"/>
      <c r="AG223" s="146" t="s">
        <v>145</v>
      </c>
      <c r="AH223" s="146"/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outlineLevel="3" x14ac:dyDescent="0.2">
      <c r="A224" s="153"/>
      <c r="B224" s="154"/>
      <c r="C224" s="249" t="s">
        <v>439</v>
      </c>
      <c r="D224" s="250"/>
      <c r="E224" s="250"/>
      <c r="F224" s="250"/>
      <c r="G224" s="250"/>
      <c r="H224" s="156"/>
      <c r="I224" s="156"/>
      <c r="J224" s="156"/>
      <c r="K224" s="156"/>
      <c r="L224" s="156"/>
      <c r="M224" s="156"/>
      <c r="N224" s="155"/>
      <c r="O224" s="155"/>
      <c r="P224" s="155"/>
      <c r="Q224" s="155"/>
      <c r="R224" s="156"/>
      <c r="S224" s="156"/>
      <c r="T224" s="156"/>
      <c r="U224" s="156"/>
      <c r="V224" s="156"/>
      <c r="W224" s="156"/>
      <c r="X224" s="156"/>
      <c r="Y224" s="156"/>
      <c r="Z224" s="146"/>
      <c r="AA224" s="146"/>
      <c r="AB224" s="146"/>
      <c r="AC224" s="146"/>
      <c r="AD224" s="146"/>
      <c r="AE224" s="146"/>
      <c r="AF224" s="146"/>
      <c r="AG224" s="146" t="s">
        <v>145</v>
      </c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outlineLevel="3" x14ac:dyDescent="0.2">
      <c r="A225" s="153"/>
      <c r="B225" s="154"/>
      <c r="C225" s="249" t="s">
        <v>434</v>
      </c>
      <c r="D225" s="250"/>
      <c r="E225" s="250"/>
      <c r="F225" s="250"/>
      <c r="G225" s="250"/>
      <c r="H225" s="156"/>
      <c r="I225" s="156"/>
      <c r="J225" s="156"/>
      <c r="K225" s="156"/>
      <c r="L225" s="156"/>
      <c r="M225" s="156"/>
      <c r="N225" s="155"/>
      <c r="O225" s="155"/>
      <c r="P225" s="155"/>
      <c r="Q225" s="155"/>
      <c r="R225" s="156"/>
      <c r="S225" s="156"/>
      <c r="T225" s="156"/>
      <c r="U225" s="156"/>
      <c r="V225" s="156"/>
      <c r="W225" s="156"/>
      <c r="X225" s="156"/>
      <c r="Y225" s="156"/>
      <c r="Z225" s="146"/>
      <c r="AA225" s="146"/>
      <c r="AB225" s="146"/>
      <c r="AC225" s="146"/>
      <c r="AD225" s="146"/>
      <c r="AE225" s="146"/>
      <c r="AF225" s="146"/>
      <c r="AG225" s="146" t="s">
        <v>145</v>
      </c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outlineLevel="1" x14ac:dyDescent="0.2">
      <c r="A226" s="167">
        <v>162</v>
      </c>
      <c r="B226" s="168" t="s">
        <v>466</v>
      </c>
      <c r="C226" s="183" t="s">
        <v>467</v>
      </c>
      <c r="D226" s="169" t="s">
        <v>243</v>
      </c>
      <c r="E226" s="170">
        <v>2</v>
      </c>
      <c r="F226" s="171"/>
      <c r="G226" s="172">
        <f>ROUND(E226*F226,2)</f>
        <v>0</v>
      </c>
      <c r="H226" s="171"/>
      <c r="I226" s="172">
        <f>ROUND(E226*H226,2)</f>
        <v>0</v>
      </c>
      <c r="J226" s="171"/>
      <c r="K226" s="172">
        <f>ROUND(E226*J226,2)</f>
        <v>0</v>
      </c>
      <c r="L226" s="172">
        <v>21</v>
      </c>
      <c r="M226" s="172">
        <f>G226*(1+L226/100)</f>
        <v>0</v>
      </c>
      <c r="N226" s="170">
        <v>0</v>
      </c>
      <c r="O226" s="170">
        <f>ROUND(E226*N226,2)</f>
        <v>0</v>
      </c>
      <c r="P226" s="170">
        <v>0</v>
      </c>
      <c r="Q226" s="170">
        <f>ROUND(E226*P226,2)</f>
        <v>0</v>
      </c>
      <c r="R226" s="172"/>
      <c r="S226" s="172" t="s">
        <v>172</v>
      </c>
      <c r="T226" s="173" t="s">
        <v>132</v>
      </c>
      <c r="U226" s="156">
        <v>0</v>
      </c>
      <c r="V226" s="156">
        <f>ROUND(E226*U226,2)</f>
        <v>0</v>
      </c>
      <c r="W226" s="156"/>
      <c r="X226" s="156" t="s">
        <v>150</v>
      </c>
      <c r="Y226" s="156" t="s">
        <v>124</v>
      </c>
      <c r="Z226" s="146"/>
      <c r="AA226" s="146"/>
      <c r="AB226" s="146"/>
      <c r="AC226" s="146"/>
      <c r="AD226" s="146"/>
      <c r="AE226" s="146"/>
      <c r="AF226" s="146"/>
      <c r="AG226" s="146" t="s">
        <v>151</v>
      </c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outlineLevel="2" x14ac:dyDescent="0.2">
      <c r="A227" s="153"/>
      <c r="B227" s="154"/>
      <c r="C227" s="247" t="s">
        <v>465</v>
      </c>
      <c r="D227" s="248"/>
      <c r="E227" s="248"/>
      <c r="F227" s="248"/>
      <c r="G227" s="248"/>
      <c r="H227" s="156"/>
      <c r="I227" s="156"/>
      <c r="J227" s="156"/>
      <c r="K227" s="156"/>
      <c r="L227" s="156"/>
      <c r="M227" s="156"/>
      <c r="N227" s="155"/>
      <c r="O227" s="155"/>
      <c r="P227" s="155"/>
      <c r="Q227" s="155"/>
      <c r="R227" s="156"/>
      <c r="S227" s="156"/>
      <c r="T227" s="156"/>
      <c r="U227" s="156"/>
      <c r="V227" s="156"/>
      <c r="W227" s="156"/>
      <c r="X227" s="156"/>
      <c r="Y227" s="156"/>
      <c r="Z227" s="146"/>
      <c r="AA227" s="146"/>
      <c r="AB227" s="146"/>
      <c r="AC227" s="146"/>
      <c r="AD227" s="146"/>
      <c r="AE227" s="146"/>
      <c r="AF227" s="146"/>
      <c r="AG227" s="146" t="s">
        <v>145</v>
      </c>
      <c r="AH227" s="146"/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outlineLevel="3" x14ac:dyDescent="0.2">
      <c r="A228" s="153"/>
      <c r="B228" s="154"/>
      <c r="C228" s="249" t="s">
        <v>439</v>
      </c>
      <c r="D228" s="250"/>
      <c r="E228" s="250"/>
      <c r="F228" s="250"/>
      <c r="G228" s="250"/>
      <c r="H228" s="156"/>
      <c r="I228" s="156"/>
      <c r="J228" s="156"/>
      <c r="K228" s="156"/>
      <c r="L228" s="156"/>
      <c r="M228" s="156"/>
      <c r="N228" s="155"/>
      <c r="O228" s="155"/>
      <c r="P228" s="155"/>
      <c r="Q228" s="155"/>
      <c r="R228" s="156"/>
      <c r="S228" s="156"/>
      <c r="T228" s="156"/>
      <c r="U228" s="156"/>
      <c r="V228" s="156"/>
      <c r="W228" s="156"/>
      <c r="X228" s="156"/>
      <c r="Y228" s="156"/>
      <c r="Z228" s="146"/>
      <c r="AA228" s="146"/>
      <c r="AB228" s="146"/>
      <c r="AC228" s="146"/>
      <c r="AD228" s="146"/>
      <c r="AE228" s="146"/>
      <c r="AF228" s="146"/>
      <c r="AG228" s="146" t="s">
        <v>145</v>
      </c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outlineLevel="3" x14ac:dyDescent="0.2">
      <c r="A229" s="153"/>
      <c r="B229" s="154"/>
      <c r="C229" s="249" t="s">
        <v>434</v>
      </c>
      <c r="D229" s="250"/>
      <c r="E229" s="250"/>
      <c r="F229" s="250"/>
      <c r="G229" s="250"/>
      <c r="H229" s="156"/>
      <c r="I229" s="156"/>
      <c r="J229" s="156"/>
      <c r="K229" s="156"/>
      <c r="L229" s="156"/>
      <c r="M229" s="156"/>
      <c r="N229" s="155"/>
      <c r="O229" s="155"/>
      <c r="P229" s="155"/>
      <c r="Q229" s="155"/>
      <c r="R229" s="156"/>
      <c r="S229" s="156"/>
      <c r="T229" s="156"/>
      <c r="U229" s="156"/>
      <c r="V229" s="156"/>
      <c r="W229" s="156"/>
      <c r="X229" s="156"/>
      <c r="Y229" s="156"/>
      <c r="Z229" s="146"/>
      <c r="AA229" s="146"/>
      <c r="AB229" s="146"/>
      <c r="AC229" s="146"/>
      <c r="AD229" s="146"/>
      <c r="AE229" s="146"/>
      <c r="AF229" s="146"/>
      <c r="AG229" s="146" t="s">
        <v>145</v>
      </c>
      <c r="AH229" s="146"/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outlineLevel="1" x14ac:dyDescent="0.2">
      <c r="A230" s="167">
        <v>163</v>
      </c>
      <c r="B230" s="168" t="s">
        <v>468</v>
      </c>
      <c r="C230" s="183" t="s">
        <v>469</v>
      </c>
      <c r="D230" s="169" t="s">
        <v>243</v>
      </c>
      <c r="E230" s="170">
        <v>2</v>
      </c>
      <c r="F230" s="171"/>
      <c r="G230" s="172">
        <f>ROUND(E230*F230,2)</f>
        <v>0</v>
      </c>
      <c r="H230" s="171"/>
      <c r="I230" s="172">
        <f>ROUND(E230*H230,2)</f>
        <v>0</v>
      </c>
      <c r="J230" s="171"/>
      <c r="K230" s="172">
        <f>ROUND(E230*J230,2)</f>
        <v>0</v>
      </c>
      <c r="L230" s="172">
        <v>21</v>
      </c>
      <c r="M230" s="172">
        <f>G230*(1+L230/100)</f>
        <v>0</v>
      </c>
      <c r="N230" s="170">
        <v>0</v>
      </c>
      <c r="O230" s="170">
        <f>ROUND(E230*N230,2)</f>
        <v>0</v>
      </c>
      <c r="P230" s="170">
        <v>0</v>
      </c>
      <c r="Q230" s="170">
        <f>ROUND(E230*P230,2)</f>
        <v>0</v>
      </c>
      <c r="R230" s="172"/>
      <c r="S230" s="172" t="s">
        <v>172</v>
      </c>
      <c r="T230" s="173" t="s">
        <v>132</v>
      </c>
      <c r="U230" s="156">
        <v>0</v>
      </c>
      <c r="V230" s="156">
        <f>ROUND(E230*U230,2)</f>
        <v>0</v>
      </c>
      <c r="W230" s="156"/>
      <c r="X230" s="156" t="s">
        <v>150</v>
      </c>
      <c r="Y230" s="156" t="s">
        <v>124</v>
      </c>
      <c r="Z230" s="146"/>
      <c r="AA230" s="146"/>
      <c r="AB230" s="146"/>
      <c r="AC230" s="146"/>
      <c r="AD230" s="146"/>
      <c r="AE230" s="146"/>
      <c r="AF230" s="146"/>
      <c r="AG230" s="146" t="s">
        <v>151</v>
      </c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outlineLevel="2" x14ac:dyDescent="0.2">
      <c r="A231" s="153"/>
      <c r="B231" s="154"/>
      <c r="C231" s="247" t="s">
        <v>465</v>
      </c>
      <c r="D231" s="248"/>
      <c r="E231" s="248"/>
      <c r="F231" s="248"/>
      <c r="G231" s="248"/>
      <c r="H231" s="156"/>
      <c r="I231" s="156"/>
      <c r="J231" s="156"/>
      <c r="K231" s="156"/>
      <c r="L231" s="156"/>
      <c r="M231" s="156"/>
      <c r="N231" s="155"/>
      <c r="O231" s="155"/>
      <c r="P231" s="155"/>
      <c r="Q231" s="155"/>
      <c r="R231" s="156"/>
      <c r="S231" s="156"/>
      <c r="T231" s="156"/>
      <c r="U231" s="156"/>
      <c r="V231" s="156"/>
      <c r="W231" s="156"/>
      <c r="X231" s="156"/>
      <c r="Y231" s="156"/>
      <c r="Z231" s="146"/>
      <c r="AA231" s="146"/>
      <c r="AB231" s="146"/>
      <c r="AC231" s="146"/>
      <c r="AD231" s="146"/>
      <c r="AE231" s="146"/>
      <c r="AF231" s="146"/>
      <c r="AG231" s="146" t="s">
        <v>145</v>
      </c>
      <c r="AH231" s="146"/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outlineLevel="3" x14ac:dyDescent="0.2">
      <c r="A232" s="153"/>
      <c r="B232" s="154"/>
      <c r="C232" s="249" t="s">
        <v>439</v>
      </c>
      <c r="D232" s="250"/>
      <c r="E232" s="250"/>
      <c r="F232" s="250"/>
      <c r="G232" s="250"/>
      <c r="H232" s="156"/>
      <c r="I232" s="156"/>
      <c r="J232" s="156"/>
      <c r="K232" s="156"/>
      <c r="L232" s="156"/>
      <c r="M232" s="156"/>
      <c r="N232" s="155"/>
      <c r="O232" s="155"/>
      <c r="P232" s="155"/>
      <c r="Q232" s="155"/>
      <c r="R232" s="156"/>
      <c r="S232" s="156"/>
      <c r="T232" s="156"/>
      <c r="U232" s="156"/>
      <c r="V232" s="156"/>
      <c r="W232" s="156"/>
      <c r="X232" s="156"/>
      <c r="Y232" s="156"/>
      <c r="Z232" s="146"/>
      <c r="AA232" s="146"/>
      <c r="AB232" s="146"/>
      <c r="AC232" s="146"/>
      <c r="AD232" s="146"/>
      <c r="AE232" s="146"/>
      <c r="AF232" s="146"/>
      <c r="AG232" s="146" t="s">
        <v>145</v>
      </c>
      <c r="AH232" s="146"/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outlineLevel="3" x14ac:dyDescent="0.2">
      <c r="A233" s="153"/>
      <c r="B233" s="154"/>
      <c r="C233" s="249" t="s">
        <v>434</v>
      </c>
      <c r="D233" s="250"/>
      <c r="E233" s="250"/>
      <c r="F233" s="250"/>
      <c r="G233" s="250"/>
      <c r="H233" s="156"/>
      <c r="I233" s="156"/>
      <c r="J233" s="156"/>
      <c r="K233" s="156"/>
      <c r="L233" s="156"/>
      <c r="M233" s="156"/>
      <c r="N233" s="155"/>
      <c r="O233" s="155"/>
      <c r="P233" s="155"/>
      <c r="Q233" s="155"/>
      <c r="R233" s="156"/>
      <c r="S233" s="156"/>
      <c r="T233" s="156"/>
      <c r="U233" s="156"/>
      <c r="V233" s="156"/>
      <c r="W233" s="156"/>
      <c r="X233" s="156"/>
      <c r="Y233" s="156"/>
      <c r="Z233" s="146"/>
      <c r="AA233" s="146"/>
      <c r="AB233" s="146"/>
      <c r="AC233" s="146"/>
      <c r="AD233" s="146"/>
      <c r="AE233" s="146"/>
      <c r="AF233" s="146"/>
      <c r="AG233" s="146" t="s">
        <v>145</v>
      </c>
      <c r="AH233" s="146"/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outlineLevel="1" x14ac:dyDescent="0.2">
      <c r="A234" s="167">
        <v>164</v>
      </c>
      <c r="B234" s="168" t="s">
        <v>470</v>
      </c>
      <c r="C234" s="183" t="s">
        <v>471</v>
      </c>
      <c r="D234" s="169" t="s">
        <v>243</v>
      </c>
      <c r="E234" s="170">
        <v>2</v>
      </c>
      <c r="F234" s="171"/>
      <c r="G234" s="172">
        <f>ROUND(E234*F234,2)</f>
        <v>0</v>
      </c>
      <c r="H234" s="171"/>
      <c r="I234" s="172">
        <f>ROUND(E234*H234,2)</f>
        <v>0</v>
      </c>
      <c r="J234" s="171"/>
      <c r="K234" s="172">
        <f>ROUND(E234*J234,2)</f>
        <v>0</v>
      </c>
      <c r="L234" s="172">
        <v>21</v>
      </c>
      <c r="M234" s="172">
        <f>G234*(1+L234/100)</f>
        <v>0</v>
      </c>
      <c r="N234" s="170">
        <v>0</v>
      </c>
      <c r="O234" s="170">
        <f>ROUND(E234*N234,2)</f>
        <v>0</v>
      </c>
      <c r="P234" s="170">
        <v>0</v>
      </c>
      <c r="Q234" s="170">
        <f>ROUND(E234*P234,2)</f>
        <v>0</v>
      </c>
      <c r="R234" s="172"/>
      <c r="S234" s="172" t="s">
        <v>172</v>
      </c>
      <c r="T234" s="173" t="s">
        <v>132</v>
      </c>
      <c r="U234" s="156">
        <v>0</v>
      </c>
      <c r="V234" s="156">
        <f>ROUND(E234*U234,2)</f>
        <v>0</v>
      </c>
      <c r="W234" s="156"/>
      <c r="X234" s="156" t="s">
        <v>150</v>
      </c>
      <c r="Y234" s="156" t="s">
        <v>124</v>
      </c>
      <c r="Z234" s="146"/>
      <c r="AA234" s="146"/>
      <c r="AB234" s="146"/>
      <c r="AC234" s="146"/>
      <c r="AD234" s="146"/>
      <c r="AE234" s="146"/>
      <c r="AF234" s="146"/>
      <c r="AG234" s="146" t="s">
        <v>151</v>
      </c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outlineLevel="2" x14ac:dyDescent="0.2">
      <c r="A235" s="153"/>
      <c r="B235" s="154"/>
      <c r="C235" s="247" t="s">
        <v>465</v>
      </c>
      <c r="D235" s="248"/>
      <c r="E235" s="248"/>
      <c r="F235" s="248"/>
      <c r="G235" s="248"/>
      <c r="H235" s="156"/>
      <c r="I235" s="156"/>
      <c r="J235" s="156"/>
      <c r="K235" s="156"/>
      <c r="L235" s="156"/>
      <c r="M235" s="156"/>
      <c r="N235" s="155"/>
      <c r="O235" s="155"/>
      <c r="P235" s="155"/>
      <c r="Q235" s="155"/>
      <c r="R235" s="156"/>
      <c r="S235" s="156"/>
      <c r="T235" s="156"/>
      <c r="U235" s="156"/>
      <c r="V235" s="156"/>
      <c r="W235" s="156"/>
      <c r="X235" s="156"/>
      <c r="Y235" s="156"/>
      <c r="Z235" s="146"/>
      <c r="AA235" s="146"/>
      <c r="AB235" s="146"/>
      <c r="AC235" s="146"/>
      <c r="AD235" s="146"/>
      <c r="AE235" s="146"/>
      <c r="AF235" s="146"/>
      <c r="AG235" s="146" t="s">
        <v>145</v>
      </c>
      <c r="AH235" s="146"/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outlineLevel="3" x14ac:dyDescent="0.2">
      <c r="A236" s="153"/>
      <c r="B236" s="154"/>
      <c r="C236" s="249" t="s">
        <v>439</v>
      </c>
      <c r="D236" s="250"/>
      <c r="E236" s="250"/>
      <c r="F236" s="250"/>
      <c r="G236" s="250"/>
      <c r="H236" s="156"/>
      <c r="I236" s="156"/>
      <c r="J236" s="156"/>
      <c r="K236" s="156"/>
      <c r="L236" s="156"/>
      <c r="M236" s="156"/>
      <c r="N236" s="155"/>
      <c r="O236" s="155"/>
      <c r="P236" s="155"/>
      <c r="Q236" s="155"/>
      <c r="R236" s="156"/>
      <c r="S236" s="156"/>
      <c r="T236" s="156"/>
      <c r="U236" s="156"/>
      <c r="V236" s="156"/>
      <c r="W236" s="156"/>
      <c r="X236" s="156"/>
      <c r="Y236" s="156"/>
      <c r="Z236" s="146"/>
      <c r="AA236" s="146"/>
      <c r="AB236" s="146"/>
      <c r="AC236" s="146"/>
      <c r="AD236" s="146"/>
      <c r="AE236" s="146"/>
      <c r="AF236" s="146"/>
      <c r="AG236" s="146" t="s">
        <v>145</v>
      </c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outlineLevel="3" x14ac:dyDescent="0.2">
      <c r="A237" s="153"/>
      <c r="B237" s="154"/>
      <c r="C237" s="249" t="s">
        <v>434</v>
      </c>
      <c r="D237" s="250"/>
      <c r="E237" s="250"/>
      <c r="F237" s="250"/>
      <c r="G237" s="250"/>
      <c r="H237" s="156"/>
      <c r="I237" s="156"/>
      <c r="J237" s="156"/>
      <c r="K237" s="156"/>
      <c r="L237" s="156"/>
      <c r="M237" s="156"/>
      <c r="N237" s="155"/>
      <c r="O237" s="155"/>
      <c r="P237" s="155"/>
      <c r="Q237" s="155"/>
      <c r="R237" s="156"/>
      <c r="S237" s="156"/>
      <c r="T237" s="156"/>
      <c r="U237" s="156"/>
      <c r="V237" s="156"/>
      <c r="W237" s="156"/>
      <c r="X237" s="156"/>
      <c r="Y237" s="156"/>
      <c r="Z237" s="146"/>
      <c r="AA237" s="146"/>
      <c r="AB237" s="146"/>
      <c r="AC237" s="146"/>
      <c r="AD237" s="146"/>
      <c r="AE237" s="146"/>
      <c r="AF237" s="146"/>
      <c r="AG237" s="146" t="s">
        <v>145</v>
      </c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outlineLevel="1" x14ac:dyDescent="0.2">
      <c r="A238" s="167">
        <v>165</v>
      </c>
      <c r="B238" s="168" t="s">
        <v>472</v>
      </c>
      <c r="C238" s="183" t="s">
        <v>473</v>
      </c>
      <c r="D238" s="169" t="s">
        <v>243</v>
      </c>
      <c r="E238" s="170">
        <v>2</v>
      </c>
      <c r="F238" s="171"/>
      <c r="G238" s="172">
        <f>ROUND(E238*F238,2)</f>
        <v>0</v>
      </c>
      <c r="H238" s="171"/>
      <c r="I238" s="172">
        <f>ROUND(E238*H238,2)</f>
        <v>0</v>
      </c>
      <c r="J238" s="171"/>
      <c r="K238" s="172">
        <f>ROUND(E238*J238,2)</f>
        <v>0</v>
      </c>
      <c r="L238" s="172">
        <v>21</v>
      </c>
      <c r="M238" s="172">
        <f>G238*(1+L238/100)</f>
        <v>0</v>
      </c>
      <c r="N238" s="170">
        <v>0</v>
      </c>
      <c r="O238" s="170">
        <f>ROUND(E238*N238,2)</f>
        <v>0</v>
      </c>
      <c r="P238" s="170">
        <v>0</v>
      </c>
      <c r="Q238" s="170">
        <f>ROUND(E238*P238,2)</f>
        <v>0</v>
      </c>
      <c r="R238" s="172"/>
      <c r="S238" s="172" t="s">
        <v>172</v>
      </c>
      <c r="T238" s="173" t="s">
        <v>132</v>
      </c>
      <c r="U238" s="156">
        <v>0</v>
      </c>
      <c r="V238" s="156">
        <f>ROUND(E238*U238,2)</f>
        <v>0</v>
      </c>
      <c r="W238" s="156"/>
      <c r="X238" s="156" t="s">
        <v>150</v>
      </c>
      <c r="Y238" s="156" t="s">
        <v>124</v>
      </c>
      <c r="Z238" s="146"/>
      <c r="AA238" s="146"/>
      <c r="AB238" s="146"/>
      <c r="AC238" s="146"/>
      <c r="AD238" s="146"/>
      <c r="AE238" s="146"/>
      <c r="AF238" s="146"/>
      <c r="AG238" s="146" t="s">
        <v>151</v>
      </c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outlineLevel="2" x14ac:dyDescent="0.2">
      <c r="A239" s="153"/>
      <c r="B239" s="154"/>
      <c r="C239" s="247" t="s">
        <v>465</v>
      </c>
      <c r="D239" s="248"/>
      <c r="E239" s="248"/>
      <c r="F239" s="248"/>
      <c r="G239" s="248"/>
      <c r="H239" s="156"/>
      <c r="I239" s="156"/>
      <c r="J239" s="156"/>
      <c r="K239" s="156"/>
      <c r="L239" s="156"/>
      <c r="M239" s="156"/>
      <c r="N239" s="155"/>
      <c r="O239" s="155"/>
      <c r="P239" s="155"/>
      <c r="Q239" s="155"/>
      <c r="R239" s="156"/>
      <c r="S239" s="156"/>
      <c r="T239" s="156"/>
      <c r="U239" s="156"/>
      <c r="V239" s="156"/>
      <c r="W239" s="156"/>
      <c r="X239" s="156"/>
      <c r="Y239" s="156"/>
      <c r="Z239" s="146"/>
      <c r="AA239" s="146"/>
      <c r="AB239" s="146"/>
      <c r="AC239" s="146"/>
      <c r="AD239" s="146"/>
      <c r="AE239" s="146"/>
      <c r="AF239" s="146"/>
      <c r="AG239" s="146" t="s">
        <v>145</v>
      </c>
      <c r="AH239" s="146"/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outlineLevel="3" x14ac:dyDescent="0.2">
      <c r="A240" s="153"/>
      <c r="B240" s="154"/>
      <c r="C240" s="249" t="s">
        <v>439</v>
      </c>
      <c r="D240" s="250"/>
      <c r="E240" s="250"/>
      <c r="F240" s="250"/>
      <c r="G240" s="250"/>
      <c r="H240" s="156"/>
      <c r="I240" s="156"/>
      <c r="J240" s="156"/>
      <c r="K240" s="156"/>
      <c r="L240" s="156"/>
      <c r="M240" s="156"/>
      <c r="N240" s="155"/>
      <c r="O240" s="155"/>
      <c r="P240" s="155"/>
      <c r="Q240" s="155"/>
      <c r="R240" s="156"/>
      <c r="S240" s="156"/>
      <c r="T240" s="156"/>
      <c r="U240" s="156"/>
      <c r="V240" s="156"/>
      <c r="W240" s="156"/>
      <c r="X240" s="156"/>
      <c r="Y240" s="156"/>
      <c r="Z240" s="146"/>
      <c r="AA240" s="146"/>
      <c r="AB240" s="146"/>
      <c r="AC240" s="146"/>
      <c r="AD240" s="146"/>
      <c r="AE240" s="146"/>
      <c r="AF240" s="146"/>
      <c r="AG240" s="146" t="s">
        <v>145</v>
      </c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outlineLevel="3" x14ac:dyDescent="0.2">
      <c r="A241" s="153"/>
      <c r="B241" s="154"/>
      <c r="C241" s="249" t="s">
        <v>434</v>
      </c>
      <c r="D241" s="250"/>
      <c r="E241" s="250"/>
      <c r="F241" s="250"/>
      <c r="G241" s="250"/>
      <c r="H241" s="156"/>
      <c r="I241" s="156"/>
      <c r="J241" s="156"/>
      <c r="K241" s="156"/>
      <c r="L241" s="156"/>
      <c r="M241" s="156"/>
      <c r="N241" s="155"/>
      <c r="O241" s="155"/>
      <c r="P241" s="155"/>
      <c r="Q241" s="155"/>
      <c r="R241" s="156"/>
      <c r="S241" s="156"/>
      <c r="T241" s="156"/>
      <c r="U241" s="156"/>
      <c r="V241" s="156"/>
      <c r="W241" s="156"/>
      <c r="X241" s="156"/>
      <c r="Y241" s="156"/>
      <c r="Z241" s="146"/>
      <c r="AA241" s="146"/>
      <c r="AB241" s="146"/>
      <c r="AC241" s="146"/>
      <c r="AD241" s="146"/>
      <c r="AE241" s="146"/>
      <c r="AF241" s="146"/>
      <c r="AG241" s="146" t="s">
        <v>145</v>
      </c>
      <c r="AH241" s="146"/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</row>
    <row r="242" spans="1:60" outlineLevel="1" x14ac:dyDescent="0.2">
      <c r="A242" s="167">
        <v>166</v>
      </c>
      <c r="B242" s="168" t="s">
        <v>474</v>
      </c>
      <c r="C242" s="183" t="s">
        <v>475</v>
      </c>
      <c r="D242" s="169" t="s">
        <v>243</v>
      </c>
      <c r="E242" s="170">
        <v>2</v>
      </c>
      <c r="F242" s="171"/>
      <c r="G242" s="172">
        <f>ROUND(E242*F242,2)</f>
        <v>0</v>
      </c>
      <c r="H242" s="171"/>
      <c r="I242" s="172">
        <f>ROUND(E242*H242,2)</f>
        <v>0</v>
      </c>
      <c r="J242" s="171"/>
      <c r="K242" s="172">
        <f>ROUND(E242*J242,2)</f>
        <v>0</v>
      </c>
      <c r="L242" s="172">
        <v>21</v>
      </c>
      <c r="M242" s="172">
        <f>G242*(1+L242/100)</f>
        <v>0</v>
      </c>
      <c r="N242" s="170">
        <v>0</v>
      </c>
      <c r="O242" s="170">
        <f>ROUND(E242*N242,2)</f>
        <v>0</v>
      </c>
      <c r="P242" s="170">
        <v>0</v>
      </c>
      <c r="Q242" s="170">
        <f>ROUND(E242*P242,2)</f>
        <v>0</v>
      </c>
      <c r="R242" s="172"/>
      <c r="S242" s="172" t="s">
        <v>172</v>
      </c>
      <c r="T242" s="173" t="s">
        <v>132</v>
      </c>
      <c r="U242" s="156">
        <v>0</v>
      </c>
      <c r="V242" s="156">
        <f>ROUND(E242*U242,2)</f>
        <v>0</v>
      </c>
      <c r="W242" s="156"/>
      <c r="X242" s="156" t="s">
        <v>150</v>
      </c>
      <c r="Y242" s="156" t="s">
        <v>124</v>
      </c>
      <c r="Z242" s="146"/>
      <c r="AA242" s="146"/>
      <c r="AB242" s="146"/>
      <c r="AC242" s="146"/>
      <c r="AD242" s="146"/>
      <c r="AE242" s="146"/>
      <c r="AF242" s="146"/>
      <c r="AG242" s="146" t="s">
        <v>151</v>
      </c>
      <c r="AH242" s="146"/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outlineLevel="2" x14ac:dyDescent="0.2">
      <c r="A243" s="153"/>
      <c r="B243" s="154"/>
      <c r="C243" s="247" t="s">
        <v>476</v>
      </c>
      <c r="D243" s="248"/>
      <c r="E243" s="248"/>
      <c r="F243" s="248"/>
      <c r="G243" s="248"/>
      <c r="H243" s="156"/>
      <c r="I243" s="156"/>
      <c r="J243" s="156"/>
      <c r="K243" s="156"/>
      <c r="L243" s="156"/>
      <c r="M243" s="156"/>
      <c r="N243" s="155"/>
      <c r="O243" s="155"/>
      <c r="P243" s="155"/>
      <c r="Q243" s="155"/>
      <c r="R243" s="156"/>
      <c r="S243" s="156"/>
      <c r="T243" s="156"/>
      <c r="U243" s="156"/>
      <c r="V243" s="156"/>
      <c r="W243" s="156"/>
      <c r="X243" s="156"/>
      <c r="Y243" s="156"/>
      <c r="Z243" s="146"/>
      <c r="AA243" s="146"/>
      <c r="AB243" s="146"/>
      <c r="AC243" s="146"/>
      <c r="AD243" s="146"/>
      <c r="AE243" s="146"/>
      <c r="AF243" s="146"/>
      <c r="AG243" s="146" t="s">
        <v>145</v>
      </c>
      <c r="AH243" s="146"/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  <c r="BG243" s="146"/>
      <c r="BH243" s="146"/>
    </row>
    <row r="244" spans="1:60" outlineLevel="3" x14ac:dyDescent="0.2">
      <c r="A244" s="153"/>
      <c r="B244" s="154"/>
      <c r="C244" s="249" t="s">
        <v>477</v>
      </c>
      <c r="D244" s="250"/>
      <c r="E244" s="250"/>
      <c r="F244" s="250"/>
      <c r="G244" s="250"/>
      <c r="H244" s="156"/>
      <c r="I244" s="156"/>
      <c r="J244" s="156"/>
      <c r="K244" s="156"/>
      <c r="L244" s="156"/>
      <c r="M244" s="156"/>
      <c r="N244" s="155"/>
      <c r="O244" s="155"/>
      <c r="P244" s="155"/>
      <c r="Q244" s="155"/>
      <c r="R244" s="156"/>
      <c r="S244" s="156"/>
      <c r="T244" s="156"/>
      <c r="U244" s="156"/>
      <c r="V244" s="156"/>
      <c r="W244" s="156"/>
      <c r="X244" s="156"/>
      <c r="Y244" s="156"/>
      <c r="Z244" s="146"/>
      <c r="AA244" s="146"/>
      <c r="AB244" s="146"/>
      <c r="AC244" s="146"/>
      <c r="AD244" s="146"/>
      <c r="AE244" s="146"/>
      <c r="AF244" s="146"/>
      <c r="AG244" s="146" t="s">
        <v>145</v>
      </c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outlineLevel="3" x14ac:dyDescent="0.2">
      <c r="A245" s="153"/>
      <c r="B245" s="154"/>
      <c r="C245" s="249" t="s">
        <v>434</v>
      </c>
      <c r="D245" s="250"/>
      <c r="E245" s="250"/>
      <c r="F245" s="250"/>
      <c r="G245" s="250"/>
      <c r="H245" s="156"/>
      <c r="I245" s="156"/>
      <c r="J245" s="156"/>
      <c r="K245" s="156"/>
      <c r="L245" s="156"/>
      <c r="M245" s="156"/>
      <c r="N245" s="155"/>
      <c r="O245" s="155"/>
      <c r="P245" s="155"/>
      <c r="Q245" s="155"/>
      <c r="R245" s="156"/>
      <c r="S245" s="156"/>
      <c r="T245" s="156"/>
      <c r="U245" s="156"/>
      <c r="V245" s="156"/>
      <c r="W245" s="156"/>
      <c r="X245" s="156"/>
      <c r="Y245" s="156"/>
      <c r="Z245" s="146"/>
      <c r="AA245" s="146"/>
      <c r="AB245" s="146"/>
      <c r="AC245" s="146"/>
      <c r="AD245" s="146"/>
      <c r="AE245" s="146"/>
      <c r="AF245" s="146"/>
      <c r="AG245" s="146" t="s">
        <v>145</v>
      </c>
      <c r="AH245" s="146"/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outlineLevel="1" x14ac:dyDescent="0.2">
      <c r="A246" s="174">
        <v>167</v>
      </c>
      <c r="B246" s="175" t="s">
        <v>478</v>
      </c>
      <c r="C246" s="182" t="s">
        <v>479</v>
      </c>
      <c r="D246" s="176" t="s">
        <v>148</v>
      </c>
      <c r="E246" s="177">
        <v>50</v>
      </c>
      <c r="F246" s="178"/>
      <c r="G246" s="179">
        <f t="shared" ref="G246:G281" si="42">ROUND(E246*F246,2)</f>
        <v>0</v>
      </c>
      <c r="H246" s="178"/>
      <c r="I246" s="179">
        <f t="shared" ref="I246:I281" si="43">ROUND(E246*H246,2)</f>
        <v>0</v>
      </c>
      <c r="J246" s="178"/>
      <c r="K246" s="179">
        <f t="shared" ref="K246:K281" si="44">ROUND(E246*J246,2)</f>
        <v>0</v>
      </c>
      <c r="L246" s="179">
        <v>21</v>
      </c>
      <c r="M246" s="179">
        <f t="shared" ref="M246:M281" si="45">G246*(1+L246/100)</f>
        <v>0</v>
      </c>
      <c r="N246" s="177">
        <v>2.7399999999999998E-3</v>
      </c>
      <c r="O246" s="177">
        <f t="shared" ref="O246:O281" si="46">ROUND(E246*N246,2)</f>
        <v>0.14000000000000001</v>
      </c>
      <c r="P246" s="177">
        <v>0</v>
      </c>
      <c r="Q246" s="177">
        <f t="shared" ref="Q246:Q281" si="47">ROUND(E246*P246,2)</f>
        <v>0</v>
      </c>
      <c r="R246" s="179"/>
      <c r="S246" s="179" t="s">
        <v>122</v>
      </c>
      <c r="T246" s="180" t="s">
        <v>132</v>
      </c>
      <c r="U246" s="156">
        <v>1.46</v>
      </c>
      <c r="V246" s="156">
        <f t="shared" ref="V246:V281" si="48">ROUND(E246*U246,2)</f>
        <v>73</v>
      </c>
      <c r="W246" s="156"/>
      <c r="X246" s="156" t="s">
        <v>123</v>
      </c>
      <c r="Y246" s="156" t="s">
        <v>124</v>
      </c>
      <c r="Z246" s="146"/>
      <c r="AA246" s="146"/>
      <c r="AB246" s="146"/>
      <c r="AC246" s="146"/>
      <c r="AD246" s="146"/>
      <c r="AE246" s="146"/>
      <c r="AF246" s="146"/>
      <c r="AG246" s="146" t="s">
        <v>125</v>
      </c>
      <c r="AH246" s="146"/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outlineLevel="1" x14ac:dyDescent="0.2">
      <c r="A247" s="174">
        <v>168</v>
      </c>
      <c r="B247" s="175" t="s">
        <v>480</v>
      </c>
      <c r="C247" s="182" t="s">
        <v>481</v>
      </c>
      <c r="D247" s="176" t="s">
        <v>148</v>
      </c>
      <c r="E247" s="177">
        <v>60</v>
      </c>
      <c r="F247" s="178"/>
      <c r="G247" s="179">
        <f t="shared" si="42"/>
        <v>0</v>
      </c>
      <c r="H247" s="178"/>
      <c r="I247" s="179">
        <f t="shared" si="43"/>
        <v>0</v>
      </c>
      <c r="J247" s="178"/>
      <c r="K247" s="179">
        <f t="shared" si="44"/>
        <v>0</v>
      </c>
      <c r="L247" s="179">
        <v>21</v>
      </c>
      <c r="M247" s="179">
        <f t="shared" si="45"/>
        <v>0</v>
      </c>
      <c r="N247" s="177">
        <v>2.14E-3</v>
      </c>
      <c r="O247" s="177">
        <f t="shared" si="46"/>
        <v>0.13</v>
      </c>
      <c r="P247" s="177">
        <v>0</v>
      </c>
      <c r="Q247" s="177">
        <f t="shared" si="47"/>
        <v>0</v>
      </c>
      <c r="R247" s="179"/>
      <c r="S247" s="179" t="s">
        <v>122</v>
      </c>
      <c r="T247" s="180" t="s">
        <v>132</v>
      </c>
      <c r="U247" s="156">
        <v>1.1399999999999999</v>
      </c>
      <c r="V247" s="156">
        <f t="shared" si="48"/>
        <v>68.400000000000006</v>
      </c>
      <c r="W247" s="156"/>
      <c r="X247" s="156" t="s">
        <v>123</v>
      </c>
      <c r="Y247" s="156" t="s">
        <v>124</v>
      </c>
      <c r="Z247" s="146"/>
      <c r="AA247" s="146"/>
      <c r="AB247" s="146"/>
      <c r="AC247" s="146"/>
      <c r="AD247" s="146"/>
      <c r="AE247" s="146"/>
      <c r="AF247" s="146"/>
      <c r="AG247" s="146" t="s">
        <v>125</v>
      </c>
      <c r="AH247" s="146"/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outlineLevel="1" x14ac:dyDescent="0.2">
      <c r="A248" s="174">
        <v>169</v>
      </c>
      <c r="B248" s="175" t="s">
        <v>482</v>
      </c>
      <c r="C248" s="182" t="s">
        <v>483</v>
      </c>
      <c r="D248" s="176" t="s">
        <v>148</v>
      </c>
      <c r="E248" s="177">
        <v>26</v>
      </c>
      <c r="F248" s="178"/>
      <c r="G248" s="179">
        <f t="shared" si="42"/>
        <v>0</v>
      </c>
      <c r="H248" s="178"/>
      <c r="I248" s="179">
        <f t="shared" si="43"/>
        <v>0</v>
      </c>
      <c r="J248" s="178"/>
      <c r="K248" s="179">
        <f t="shared" si="44"/>
        <v>0</v>
      </c>
      <c r="L248" s="179">
        <v>21</v>
      </c>
      <c r="M248" s="179">
        <f t="shared" si="45"/>
        <v>0</v>
      </c>
      <c r="N248" s="177">
        <v>1.6299999999999999E-3</v>
      </c>
      <c r="O248" s="177">
        <f t="shared" si="46"/>
        <v>0.04</v>
      </c>
      <c r="P248" s="177">
        <v>0</v>
      </c>
      <c r="Q248" s="177">
        <f t="shared" si="47"/>
        <v>0</v>
      </c>
      <c r="R248" s="179"/>
      <c r="S248" s="179" t="s">
        <v>122</v>
      </c>
      <c r="T248" s="180" t="s">
        <v>132</v>
      </c>
      <c r="U248" s="156">
        <v>0.98</v>
      </c>
      <c r="V248" s="156">
        <f t="shared" si="48"/>
        <v>25.48</v>
      </c>
      <c r="W248" s="156"/>
      <c r="X248" s="156" t="s">
        <v>123</v>
      </c>
      <c r="Y248" s="156" t="s">
        <v>124</v>
      </c>
      <c r="Z248" s="146"/>
      <c r="AA248" s="146"/>
      <c r="AB248" s="146"/>
      <c r="AC248" s="146"/>
      <c r="AD248" s="146"/>
      <c r="AE248" s="146"/>
      <c r="AF248" s="146"/>
      <c r="AG248" s="146" t="s">
        <v>125</v>
      </c>
      <c r="AH248" s="146"/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outlineLevel="1" x14ac:dyDescent="0.2">
      <c r="A249" s="174">
        <v>170</v>
      </c>
      <c r="B249" s="175" t="s">
        <v>484</v>
      </c>
      <c r="C249" s="182" t="s">
        <v>485</v>
      </c>
      <c r="D249" s="176" t="s">
        <v>148</v>
      </c>
      <c r="E249" s="177">
        <v>4</v>
      </c>
      <c r="F249" s="178"/>
      <c r="G249" s="179">
        <f t="shared" si="42"/>
        <v>0</v>
      </c>
      <c r="H249" s="178"/>
      <c r="I249" s="179">
        <f t="shared" si="43"/>
        <v>0</v>
      </c>
      <c r="J249" s="178"/>
      <c r="K249" s="179">
        <f t="shared" si="44"/>
        <v>0</v>
      </c>
      <c r="L249" s="179">
        <v>21</v>
      </c>
      <c r="M249" s="179">
        <f t="shared" si="45"/>
        <v>0</v>
      </c>
      <c r="N249" s="177">
        <v>1.3799999999999999E-3</v>
      </c>
      <c r="O249" s="177">
        <f t="shared" si="46"/>
        <v>0.01</v>
      </c>
      <c r="P249" s="177">
        <v>0</v>
      </c>
      <c r="Q249" s="177">
        <f t="shared" si="47"/>
        <v>0</v>
      </c>
      <c r="R249" s="179"/>
      <c r="S249" s="179" t="s">
        <v>122</v>
      </c>
      <c r="T249" s="180" t="s">
        <v>132</v>
      </c>
      <c r="U249" s="156">
        <v>0.82</v>
      </c>
      <c r="V249" s="156">
        <f t="shared" si="48"/>
        <v>3.28</v>
      </c>
      <c r="W249" s="156"/>
      <c r="X249" s="156" t="s">
        <v>123</v>
      </c>
      <c r="Y249" s="156" t="s">
        <v>124</v>
      </c>
      <c r="Z249" s="146"/>
      <c r="AA249" s="146"/>
      <c r="AB249" s="146"/>
      <c r="AC249" s="146"/>
      <c r="AD249" s="146"/>
      <c r="AE249" s="146"/>
      <c r="AF249" s="146"/>
      <c r="AG249" s="146" t="s">
        <v>125</v>
      </c>
      <c r="AH249" s="146"/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outlineLevel="1" x14ac:dyDescent="0.2">
      <c r="A250" s="174">
        <v>171</v>
      </c>
      <c r="B250" s="175" t="s">
        <v>486</v>
      </c>
      <c r="C250" s="182" t="s">
        <v>487</v>
      </c>
      <c r="D250" s="176" t="s">
        <v>148</v>
      </c>
      <c r="E250" s="177">
        <v>8</v>
      </c>
      <c r="F250" s="178"/>
      <c r="G250" s="179">
        <f t="shared" si="42"/>
        <v>0</v>
      </c>
      <c r="H250" s="178"/>
      <c r="I250" s="179">
        <f t="shared" si="43"/>
        <v>0</v>
      </c>
      <c r="J250" s="178"/>
      <c r="K250" s="179">
        <f t="shared" si="44"/>
        <v>0</v>
      </c>
      <c r="L250" s="179">
        <v>21</v>
      </c>
      <c r="M250" s="179">
        <f t="shared" si="45"/>
        <v>0</v>
      </c>
      <c r="N250" s="177">
        <v>1.48E-3</v>
      </c>
      <c r="O250" s="177">
        <f t="shared" si="46"/>
        <v>0.01</v>
      </c>
      <c r="P250" s="177">
        <v>0</v>
      </c>
      <c r="Q250" s="177">
        <f t="shared" si="47"/>
        <v>0</v>
      </c>
      <c r="R250" s="179"/>
      <c r="S250" s="179" t="s">
        <v>122</v>
      </c>
      <c r="T250" s="180" t="s">
        <v>132</v>
      </c>
      <c r="U250" s="156">
        <v>0.69</v>
      </c>
      <c r="V250" s="156">
        <f t="shared" si="48"/>
        <v>5.52</v>
      </c>
      <c r="W250" s="156"/>
      <c r="X250" s="156" t="s">
        <v>123</v>
      </c>
      <c r="Y250" s="156" t="s">
        <v>124</v>
      </c>
      <c r="Z250" s="146"/>
      <c r="AA250" s="146"/>
      <c r="AB250" s="146"/>
      <c r="AC250" s="146"/>
      <c r="AD250" s="146"/>
      <c r="AE250" s="146"/>
      <c r="AF250" s="146"/>
      <c r="AG250" s="146" t="s">
        <v>125</v>
      </c>
      <c r="AH250" s="146"/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outlineLevel="1" x14ac:dyDescent="0.2">
      <c r="A251" s="174">
        <v>172</v>
      </c>
      <c r="B251" s="175" t="s">
        <v>488</v>
      </c>
      <c r="C251" s="182" t="s">
        <v>489</v>
      </c>
      <c r="D251" s="176" t="s">
        <v>148</v>
      </c>
      <c r="E251" s="177">
        <v>24</v>
      </c>
      <c r="F251" s="178"/>
      <c r="G251" s="179">
        <f t="shared" si="42"/>
        <v>0</v>
      </c>
      <c r="H251" s="178"/>
      <c r="I251" s="179">
        <f t="shared" si="43"/>
        <v>0</v>
      </c>
      <c r="J251" s="178"/>
      <c r="K251" s="179">
        <f t="shared" si="44"/>
        <v>0</v>
      </c>
      <c r="L251" s="179">
        <v>21</v>
      </c>
      <c r="M251" s="179">
        <f t="shared" si="45"/>
        <v>0</v>
      </c>
      <c r="N251" s="177">
        <v>1.24E-3</v>
      </c>
      <c r="O251" s="177">
        <f t="shared" si="46"/>
        <v>0.03</v>
      </c>
      <c r="P251" s="177">
        <v>0</v>
      </c>
      <c r="Q251" s="177">
        <f t="shared" si="47"/>
        <v>0</v>
      </c>
      <c r="R251" s="179"/>
      <c r="S251" s="179" t="s">
        <v>122</v>
      </c>
      <c r="T251" s="180" t="s">
        <v>132</v>
      </c>
      <c r="U251" s="156">
        <v>0.57999999999999996</v>
      </c>
      <c r="V251" s="156">
        <f t="shared" si="48"/>
        <v>13.92</v>
      </c>
      <c r="W251" s="156"/>
      <c r="X251" s="156" t="s">
        <v>123</v>
      </c>
      <c r="Y251" s="156" t="s">
        <v>124</v>
      </c>
      <c r="Z251" s="146"/>
      <c r="AA251" s="146"/>
      <c r="AB251" s="146"/>
      <c r="AC251" s="146"/>
      <c r="AD251" s="146"/>
      <c r="AE251" s="146"/>
      <c r="AF251" s="146"/>
      <c r="AG251" s="146" t="s">
        <v>125</v>
      </c>
      <c r="AH251" s="146"/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outlineLevel="1" x14ac:dyDescent="0.2">
      <c r="A252" s="174">
        <v>173</v>
      </c>
      <c r="B252" s="175" t="s">
        <v>490</v>
      </c>
      <c r="C252" s="182" t="s">
        <v>491</v>
      </c>
      <c r="D252" s="176" t="s">
        <v>148</v>
      </c>
      <c r="E252" s="177">
        <v>4</v>
      </c>
      <c r="F252" s="178"/>
      <c r="G252" s="179">
        <f t="shared" si="42"/>
        <v>0</v>
      </c>
      <c r="H252" s="178"/>
      <c r="I252" s="179">
        <f t="shared" si="43"/>
        <v>0</v>
      </c>
      <c r="J252" s="178"/>
      <c r="K252" s="179">
        <f t="shared" si="44"/>
        <v>0</v>
      </c>
      <c r="L252" s="179">
        <v>21</v>
      </c>
      <c r="M252" s="179">
        <f t="shared" si="45"/>
        <v>0</v>
      </c>
      <c r="N252" s="177">
        <v>6.3000000000000003E-4</v>
      </c>
      <c r="O252" s="177">
        <f t="shared" si="46"/>
        <v>0</v>
      </c>
      <c r="P252" s="177">
        <v>0</v>
      </c>
      <c r="Q252" s="177">
        <f t="shared" si="47"/>
        <v>0</v>
      </c>
      <c r="R252" s="179"/>
      <c r="S252" s="179" t="s">
        <v>122</v>
      </c>
      <c r="T252" s="180" t="s">
        <v>132</v>
      </c>
      <c r="U252" s="156">
        <v>0.33</v>
      </c>
      <c r="V252" s="156">
        <f t="shared" si="48"/>
        <v>1.32</v>
      </c>
      <c r="W252" s="156"/>
      <c r="X252" s="156" t="s">
        <v>123</v>
      </c>
      <c r="Y252" s="156" t="s">
        <v>124</v>
      </c>
      <c r="Z252" s="146"/>
      <c r="AA252" s="146"/>
      <c r="AB252" s="146"/>
      <c r="AC252" s="146"/>
      <c r="AD252" s="146"/>
      <c r="AE252" s="146"/>
      <c r="AF252" s="146"/>
      <c r="AG252" s="146" t="s">
        <v>125</v>
      </c>
      <c r="AH252" s="146"/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outlineLevel="1" x14ac:dyDescent="0.2">
      <c r="A253" s="174">
        <v>174</v>
      </c>
      <c r="B253" s="175" t="s">
        <v>492</v>
      </c>
      <c r="C253" s="182" t="s">
        <v>493</v>
      </c>
      <c r="D253" s="176" t="s">
        <v>243</v>
      </c>
      <c r="E253" s="177">
        <v>6</v>
      </c>
      <c r="F253" s="178"/>
      <c r="G253" s="179">
        <f t="shared" si="42"/>
        <v>0</v>
      </c>
      <c r="H253" s="178"/>
      <c r="I253" s="179">
        <f t="shared" si="43"/>
        <v>0</v>
      </c>
      <c r="J253" s="178"/>
      <c r="K253" s="179">
        <f t="shared" si="44"/>
        <v>0</v>
      </c>
      <c r="L253" s="179">
        <v>21</v>
      </c>
      <c r="M253" s="179">
        <f t="shared" si="45"/>
        <v>0</v>
      </c>
      <c r="N253" s="177">
        <v>0</v>
      </c>
      <c r="O253" s="177">
        <f t="shared" si="46"/>
        <v>0</v>
      </c>
      <c r="P253" s="177">
        <v>0</v>
      </c>
      <c r="Q253" s="177">
        <f t="shared" si="47"/>
        <v>0</v>
      </c>
      <c r="R253" s="179"/>
      <c r="S253" s="179" t="s">
        <v>172</v>
      </c>
      <c r="T253" s="180" t="s">
        <v>132</v>
      </c>
      <c r="U253" s="156">
        <v>0</v>
      </c>
      <c r="V253" s="156">
        <f t="shared" si="48"/>
        <v>0</v>
      </c>
      <c r="W253" s="156"/>
      <c r="X253" s="156" t="s">
        <v>150</v>
      </c>
      <c r="Y253" s="156" t="s">
        <v>124</v>
      </c>
      <c r="Z253" s="146"/>
      <c r="AA253" s="146"/>
      <c r="AB253" s="146"/>
      <c r="AC253" s="146"/>
      <c r="AD253" s="146"/>
      <c r="AE253" s="146"/>
      <c r="AF253" s="146"/>
      <c r="AG253" s="146" t="s">
        <v>151</v>
      </c>
      <c r="AH253" s="146"/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outlineLevel="1" x14ac:dyDescent="0.2">
      <c r="A254" s="174">
        <v>175</v>
      </c>
      <c r="B254" s="175" t="s">
        <v>494</v>
      </c>
      <c r="C254" s="182" t="s">
        <v>495</v>
      </c>
      <c r="D254" s="176" t="s">
        <v>243</v>
      </c>
      <c r="E254" s="177">
        <v>6</v>
      </c>
      <c r="F254" s="178"/>
      <c r="G254" s="179">
        <f t="shared" si="42"/>
        <v>0</v>
      </c>
      <c r="H254" s="178"/>
      <c r="I254" s="179">
        <f t="shared" si="43"/>
        <v>0</v>
      </c>
      <c r="J254" s="178"/>
      <c r="K254" s="179">
        <f t="shared" si="44"/>
        <v>0</v>
      </c>
      <c r="L254" s="179">
        <v>21</v>
      </c>
      <c r="M254" s="179">
        <f t="shared" si="45"/>
        <v>0</v>
      </c>
      <c r="N254" s="177">
        <v>0</v>
      </c>
      <c r="O254" s="177">
        <f t="shared" si="46"/>
        <v>0</v>
      </c>
      <c r="P254" s="177">
        <v>0</v>
      </c>
      <c r="Q254" s="177">
        <f t="shared" si="47"/>
        <v>0</v>
      </c>
      <c r="R254" s="179"/>
      <c r="S254" s="179" t="s">
        <v>172</v>
      </c>
      <c r="T254" s="180" t="s">
        <v>132</v>
      </c>
      <c r="U254" s="156">
        <v>0</v>
      </c>
      <c r="V254" s="156">
        <f t="shared" si="48"/>
        <v>0</v>
      </c>
      <c r="W254" s="156"/>
      <c r="X254" s="156" t="s">
        <v>150</v>
      </c>
      <c r="Y254" s="156" t="s">
        <v>124</v>
      </c>
      <c r="Z254" s="146"/>
      <c r="AA254" s="146"/>
      <c r="AB254" s="146"/>
      <c r="AC254" s="146"/>
      <c r="AD254" s="146"/>
      <c r="AE254" s="146"/>
      <c r="AF254" s="146"/>
      <c r="AG254" s="146" t="s">
        <v>151</v>
      </c>
      <c r="AH254" s="146"/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outlineLevel="1" x14ac:dyDescent="0.2">
      <c r="A255" s="174">
        <v>176</v>
      </c>
      <c r="B255" s="175" t="s">
        <v>496</v>
      </c>
      <c r="C255" s="182" t="s">
        <v>497</v>
      </c>
      <c r="D255" s="176" t="s">
        <v>243</v>
      </c>
      <c r="E255" s="177">
        <v>4</v>
      </c>
      <c r="F255" s="178"/>
      <c r="G255" s="179">
        <f t="shared" si="42"/>
        <v>0</v>
      </c>
      <c r="H255" s="178"/>
      <c r="I255" s="179">
        <f t="shared" si="43"/>
        <v>0</v>
      </c>
      <c r="J255" s="178"/>
      <c r="K255" s="179">
        <f t="shared" si="44"/>
        <v>0</v>
      </c>
      <c r="L255" s="179">
        <v>21</v>
      </c>
      <c r="M255" s="179">
        <f t="shared" si="45"/>
        <v>0</v>
      </c>
      <c r="N255" s="177">
        <v>0</v>
      </c>
      <c r="O255" s="177">
        <f t="shared" si="46"/>
        <v>0</v>
      </c>
      <c r="P255" s="177">
        <v>0</v>
      </c>
      <c r="Q255" s="177">
        <f t="shared" si="47"/>
        <v>0</v>
      </c>
      <c r="R255" s="179"/>
      <c r="S255" s="179" t="s">
        <v>172</v>
      </c>
      <c r="T255" s="180" t="s">
        <v>132</v>
      </c>
      <c r="U255" s="156">
        <v>0</v>
      </c>
      <c r="V255" s="156">
        <f t="shared" si="48"/>
        <v>0</v>
      </c>
      <c r="W255" s="156"/>
      <c r="X255" s="156" t="s">
        <v>150</v>
      </c>
      <c r="Y255" s="156" t="s">
        <v>124</v>
      </c>
      <c r="Z255" s="146"/>
      <c r="AA255" s="146"/>
      <c r="AB255" s="146"/>
      <c r="AC255" s="146"/>
      <c r="AD255" s="146"/>
      <c r="AE255" s="146"/>
      <c r="AF255" s="146"/>
      <c r="AG255" s="146" t="s">
        <v>151</v>
      </c>
      <c r="AH255" s="146"/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  <c r="BG255" s="146"/>
      <c r="BH255" s="146"/>
    </row>
    <row r="256" spans="1:60" outlineLevel="1" x14ac:dyDescent="0.2">
      <c r="A256" s="174">
        <v>177</v>
      </c>
      <c r="B256" s="175" t="s">
        <v>498</v>
      </c>
      <c r="C256" s="182" t="s">
        <v>499</v>
      </c>
      <c r="D256" s="176" t="s">
        <v>243</v>
      </c>
      <c r="E256" s="177">
        <v>4</v>
      </c>
      <c r="F256" s="178"/>
      <c r="G256" s="179">
        <f t="shared" si="42"/>
        <v>0</v>
      </c>
      <c r="H256" s="178"/>
      <c r="I256" s="179">
        <f t="shared" si="43"/>
        <v>0</v>
      </c>
      <c r="J256" s="178"/>
      <c r="K256" s="179">
        <f t="shared" si="44"/>
        <v>0</v>
      </c>
      <c r="L256" s="179">
        <v>21</v>
      </c>
      <c r="M256" s="179">
        <f t="shared" si="45"/>
        <v>0</v>
      </c>
      <c r="N256" s="177">
        <v>0</v>
      </c>
      <c r="O256" s="177">
        <f t="shared" si="46"/>
        <v>0</v>
      </c>
      <c r="P256" s="177">
        <v>0</v>
      </c>
      <c r="Q256" s="177">
        <f t="shared" si="47"/>
        <v>0</v>
      </c>
      <c r="R256" s="179"/>
      <c r="S256" s="179" t="s">
        <v>172</v>
      </c>
      <c r="T256" s="180" t="s">
        <v>132</v>
      </c>
      <c r="U256" s="156">
        <v>0</v>
      </c>
      <c r="V256" s="156">
        <f t="shared" si="48"/>
        <v>0</v>
      </c>
      <c r="W256" s="156"/>
      <c r="X256" s="156" t="s">
        <v>150</v>
      </c>
      <c r="Y256" s="156" t="s">
        <v>124</v>
      </c>
      <c r="Z256" s="146"/>
      <c r="AA256" s="146"/>
      <c r="AB256" s="146"/>
      <c r="AC256" s="146"/>
      <c r="AD256" s="146"/>
      <c r="AE256" s="146"/>
      <c r="AF256" s="146"/>
      <c r="AG256" s="146" t="s">
        <v>151</v>
      </c>
      <c r="AH256" s="146"/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  <c r="BG256" s="146"/>
      <c r="BH256" s="146"/>
    </row>
    <row r="257" spans="1:60" outlineLevel="1" x14ac:dyDescent="0.2">
      <c r="A257" s="174">
        <v>178</v>
      </c>
      <c r="B257" s="175" t="s">
        <v>500</v>
      </c>
      <c r="C257" s="182" t="s">
        <v>501</v>
      </c>
      <c r="D257" s="176" t="s">
        <v>243</v>
      </c>
      <c r="E257" s="177">
        <v>4</v>
      </c>
      <c r="F257" s="178"/>
      <c r="G257" s="179">
        <f t="shared" si="42"/>
        <v>0</v>
      </c>
      <c r="H257" s="178"/>
      <c r="I257" s="179">
        <f t="shared" si="43"/>
        <v>0</v>
      </c>
      <c r="J257" s="178"/>
      <c r="K257" s="179">
        <f t="shared" si="44"/>
        <v>0</v>
      </c>
      <c r="L257" s="179">
        <v>21</v>
      </c>
      <c r="M257" s="179">
        <f t="shared" si="45"/>
        <v>0</v>
      </c>
      <c r="N257" s="177">
        <v>0</v>
      </c>
      <c r="O257" s="177">
        <f t="shared" si="46"/>
        <v>0</v>
      </c>
      <c r="P257" s="177">
        <v>0</v>
      </c>
      <c r="Q257" s="177">
        <f t="shared" si="47"/>
        <v>0</v>
      </c>
      <c r="R257" s="179"/>
      <c r="S257" s="179" t="s">
        <v>172</v>
      </c>
      <c r="T257" s="180" t="s">
        <v>132</v>
      </c>
      <c r="U257" s="156">
        <v>0</v>
      </c>
      <c r="V257" s="156">
        <f t="shared" si="48"/>
        <v>0</v>
      </c>
      <c r="W257" s="156"/>
      <c r="X257" s="156" t="s">
        <v>150</v>
      </c>
      <c r="Y257" s="156" t="s">
        <v>124</v>
      </c>
      <c r="Z257" s="146"/>
      <c r="AA257" s="146"/>
      <c r="AB257" s="146"/>
      <c r="AC257" s="146"/>
      <c r="AD257" s="146"/>
      <c r="AE257" s="146"/>
      <c r="AF257" s="146"/>
      <c r="AG257" s="146" t="s">
        <v>151</v>
      </c>
      <c r="AH257" s="146"/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outlineLevel="1" x14ac:dyDescent="0.2">
      <c r="A258" s="174">
        <v>179</v>
      </c>
      <c r="B258" s="175" t="s">
        <v>502</v>
      </c>
      <c r="C258" s="182" t="s">
        <v>503</v>
      </c>
      <c r="D258" s="176" t="s">
        <v>243</v>
      </c>
      <c r="E258" s="177">
        <v>8</v>
      </c>
      <c r="F258" s="178"/>
      <c r="G258" s="179">
        <f t="shared" si="42"/>
        <v>0</v>
      </c>
      <c r="H258" s="178"/>
      <c r="I258" s="179">
        <f t="shared" si="43"/>
        <v>0</v>
      </c>
      <c r="J258" s="178"/>
      <c r="K258" s="179">
        <f t="shared" si="44"/>
        <v>0</v>
      </c>
      <c r="L258" s="179">
        <v>21</v>
      </c>
      <c r="M258" s="179">
        <f t="shared" si="45"/>
        <v>0</v>
      </c>
      <c r="N258" s="177">
        <v>0</v>
      </c>
      <c r="O258" s="177">
        <f t="shared" si="46"/>
        <v>0</v>
      </c>
      <c r="P258" s="177">
        <v>0</v>
      </c>
      <c r="Q258" s="177">
        <f t="shared" si="47"/>
        <v>0</v>
      </c>
      <c r="R258" s="179"/>
      <c r="S258" s="179" t="s">
        <v>172</v>
      </c>
      <c r="T258" s="180" t="s">
        <v>132</v>
      </c>
      <c r="U258" s="156">
        <v>0</v>
      </c>
      <c r="V258" s="156">
        <f t="shared" si="48"/>
        <v>0</v>
      </c>
      <c r="W258" s="156"/>
      <c r="X258" s="156" t="s">
        <v>150</v>
      </c>
      <c r="Y258" s="156" t="s">
        <v>124</v>
      </c>
      <c r="Z258" s="146"/>
      <c r="AA258" s="146"/>
      <c r="AB258" s="146"/>
      <c r="AC258" s="146"/>
      <c r="AD258" s="146"/>
      <c r="AE258" s="146"/>
      <c r="AF258" s="146"/>
      <c r="AG258" s="146" t="s">
        <v>151</v>
      </c>
      <c r="AH258" s="146"/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outlineLevel="1" x14ac:dyDescent="0.2">
      <c r="A259" s="174">
        <v>180</v>
      </c>
      <c r="B259" s="175" t="s">
        <v>504</v>
      </c>
      <c r="C259" s="182" t="s">
        <v>505</v>
      </c>
      <c r="D259" s="176" t="s">
        <v>243</v>
      </c>
      <c r="E259" s="177">
        <v>2</v>
      </c>
      <c r="F259" s="178"/>
      <c r="G259" s="179">
        <f t="shared" si="42"/>
        <v>0</v>
      </c>
      <c r="H259" s="178"/>
      <c r="I259" s="179">
        <f t="shared" si="43"/>
        <v>0</v>
      </c>
      <c r="J259" s="178"/>
      <c r="K259" s="179">
        <f t="shared" si="44"/>
        <v>0</v>
      </c>
      <c r="L259" s="179">
        <v>21</v>
      </c>
      <c r="M259" s="179">
        <f t="shared" si="45"/>
        <v>0</v>
      </c>
      <c r="N259" s="177">
        <v>0</v>
      </c>
      <c r="O259" s="177">
        <f t="shared" si="46"/>
        <v>0</v>
      </c>
      <c r="P259" s="177">
        <v>0</v>
      </c>
      <c r="Q259" s="177">
        <f t="shared" si="47"/>
        <v>0</v>
      </c>
      <c r="R259" s="179"/>
      <c r="S259" s="179" t="s">
        <v>172</v>
      </c>
      <c r="T259" s="180" t="s">
        <v>132</v>
      </c>
      <c r="U259" s="156">
        <v>0</v>
      </c>
      <c r="V259" s="156">
        <f t="shared" si="48"/>
        <v>0</v>
      </c>
      <c r="W259" s="156"/>
      <c r="X259" s="156" t="s">
        <v>150</v>
      </c>
      <c r="Y259" s="156" t="s">
        <v>124</v>
      </c>
      <c r="Z259" s="146"/>
      <c r="AA259" s="146"/>
      <c r="AB259" s="146"/>
      <c r="AC259" s="146"/>
      <c r="AD259" s="146"/>
      <c r="AE259" s="146"/>
      <c r="AF259" s="146"/>
      <c r="AG259" s="146" t="s">
        <v>151</v>
      </c>
      <c r="AH259" s="146"/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outlineLevel="1" x14ac:dyDescent="0.2">
      <c r="A260" s="174">
        <v>181</v>
      </c>
      <c r="B260" s="175" t="s">
        <v>506</v>
      </c>
      <c r="C260" s="182" t="s">
        <v>507</v>
      </c>
      <c r="D260" s="176" t="s">
        <v>243</v>
      </c>
      <c r="E260" s="177">
        <v>4</v>
      </c>
      <c r="F260" s="178"/>
      <c r="G260" s="179">
        <f t="shared" si="42"/>
        <v>0</v>
      </c>
      <c r="H260" s="178"/>
      <c r="I260" s="179">
        <f t="shared" si="43"/>
        <v>0</v>
      </c>
      <c r="J260" s="178"/>
      <c r="K260" s="179">
        <f t="shared" si="44"/>
        <v>0</v>
      </c>
      <c r="L260" s="179">
        <v>21</v>
      </c>
      <c r="M260" s="179">
        <f t="shared" si="45"/>
        <v>0</v>
      </c>
      <c r="N260" s="177">
        <v>0</v>
      </c>
      <c r="O260" s="177">
        <f t="shared" si="46"/>
        <v>0</v>
      </c>
      <c r="P260" s="177">
        <v>0</v>
      </c>
      <c r="Q260" s="177">
        <f t="shared" si="47"/>
        <v>0</v>
      </c>
      <c r="R260" s="179"/>
      <c r="S260" s="179" t="s">
        <v>172</v>
      </c>
      <c r="T260" s="180" t="s">
        <v>132</v>
      </c>
      <c r="U260" s="156">
        <v>0</v>
      </c>
      <c r="V260" s="156">
        <f t="shared" si="48"/>
        <v>0</v>
      </c>
      <c r="W260" s="156"/>
      <c r="X260" s="156" t="s">
        <v>150</v>
      </c>
      <c r="Y260" s="156" t="s">
        <v>124</v>
      </c>
      <c r="Z260" s="146"/>
      <c r="AA260" s="146"/>
      <c r="AB260" s="146"/>
      <c r="AC260" s="146"/>
      <c r="AD260" s="146"/>
      <c r="AE260" s="146"/>
      <c r="AF260" s="146"/>
      <c r="AG260" s="146" t="s">
        <v>151</v>
      </c>
      <c r="AH260" s="146"/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outlineLevel="1" x14ac:dyDescent="0.2">
      <c r="A261" s="174">
        <v>182</v>
      </c>
      <c r="B261" s="175" t="s">
        <v>508</v>
      </c>
      <c r="C261" s="182" t="s">
        <v>509</v>
      </c>
      <c r="D261" s="176" t="s">
        <v>243</v>
      </c>
      <c r="E261" s="177">
        <v>4</v>
      </c>
      <c r="F261" s="178"/>
      <c r="G261" s="179">
        <f t="shared" si="42"/>
        <v>0</v>
      </c>
      <c r="H261" s="178"/>
      <c r="I261" s="179">
        <f t="shared" si="43"/>
        <v>0</v>
      </c>
      <c r="J261" s="178"/>
      <c r="K261" s="179">
        <f t="shared" si="44"/>
        <v>0</v>
      </c>
      <c r="L261" s="179">
        <v>21</v>
      </c>
      <c r="M261" s="179">
        <f t="shared" si="45"/>
        <v>0</v>
      </c>
      <c r="N261" s="177">
        <v>0</v>
      </c>
      <c r="O261" s="177">
        <f t="shared" si="46"/>
        <v>0</v>
      </c>
      <c r="P261" s="177">
        <v>0</v>
      </c>
      <c r="Q261" s="177">
        <f t="shared" si="47"/>
        <v>0</v>
      </c>
      <c r="R261" s="179"/>
      <c r="S261" s="179" t="s">
        <v>172</v>
      </c>
      <c r="T261" s="180" t="s">
        <v>132</v>
      </c>
      <c r="U261" s="156">
        <v>0</v>
      </c>
      <c r="V261" s="156">
        <f t="shared" si="48"/>
        <v>0</v>
      </c>
      <c r="W261" s="156"/>
      <c r="X261" s="156" t="s">
        <v>150</v>
      </c>
      <c r="Y261" s="156" t="s">
        <v>124</v>
      </c>
      <c r="Z261" s="146"/>
      <c r="AA261" s="146"/>
      <c r="AB261" s="146"/>
      <c r="AC261" s="146"/>
      <c r="AD261" s="146"/>
      <c r="AE261" s="146"/>
      <c r="AF261" s="146"/>
      <c r="AG261" s="146" t="s">
        <v>151</v>
      </c>
      <c r="AH261" s="146"/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outlineLevel="1" x14ac:dyDescent="0.2">
      <c r="A262" s="174">
        <v>183</v>
      </c>
      <c r="B262" s="175" t="s">
        <v>358</v>
      </c>
      <c r="C262" s="182" t="s">
        <v>359</v>
      </c>
      <c r="D262" s="176" t="s">
        <v>148</v>
      </c>
      <c r="E262" s="177">
        <v>14</v>
      </c>
      <c r="F262" s="178"/>
      <c r="G262" s="179">
        <f t="shared" si="42"/>
        <v>0</v>
      </c>
      <c r="H262" s="178"/>
      <c r="I262" s="179">
        <f t="shared" si="43"/>
        <v>0</v>
      </c>
      <c r="J262" s="178"/>
      <c r="K262" s="179">
        <f t="shared" si="44"/>
        <v>0</v>
      </c>
      <c r="L262" s="179">
        <v>21</v>
      </c>
      <c r="M262" s="179">
        <f t="shared" si="45"/>
        <v>0</v>
      </c>
      <c r="N262" s="177">
        <v>1.2600000000000001E-3</v>
      </c>
      <c r="O262" s="177">
        <f t="shared" si="46"/>
        <v>0.02</v>
      </c>
      <c r="P262" s="177">
        <v>0</v>
      </c>
      <c r="Q262" s="177">
        <f t="shared" si="47"/>
        <v>0</v>
      </c>
      <c r="R262" s="179"/>
      <c r="S262" s="179" t="s">
        <v>122</v>
      </c>
      <c r="T262" s="180" t="s">
        <v>122</v>
      </c>
      <c r="U262" s="156">
        <v>2.3420000000000001</v>
      </c>
      <c r="V262" s="156">
        <f t="shared" si="48"/>
        <v>32.79</v>
      </c>
      <c r="W262" s="156"/>
      <c r="X262" s="156" t="s">
        <v>123</v>
      </c>
      <c r="Y262" s="156" t="s">
        <v>124</v>
      </c>
      <c r="Z262" s="146"/>
      <c r="AA262" s="146"/>
      <c r="AB262" s="146"/>
      <c r="AC262" s="146"/>
      <c r="AD262" s="146"/>
      <c r="AE262" s="146"/>
      <c r="AF262" s="146"/>
      <c r="AG262" s="146" t="s">
        <v>125</v>
      </c>
      <c r="AH262" s="146"/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  <c r="BG262" s="146"/>
      <c r="BH262" s="146"/>
    </row>
    <row r="263" spans="1:60" outlineLevel="1" x14ac:dyDescent="0.2">
      <c r="A263" s="174">
        <v>184</v>
      </c>
      <c r="B263" s="175" t="s">
        <v>510</v>
      </c>
      <c r="C263" s="182" t="s">
        <v>978</v>
      </c>
      <c r="D263" s="176" t="s">
        <v>148</v>
      </c>
      <c r="E263" s="177">
        <v>28</v>
      </c>
      <c r="F263" s="178"/>
      <c r="G263" s="179">
        <f t="shared" si="42"/>
        <v>0</v>
      </c>
      <c r="H263" s="178"/>
      <c r="I263" s="179">
        <f t="shared" si="43"/>
        <v>0</v>
      </c>
      <c r="J263" s="178"/>
      <c r="K263" s="179">
        <f t="shared" si="44"/>
        <v>0</v>
      </c>
      <c r="L263" s="179">
        <v>21</v>
      </c>
      <c r="M263" s="179">
        <f t="shared" si="45"/>
        <v>0</v>
      </c>
      <c r="N263" s="177">
        <v>6.4000000000000005E-4</v>
      </c>
      <c r="O263" s="177">
        <f t="shared" si="46"/>
        <v>0.02</v>
      </c>
      <c r="P263" s="177">
        <v>0</v>
      </c>
      <c r="Q263" s="177">
        <f t="shared" si="47"/>
        <v>0</v>
      </c>
      <c r="R263" s="179"/>
      <c r="S263" s="179" t="s">
        <v>122</v>
      </c>
      <c r="T263" s="180" t="s">
        <v>122</v>
      </c>
      <c r="U263" s="156">
        <v>1.9690000000000001</v>
      </c>
      <c r="V263" s="156">
        <f t="shared" si="48"/>
        <v>55.13</v>
      </c>
      <c r="W263" s="156"/>
      <c r="X263" s="156" t="s">
        <v>123</v>
      </c>
      <c r="Y263" s="156" t="s">
        <v>124</v>
      </c>
      <c r="Z263" s="146"/>
      <c r="AA263" s="146"/>
      <c r="AB263" s="146"/>
      <c r="AC263" s="146"/>
      <c r="AD263" s="146"/>
      <c r="AE263" s="146"/>
      <c r="AF263" s="146"/>
      <c r="AG263" s="146" t="s">
        <v>125</v>
      </c>
      <c r="AH263" s="146"/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  <c r="BG263" s="146"/>
      <c r="BH263" s="146"/>
    </row>
    <row r="264" spans="1:60" outlineLevel="1" x14ac:dyDescent="0.2">
      <c r="A264" s="174">
        <v>185</v>
      </c>
      <c r="B264" s="175" t="s">
        <v>511</v>
      </c>
      <c r="C264" s="182" t="s">
        <v>979</v>
      </c>
      <c r="D264" s="176" t="s">
        <v>148</v>
      </c>
      <c r="E264" s="177">
        <v>8</v>
      </c>
      <c r="F264" s="178"/>
      <c r="G264" s="179">
        <f t="shared" si="42"/>
        <v>0</v>
      </c>
      <c r="H264" s="178"/>
      <c r="I264" s="179">
        <f t="shared" si="43"/>
        <v>0</v>
      </c>
      <c r="J264" s="178"/>
      <c r="K264" s="179">
        <f t="shared" si="44"/>
        <v>0</v>
      </c>
      <c r="L264" s="179">
        <v>21</v>
      </c>
      <c r="M264" s="179">
        <f t="shared" si="45"/>
        <v>0</v>
      </c>
      <c r="N264" s="177">
        <v>5.1000000000000004E-4</v>
      </c>
      <c r="O264" s="177">
        <f t="shared" si="46"/>
        <v>0</v>
      </c>
      <c r="P264" s="177">
        <v>0</v>
      </c>
      <c r="Q264" s="177">
        <f t="shared" si="47"/>
        <v>0</v>
      </c>
      <c r="R264" s="179"/>
      <c r="S264" s="179" t="s">
        <v>122</v>
      </c>
      <c r="T264" s="180" t="s">
        <v>122</v>
      </c>
      <c r="U264" s="156">
        <v>1.899</v>
      </c>
      <c r="V264" s="156">
        <f t="shared" si="48"/>
        <v>15.19</v>
      </c>
      <c r="W264" s="156"/>
      <c r="X264" s="156" t="s">
        <v>123</v>
      </c>
      <c r="Y264" s="156" t="s">
        <v>124</v>
      </c>
      <c r="Z264" s="146"/>
      <c r="AA264" s="146"/>
      <c r="AB264" s="146"/>
      <c r="AC264" s="146"/>
      <c r="AD264" s="146"/>
      <c r="AE264" s="146"/>
      <c r="AF264" s="146"/>
      <c r="AG264" s="146" t="s">
        <v>125</v>
      </c>
      <c r="AH264" s="146"/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  <c r="BG264" s="146"/>
      <c r="BH264" s="146"/>
    </row>
    <row r="265" spans="1:60" outlineLevel="1" x14ac:dyDescent="0.2">
      <c r="A265" s="174">
        <v>186</v>
      </c>
      <c r="B265" s="175" t="s">
        <v>512</v>
      </c>
      <c r="C265" s="182" t="s">
        <v>980</v>
      </c>
      <c r="D265" s="176" t="s">
        <v>148</v>
      </c>
      <c r="E265" s="177">
        <v>2</v>
      </c>
      <c r="F265" s="178"/>
      <c r="G265" s="179">
        <f t="shared" si="42"/>
        <v>0</v>
      </c>
      <c r="H265" s="178"/>
      <c r="I265" s="179">
        <f t="shared" si="43"/>
        <v>0</v>
      </c>
      <c r="J265" s="178"/>
      <c r="K265" s="179">
        <f t="shared" si="44"/>
        <v>0</v>
      </c>
      <c r="L265" s="179">
        <v>21</v>
      </c>
      <c r="M265" s="179">
        <f t="shared" si="45"/>
        <v>0</v>
      </c>
      <c r="N265" s="177">
        <v>4.0999999999999999E-4</v>
      </c>
      <c r="O265" s="177">
        <f t="shared" si="46"/>
        <v>0</v>
      </c>
      <c r="P265" s="177">
        <v>0</v>
      </c>
      <c r="Q265" s="177">
        <f t="shared" si="47"/>
        <v>0</v>
      </c>
      <c r="R265" s="179"/>
      <c r="S265" s="179" t="s">
        <v>122</v>
      </c>
      <c r="T265" s="180" t="s">
        <v>122</v>
      </c>
      <c r="U265" s="156">
        <v>1.794</v>
      </c>
      <c r="V265" s="156">
        <f t="shared" si="48"/>
        <v>3.59</v>
      </c>
      <c r="W265" s="156"/>
      <c r="X265" s="156" t="s">
        <v>123</v>
      </c>
      <c r="Y265" s="156" t="s">
        <v>124</v>
      </c>
      <c r="Z265" s="146"/>
      <c r="AA265" s="146"/>
      <c r="AB265" s="146"/>
      <c r="AC265" s="146"/>
      <c r="AD265" s="146"/>
      <c r="AE265" s="146"/>
      <c r="AF265" s="146"/>
      <c r="AG265" s="146" t="s">
        <v>125</v>
      </c>
      <c r="AH265" s="146"/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  <c r="BG265" s="146"/>
      <c r="BH265" s="146"/>
    </row>
    <row r="266" spans="1:60" outlineLevel="1" x14ac:dyDescent="0.2">
      <c r="A266" s="174">
        <v>187</v>
      </c>
      <c r="B266" s="175" t="s">
        <v>361</v>
      </c>
      <c r="C266" s="182" t="s">
        <v>362</v>
      </c>
      <c r="D266" s="176" t="s">
        <v>148</v>
      </c>
      <c r="E266" s="177">
        <v>6</v>
      </c>
      <c r="F266" s="178"/>
      <c r="G266" s="179">
        <f t="shared" si="42"/>
        <v>0</v>
      </c>
      <c r="H266" s="178"/>
      <c r="I266" s="179">
        <f t="shared" si="43"/>
        <v>0</v>
      </c>
      <c r="J266" s="178"/>
      <c r="K266" s="179">
        <f t="shared" si="44"/>
        <v>0</v>
      </c>
      <c r="L266" s="179">
        <v>21</v>
      </c>
      <c r="M266" s="179">
        <f t="shared" si="45"/>
        <v>0</v>
      </c>
      <c r="N266" s="177">
        <v>3.3E-4</v>
      </c>
      <c r="O266" s="177">
        <f t="shared" si="46"/>
        <v>0</v>
      </c>
      <c r="P266" s="177">
        <v>0</v>
      </c>
      <c r="Q266" s="177">
        <f t="shared" si="47"/>
        <v>0</v>
      </c>
      <c r="R266" s="179"/>
      <c r="S266" s="179" t="s">
        <v>122</v>
      </c>
      <c r="T266" s="180" t="s">
        <v>122</v>
      </c>
      <c r="U266" s="156">
        <v>1.7450000000000001</v>
      </c>
      <c r="V266" s="156">
        <f t="shared" si="48"/>
        <v>10.47</v>
      </c>
      <c r="W266" s="156"/>
      <c r="X266" s="156" t="s">
        <v>123</v>
      </c>
      <c r="Y266" s="156" t="s">
        <v>124</v>
      </c>
      <c r="Z266" s="146"/>
      <c r="AA266" s="146"/>
      <c r="AB266" s="146"/>
      <c r="AC266" s="146"/>
      <c r="AD266" s="146"/>
      <c r="AE266" s="146"/>
      <c r="AF266" s="146"/>
      <c r="AG266" s="146" t="s">
        <v>125</v>
      </c>
      <c r="AH266" s="146"/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outlineLevel="1" x14ac:dyDescent="0.2">
      <c r="A267" s="174">
        <v>188</v>
      </c>
      <c r="B267" s="175" t="s">
        <v>513</v>
      </c>
      <c r="C267" s="182" t="s">
        <v>514</v>
      </c>
      <c r="D267" s="176" t="s">
        <v>148</v>
      </c>
      <c r="E267" s="177">
        <v>4</v>
      </c>
      <c r="F267" s="178"/>
      <c r="G267" s="179">
        <f t="shared" si="42"/>
        <v>0</v>
      </c>
      <c r="H267" s="178"/>
      <c r="I267" s="179">
        <f t="shared" si="43"/>
        <v>0</v>
      </c>
      <c r="J267" s="178"/>
      <c r="K267" s="179">
        <f t="shared" si="44"/>
        <v>0</v>
      </c>
      <c r="L267" s="179">
        <v>21</v>
      </c>
      <c r="M267" s="179">
        <f t="shared" si="45"/>
        <v>0</v>
      </c>
      <c r="N267" s="177">
        <v>2.4000000000000001E-4</v>
      </c>
      <c r="O267" s="177">
        <f t="shared" si="46"/>
        <v>0</v>
      </c>
      <c r="P267" s="177">
        <v>0</v>
      </c>
      <c r="Q267" s="177">
        <f t="shared" si="47"/>
        <v>0</v>
      </c>
      <c r="R267" s="179"/>
      <c r="S267" s="179" t="s">
        <v>122</v>
      </c>
      <c r="T267" s="180" t="s">
        <v>122</v>
      </c>
      <c r="U267" s="156">
        <v>1.667</v>
      </c>
      <c r="V267" s="156">
        <f t="shared" si="48"/>
        <v>6.67</v>
      </c>
      <c r="W267" s="156"/>
      <c r="X267" s="156" t="s">
        <v>123</v>
      </c>
      <c r="Y267" s="156" t="s">
        <v>124</v>
      </c>
      <c r="Z267" s="146"/>
      <c r="AA267" s="146"/>
      <c r="AB267" s="146"/>
      <c r="AC267" s="146"/>
      <c r="AD267" s="146"/>
      <c r="AE267" s="146"/>
      <c r="AF267" s="146"/>
      <c r="AG267" s="146" t="s">
        <v>125</v>
      </c>
      <c r="AH267" s="146"/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outlineLevel="1" x14ac:dyDescent="0.2">
      <c r="A268" s="174">
        <v>189</v>
      </c>
      <c r="B268" s="175" t="s">
        <v>515</v>
      </c>
      <c r="C268" s="182" t="s">
        <v>516</v>
      </c>
      <c r="D268" s="176" t="s">
        <v>148</v>
      </c>
      <c r="E268" s="177">
        <v>0</v>
      </c>
      <c r="F268" s="178"/>
      <c r="G268" s="179">
        <f t="shared" si="42"/>
        <v>0</v>
      </c>
      <c r="H268" s="178"/>
      <c r="I268" s="179">
        <f t="shared" si="43"/>
        <v>0</v>
      </c>
      <c r="J268" s="178"/>
      <c r="K268" s="179">
        <f t="shared" si="44"/>
        <v>0</v>
      </c>
      <c r="L268" s="179">
        <v>21</v>
      </c>
      <c r="M268" s="179">
        <f t="shared" si="45"/>
        <v>0</v>
      </c>
      <c r="N268" s="177">
        <v>2.0000000000000001E-4</v>
      </c>
      <c r="O268" s="177">
        <f t="shared" si="46"/>
        <v>0</v>
      </c>
      <c r="P268" s="177">
        <v>0</v>
      </c>
      <c r="Q268" s="177">
        <f t="shared" si="47"/>
        <v>0</v>
      </c>
      <c r="R268" s="179"/>
      <c r="S268" s="179" t="s">
        <v>122</v>
      </c>
      <c r="T268" s="180" t="s">
        <v>122</v>
      </c>
      <c r="U268" s="156">
        <v>1.6180000000000001</v>
      </c>
      <c r="V268" s="156">
        <f t="shared" si="48"/>
        <v>0</v>
      </c>
      <c r="W268" s="156"/>
      <c r="X268" s="156" t="s">
        <v>123</v>
      </c>
      <c r="Y268" s="156" t="s">
        <v>124</v>
      </c>
      <c r="Z268" s="146"/>
      <c r="AA268" s="146"/>
      <c r="AB268" s="146"/>
      <c r="AC268" s="146"/>
      <c r="AD268" s="146"/>
      <c r="AE268" s="146"/>
      <c r="AF268" s="146"/>
      <c r="AG268" s="146" t="s">
        <v>125</v>
      </c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outlineLevel="1" x14ac:dyDescent="0.2">
      <c r="A269" s="174">
        <v>190</v>
      </c>
      <c r="B269" s="175" t="s">
        <v>517</v>
      </c>
      <c r="C269" s="182" t="s">
        <v>981</v>
      </c>
      <c r="D269" s="176" t="s">
        <v>148</v>
      </c>
      <c r="E269" s="177">
        <v>0</v>
      </c>
      <c r="F269" s="178"/>
      <c r="G269" s="179">
        <f t="shared" si="42"/>
        <v>0</v>
      </c>
      <c r="H269" s="178"/>
      <c r="I269" s="179">
        <f t="shared" si="43"/>
        <v>0</v>
      </c>
      <c r="J269" s="178"/>
      <c r="K269" s="179">
        <f t="shared" si="44"/>
        <v>0</v>
      </c>
      <c r="L269" s="179">
        <v>21</v>
      </c>
      <c r="M269" s="179">
        <f t="shared" si="45"/>
        <v>0</v>
      </c>
      <c r="N269" s="177">
        <v>1.6000000000000001E-4</v>
      </c>
      <c r="O269" s="177">
        <f t="shared" si="46"/>
        <v>0</v>
      </c>
      <c r="P269" s="177">
        <v>0</v>
      </c>
      <c r="Q269" s="177">
        <f t="shared" si="47"/>
        <v>0</v>
      </c>
      <c r="R269" s="179"/>
      <c r="S269" s="179" t="s">
        <v>122</v>
      </c>
      <c r="T269" s="180" t="s">
        <v>122</v>
      </c>
      <c r="U269" s="156">
        <v>1.593</v>
      </c>
      <c r="V269" s="156">
        <f t="shared" si="48"/>
        <v>0</v>
      </c>
      <c r="W269" s="156"/>
      <c r="X269" s="156" t="s">
        <v>123</v>
      </c>
      <c r="Y269" s="156" t="s">
        <v>124</v>
      </c>
      <c r="Z269" s="146"/>
      <c r="AA269" s="146"/>
      <c r="AB269" s="146"/>
      <c r="AC269" s="146"/>
      <c r="AD269" s="146"/>
      <c r="AE269" s="146"/>
      <c r="AF269" s="146"/>
      <c r="AG269" s="146" t="s">
        <v>125</v>
      </c>
      <c r="AH269" s="146"/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outlineLevel="1" x14ac:dyDescent="0.2">
      <c r="A270" s="174">
        <v>191</v>
      </c>
      <c r="B270" s="175" t="s">
        <v>518</v>
      </c>
      <c r="C270" s="182" t="s">
        <v>982</v>
      </c>
      <c r="D270" s="176" t="s">
        <v>148</v>
      </c>
      <c r="E270" s="177">
        <v>6</v>
      </c>
      <c r="F270" s="178"/>
      <c r="G270" s="179">
        <f t="shared" si="42"/>
        <v>0</v>
      </c>
      <c r="H270" s="178"/>
      <c r="I270" s="179">
        <f t="shared" si="43"/>
        <v>0</v>
      </c>
      <c r="J270" s="178"/>
      <c r="K270" s="179">
        <f t="shared" si="44"/>
        <v>0</v>
      </c>
      <c r="L270" s="179">
        <v>21</v>
      </c>
      <c r="M270" s="179">
        <f t="shared" si="45"/>
        <v>0</v>
      </c>
      <c r="N270" s="177">
        <v>1.4999999999999999E-4</v>
      </c>
      <c r="O270" s="177">
        <f t="shared" si="46"/>
        <v>0</v>
      </c>
      <c r="P270" s="177">
        <v>0</v>
      </c>
      <c r="Q270" s="177">
        <f t="shared" si="47"/>
        <v>0</v>
      </c>
      <c r="R270" s="179"/>
      <c r="S270" s="179" t="s">
        <v>122</v>
      </c>
      <c r="T270" s="180" t="s">
        <v>122</v>
      </c>
      <c r="U270" s="156">
        <v>0.95699999999999996</v>
      </c>
      <c r="V270" s="156">
        <f t="shared" si="48"/>
        <v>5.74</v>
      </c>
      <c r="W270" s="156"/>
      <c r="X270" s="156" t="s">
        <v>123</v>
      </c>
      <c r="Y270" s="156" t="s">
        <v>124</v>
      </c>
      <c r="Z270" s="146"/>
      <c r="AA270" s="146"/>
      <c r="AB270" s="146"/>
      <c r="AC270" s="146"/>
      <c r="AD270" s="146"/>
      <c r="AE270" s="146"/>
      <c r="AF270" s="146"/>
      <c r="AG270" s="146" t="s">
        <v>125</v>
      </c>
      <c r="AH270" s="146"/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outlineLevel="1" x14ac:dyDescent="0.2">
      <c r="A271" s="174">
        <v>192</v>
      </c>
      <c r="B271" s="175" t="s">
        <v>519</v>
      </c>
      <c r="C271" s="182" t="s">
        <v>520</v>
      </c>
      <c r="D271" s="176" t="s">
        <v>148</v>
      </c>
      <c r="E271" s="177">
        <v>0</v>
      </c>
      <c r="F271" s="178"/>
      <c r="G271" s="179">
        <f t="shared" si="42"/>
        <v>0</v>
      </c>
      <c r="H271" s="178"/>
      <c r="I271" s="179">
        <f t="shared" si="43"/>
        <v>0</v>
      </c>
      <c r="J271" s="178"/>
      <c r="K271" s="179">
        <f t="shared" si="44"/>
        <v>0</v>
      </c>
      <c r="L271" s="179">
        <v>21</v>
      </c>
      <c r="M271" s="179">
        <f t="shared" si="45"/>
        <v>0</v>
      </c>
      <c r="N271" s="177">
        <v>1.1E-4</v>
      </c>
      <c r="O271" s="177">
        <f t="shared" si="46"/>
        <v>0</v>
      </c>
      <c r="P271" s="177">
        <v>0</v>
      </c>
      <c r="Q271" s="177">
        <f t="shared" si="47"/>
        <v>0</v>
      </c>
      <c r="R271" s="179"/>
      <c r="S271" s="179" t="s">
        <v>122</v>
      </c>
      <c r="T271" s="180" t="s">
        <v>122</v>
      </c>
      <c r="U271" s="156">
        <v>0.90500000000000003</v>
      </c>
      <c r="V271" s="156">
        <f t="shared" si="48"/>
        <v>0</v>
      </c>
      <c r="W271" s="156"/>
      <c r="X271" s="156" t="s">
        <v>123</v>
      </c>
      <c r="Y271" s="156" t="s">
        <v>124</v>
      </c>
      <c r="Z271" s="146"/>
      <c r="AA271" s="146"/>
      <c r="AB271" s="146"/>
      <c r="AC271" s="146"/>
      <c r="AD271" s="146"/>
      <c r="AE271" s="146"/>
      <c r="AF271" s="146"/>
      <c r="AG271" s="146" t="s">
        <v>125</v>
      </c>
      <c r="AH271" s="146"/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outlineLevel="1" x14ac:dyDescent="0.2">
      <c r="A272" s="174">
        <v>193</v>
      </c>
      <c r="B272" s="175" t="s">
        <v>369</v>
      </c>
      <c r="C272" s="182" t="s">
        <v>370</v>
      </c>
      <c r="D272" s="176" t="s">
        <v>148</v>
      </c>
      <c r="E272" s="177">
        <v>0</v>
      </c>
      <c r="F272" s="178"/>
      <c r="G272" s="179">
        <f t="shared" si="42"/>
        <v>0</v>
      </c>
      <c r="H272" s="178"/>
      <c r="I272" s="179">
        <f t="shared" si="43"/>
        <v>0</v>
      </c>
      <c r="J272" s="178"/>
      <c r="K272" s="179">
        <f t="shared" si="44"/>
        <v>0</v>
      </c>
      <c r="L272" s="179">
        <v>21</v>
      </c>
      <c r="M272" s="179">
        <f t="shared" si="45"/>
        <v>0</v>
      </c>
      <c r="N272" s="177">
        <v>6.9999999999999994E-5</v>
      </c>
      <c r="O272" s="177">
        <f t="shared" si="46"/>
        <v>0</v>
      </c>
      <c r="P272" s="177">
        <v>0</v>
      </c>
      <c r="Q272" s="177">
        <f t="shared" si="47"/>
        <v>0</v>
      </c>
      <c r="R272" s="179"/>
      <c r="S272" s="179" t="s">
        <v>122</v>
      </c>
      <c r="T272" s="180" t="s">
        <v>122</v>
      </c>
      <c r="U272" s="156">
        <v>0.85299999999999998</v>
      </c>
      <c r="V272" s="156">
        <f t="shared" si="48"/>
        <v>0</v>
      </c>
      <c r="W272" s="156"/>
      <c r="X272" s="156" t="s">
        <v>123</v>
      </c>
      <c r="Y272" s="156" t="s">
        <v>124</v>
      </c>
      <c r="Z272" s="146"/>
      <c r="AA272" s="146"/>
      <c r="AB272" s="146"/>
      <c r="AC272" s="146"/>
      <c r="AD272" s="146"/>
      <c r="AE272" s="146"/>
      <c r="AF272" s="146"/>
      <c r="AG272" s="146" t="s">
        <v>125</v>
      </c>
      <c r="AH272" s="146"/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  <c r="BG272" s="146"/>
      <c r="BH272" s="146"/>
    </row>
    <row r="273" spans="1:60" outlineLevel="1" x14ac:dyDescent="0.2">
      <c r="A273" s="174">
        <v>194</v>
      </c>
      <c r="B273" s="175" t="s">
        <v>241</v>
      </c>
      <c r="C273" s="182" t="s">
        <v>521</v>
      </c>
      <c r="D273" s="176" t="s">
        <v>522</v>
      </c>
      <c r="E273" s="177">
        <v>4</v>
      </c>
      <c r="F273" s="178"/>
      <c r="G273" s="179">
        <f t="shared" si="42"/>
        <v>0</v>
      </c>
      <c r="H273" s="178"/>
      <c r="I273" s="179">
        <f t="shared" si="43"/>
        <v>0</v>
      </c>
      <c r="J273" s="178"/>
      <c r="K273" s="179">
        <f t="shared" si="44"/>
        <v>0</v>
      </c>
      <c r="L273" s="179">
        <v>21</v>
      </c>
      <c r="M273" s="179">
        <f t="shared" si="45"/>
        <v>0</v>
      </c>
      <c r="N273" s="177">
        <v>0</v>
      </c>
      <c r="O273" s="177">
        <f t="shared" si="46"/>
        <v>0</v>
      </c>
      <c r="P273" s="177">
        <v>0</v>
      </c>
      <c r="Q273" s="177">
        <f t="shared" si="47"/>
        <v>0</v>
      </c>
      <c r="R273" s="179"/>
      <c r="S273" s="179" t="s">
        <v>172</v>
      </c>
      <c r="T273" s="180" t="s">
        <v>132</v>
      </c>
      <c r="U273" s="156">
        <v>0</v>
      </c>
      <c r="V273" s="156">
        <f t="shared" si="48"/>
        <v>0</v>
      </c>
      <c r="W273" s="156"/>
      <c r="X273" s="156" t="s">
        <v>446</v>
      </c>
      <c r="Y273" s="156" t="s">
        <v>124</v>
      </c>
      <c r="Z273" s="146"/>
      <c r="AA273" s="146"/>
      <c r="AB273" s="146"/>
      <c r="AC273" s="146"/>
      <c r="AD273" s="146"/>
      <c r="AE273" s="146"/>
      <c r="AF273" s="146"/>
      <c r="AG273" s="146" t="s">
        <v>523</v>
      </c>
      <c r="AH273" s="146"/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outlineLevel="1" x14ac:dyDescent="0.2">
      <c r="A274" s="174">
        <v>195</v>
      </c>
      <c r="B274" s="175" t="s">
        <v>241</v>
      </c>
      <c r="C274" s="182" t="s">
        <v>524</v>
      </c>
      <c r="D274" s="176" t="s">
        <v>525</v>
      </c>
      <c r="E274" s="177">
        <v>500</v>
      </c>
      <c r="F274" s="178"/>
      <c r="G274" s="179">
        <f t="shared" si="42"/>
        <v>0</v>
      </c>
      <c r="H274" s="178"/>
      <c r="I274" s="179">
        <f t="shared" si="43"/>
        <v>0</v>
      </c>
      <c r="J274" s="178"/>
      <c r="K274" s="179">
        <f t="shared" si="44"/>
        <v>0</v>
      </c>
      <c r="L274" s="179">
        <v>21</v>
      </c>
      <c r="M274" s="179">
        <f t="shared" si="45"/>
        <v>0</v>
      </c>
      <c r="N274" s="177">
        <v>0</v>
      </c>
      <c r="O274" s="177">
        <f t="shared" si="46"/>
        <v>0</v>
      </c>
      <c r="P274" s="177">
        <v>0</v>
      </c>
      <c r="Q274" s="177">
        <f t="shared" si="47"/>
        <v>0</v>
      </c>
      <c r="R274" s="179"/>
      <c r="S274" s="179" t="s">
        <v>172</v>
      </c>
      <c r="T274" s="180" t="s">
        <v>132</v>
      </c>
      <c r="U274" s="156">
        <v>0</v>
      </c>
      <c r="V274" s="156">
        <f t="shared" si="48"/>
        <v>0</v>
      </c>
      <c r="W274" s="156"/>
      <c r="X274" s="156" t="s">
        <v>446</v>
      </c>
      <c r="Y274" s="156" t="s">
        <v>124</v>
      </c>
      <c r="Z274" s="146"/>
      <c r="AA274" s="146"/>
      <c r="AB274" s="146"/>
      <c r="AC274" s="146"/>
      <c r="AD274" s="146"/>
      <c r="AE274" s="146"/>
      <c r="AF274" s="146"/>
      <c r="AG274" s="146" t="s">
        <v>523</v>
      </c>
      <c r="AH274" s="146"/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outlineLevel="1" x14ac:dyDescent="0.2">
      <c r="A275" s="174">
        <v>196</v>
      </c>
      <c r="B275" s="175" t="s">
        <v>394</v>
      </c>
      <c r="C275" s="182" t="s">
        <v>394</v>
      </c>
      <c r="D275" s="176" t="s">
        <v>526</v>
      </c>
      <c r="E275" s="177">
        <v>0</v>
      </c>
      <c r="F275" s="178"/>
      <c r="G275" s="179">
        <f t="shared" si="42"/>
        <v>0</v>
      </c>
      <c r="H275" s="178"/>
      <c r="I275" s="179">
        <f t="shared" si="43"/>
        <v>0</v>
      </c>
      <c r="J275" s="178"/>
      <c r="K275" s="179">
        <f t="shared" si="44"/>
        <v>0</v>
      </c>
      <c r="L275" s="179">
        <v>21</v>
      </c>
      <c r="M275" s="179">
        <f t="shared" si="45"/>
        <v>0</v>
      </c>
      <c r="N275" s="177">
        <v>0</v>
      </c>
      <c r="O275" s="177">
        <f t="shared" si="46"/>
        <v>0</v>
      </c>
      <c r="P275" s="177">
        <v>0</v>
      </c>
      <c r="Q275" s="177">
        <f t="shared" si="47"/>
        <v>0</v>
      </c>
      <c r="R275" s="179"/>
      <c r="S275" s="179" t="s">
        <v>172</v>
      </c>
      <c r="T275" s="180" t="s">
        <v>132</v>
      </c>
      <c r="U275" s="156">
        <v>0</v>
      </c>
      <c r="V275" s="156">
        <f t="shared" si="48"/>
        <v>0</v>
      </c>
      <c r="W275" s="156"/>
      <c r="X275" s="156" t="s">
        <v>123</v>
      </c>
      <c r="Y275" s="156" t="s">
        <v>124</v>
      </c>
      <c r="Z275" s="146"/>
      <c r="AA275" s="146"/>
      <c r="AB275" s="146"/>
      <c r="AC275" s="146"/>
      <c r="AD275" s="146"/>
      <c r="AE275" s="146"/>
      <c r="AF275" s="146"/>
      <c r="AG275" s="146" t="s">
        <v>125</v>
      </c>
      <c r="AH275" s="146"/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  <c r="BG275" s="146"/>
      <c r="BH275" s="146"/>
    </row>
    <row r="276" spans="1:60" outlineLevel="1" x14ac:dyDescent="0.2">
      <c r="A276" s="174">
        <v>197</v>
      </c>
      <c r="B276" s="175" t="s">
        <v>527</v>
      </c>
      <c r="C276" s="182" t="s">
        <v>528</v>
      </c>
      <c r="D276" s="176" t="s">
        <v>201</v>
      </c>
      <c r="E276" s="177">
        <v>3900</v>
      </c>
      <c r="F276" s="178"/>
      <c r="G276" s="179">
        <f t="shared" si="42"/>
        <v>0</v>
      </c>
      <c r="H276" s="178"/>
      <c r="I276" s="179">
        <f t="shared" si="43"/>
        <v>0</v>
      </c>
      <c r="J276" s="178"/>
      <c r="K276" s="179">
        <f t="shared" si="44"/>
        <v>0</v>
      </c>
      <c r="L276" s="179">
        <v>21</v>
      </c>
      <c r="M276" s="179">
        <f t="shared" si="45"/>
        <v>0</v>
      </c>
      <c r="N276" s="177">
        <v>0</v>
      </c>
      <c r="O276" s="177">
        <f t="shared" si="46"/>
        <v>0</v>
      </c>
      <c r="P276" s="177">
        <v>0</v>
      </c>
      <c r="Q276" s="177">
        <f t="shared" si="47"/>
        <v>0</v>
      </c>
      <c r="R276" s="179"/>
      <c r="S276" s="179" t="s">
        <v>122</v>
      </c>
      <c r="T276" s="180" t="s">
        <v>132</v>
      </c>
      <c r="U276" s="156">
        <v>4.2099999999999999E-2</v>
      </c>
      <c r="V276" s="156">
        <f t="shared" si="48"/>
        <v>164.19</v>
      </c>
      <c r="W276" s="156"/>
      <c r="X276" s="156" t="s">
        <v>123</v>
      </c>
      <c r="Y276" s="156" t="s">
        <v>124</v>
      </c>
      <c r="Z276" s="146"/>
      <c r="AA276" s="146"/>
      <c r="AB276" s="146"/>
      <c r="AC276" s="146"/>
      <c r="AD276" s="146"/>
      <c r="AE276" s="146"/>
      <c r="AF276" s="146"/>
      <c r="AG276" s="146" t="s">
        <v>125</v>
      </c>
      <c r="AH276" s="146"/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outlineLevel="1" x14ac:dyDescent="0.2">
      <c r="A277" s="174">
        <v>198</v>
      </c>
      <c r="B277" s="175" t="s">
        <v>529</v>
      </c>
      <c r="C277" s="182" t="s">
        <v>530</v>
      </c>
      <c r="D277" s="176" t="s">
        <v>201</v>
      </c>
      <c r="E277" s="177">
        <v>1400</v>
      </c>
      <c r="F277" s="178"/>
      <c r="G277" s="179">
        <f t="shared" si="42"/>
        <v>0</v>
      </c>
      <c r="H277" s="178"/>
      <c r="I277" s="179">
        <f t="shared" si="43"/>
        <v>0</v>
      </c>
      <c r="J277" s="178"/>
      <c r="K277" s="179">
        <f t="shared" si="44"/>
        <v>0</v>
      </c>
      <c r="L277" s="179">
        <v>21</v>
      </c>
      <c r="M277" s="179">
        <f t="shared" si="45"/>
        <v>0</v>
      </c>
      <c r="N277" s="177">
        <v>8.0000000000000007E-5</v>
      </c>
      <c r="O277" s="177">
        <f t="shared" si="46"/>
        <v>0.11</v>
      </c>
      <c r="P277" s="177">
        <v>0</v>
      </c>
      <c r="Q277" s="177">
        <f t="shared" si="47"/>
        <v>0</v>
      </c>
      <c r="R277" s="179"/>
      <c r="S277" s="179" t="s">
        <v>122</v>
      </c>
      <c r="T277" s="180" t="s">
        <v>132</v>
      </c>
      <c r="U277" s="156">
        <v>5.7299999999999997E-2</v>
      </c>
      <c r="V277" s="156">
        <f t="shared" si="48"/>
        <v>80.22</v>
      </c>
      <c r="W277" s="156"/>
      <c r="X277" s="156" t="s">
        <v>123</v>
      </c>
      <c r="Y277" s="156" t="s">
        <v>124</v>
      </c>
      <c r="Z277" s="146"/>
      <c r="AA277" s="146"/>
      <c r="AB277" s="146"/>
      <c r="AC277" s="146"/>
      <c r="AD277" s="146"/>
      <c r="AE277" s="146"/>
      <c r="AF277" s="146"/>
      <c r="AG277" s="146" t="s">
        <v>125</v>
      </c>
      <c r="AH277" s="146"/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  <c r="BG277" s="146"/>
      <c r="BH277" s="146"/>
    </row>
    <row r="278" spans="1:60" outlineLevel="1" x14ac:dyDescent="0.2">
      <c r="A278" s="174">
        <v>199</v>
      </c>
      <c r="B278" s="175" t="s">
        <v>531</v>
      </c>
      <c r="C278" s="182" t="s">
        <v>532</v>
      </c>
      <c r="D278" s="176" t="s">
        <v>135</v>
      </c>
      <c r="E278" s="177">
        <v>0.432</v>
      </c>
      <c r="F278" s="178"/>
      <c r="G278" s="179">
        <f t="shared" si="42"/>
        <v>0</v>
      </c>
      <c r="H278" s="178"/>
      <c r="I278" s="179">
        <f t="shared" si="43"/>
        <v>0</v>
      </c>
      <c r="J278" s="178"/>
      <c r="K278" s="179">
        <f t="shared" si="44"/>
        <v>0</v>
      </c>
      <c r="L278" s="179">
        <v>21</v>
      </c>
      <c r="M278" s="179">
        <f t="shared" si="45"/>
        <v>0</v>
      </c>
      <c r="N278" s="177">
        <v>1</v>
      </c>
      <c r="O278" s="177">
        <f t="shared" si="46"/>
        <v>0.43</v>
      </c>
      <c r="P278" s="177">
        <v>0</v>
      </c>
      <c r="Q278" s="177">
        <f t="shared" si="47"/>
        <v>0</v>
      </c>
      <c r="R278" s="179" t="s">
        <v>149</v>
      </c>
      <c r="S278" s="179" t="s">
        <v>122</v>
      </c>
      <c r="T278" s="180" t="s">
        <v>122</v>
      </c>
      <c r="U278" s="156">
        <v>0</v>
      </c>
      <c r="V278" s="156">
        <f t="shared" si="48"/>
        <v>0</v>
      </c>
      <c r="W278" s="156"/>
      <c r="X278" s="156" t="s">
        <v>150</v>
      </c>
      <c r="Y278" s="156" t="s">
        <v>124</v>
      </c>
      <c r="Z278" s="146"/>
      <c r="AA278" s="146"/>
      <c r="AB278" s="146"/>
      <c r="AC278" s="146"/>
      <c r="AD278" s="146"/>
      <c r="AE278" s="146"/>
      <c r="AF278" s="146"/>
      <c r="AG278" s="146" t="s">
        <v>151</v>
      </c>
      <c r="AH278" s="146"/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ht="22.5" outlineLevel="1" x14ac:dyDescent="0.2">
      <c r="A279" s="174">
        <v>200</v>
      </c>
      <c r="B279" s="175" t="s">
        <v>533</v>
      </c>
      <c r="C279" s="182" t="s">
        <v>534</v>
      </c>
      <c r="D279" s="176" t="s">
        <v>135</v>
      </c>
      <c r="E279" s="177">
        <v>1.4</v>
      </c>
      <c r="F279" s="178"/>
      <c r="G279" s="179">
        <f t="shared" si="42"/>
        <v>0</v>
      </c>
      <c r="H279" s="178"/>
      <c r="I279" s="179">
        <f t="shared" si="43"/>
        <v>0</v>
      </c>
      <c r="J279" s="178"/>
      <c r="K279" s="179">
        <f t="shared" si="44"/>
        <v>0</v>
      </c>
      <c r="L279" s="179">
        <v>21</v>
      </c>
      <c r="M279" s="179">
        <f t="shared" si="45"/>
        <v>0</v>
      </c>
      <c r="N279" s="177">
        <v>1</v>
      </c>
      <c r="O279" s="177">
        <f t="shared" si="46"/>
        <v>1.4</v>
      </c>
      <c r="P279" s="177">
        <v>0</v>
      </c>
      <c r="Q279" s="177">
        <f t="shared" si="47"/>
        <v>0</v>
      </c>
      <c r="R279" s="179" t="s">
        <v>149</v>
      </c>
      <c r="S279" s="179" t="s">
        <v>122</v>
      </c>
      <c r="T279" s="180" t="s">
        <v>122</v>
      </c>
      <c r="U279" s="156">
        <v>0</v>
      </c>
      <c r="V279" s="156">
        <f t="shared" si="48"/>
        <v>0</v>
      </c>
      <c r="W279" s="156"/>
      <c r="X279" s="156" t="s">
        <v>150</v>
      </c>
      <c r="Y279" s="156" t="s">
        <v>124</v>
      </c>
      <c r="Z279" s="146"/>
      <c r="AA279" s="146"/>
      <c r="AB279" s="146"/>
      <c r="AC279" s="146"/>
      <c r="AD279" s="146"/>
      <c r="AE279" s="146"/>
      <c r="AF279" s="146"/>
      <c r="AG279" s="146" t="s">
        <v>151</v>
      </c>
      <c r="AH279" s="146"/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  <c r="BG279" s="146"/>
      <c r="BH279" s="146"/>
    </row>
    <row r="280" spans="1:60" outlineLevel="1" x14ac:dyDescent="0.2">
      <c r="A280" s="174">
        <v>201</v>
      </c>
      <c r="B280" s="175" t="s">
        <v>535</v>
      </c>
      <c r="C280" s="182" t="s">
        <v>536</v>
      </c>
      <c r="D280" s="176" t="s">
        <v>201</v>
      </c>
      <c r="E280" s="177">
        <v>1843</v>
      </c>
      <c r="F280" s="178"/>
      <c r="G280" s="179">
        <f t="shared" si="42"/>
        <v>0</v>
      </c>
      <c r="H280" s="178"/>
      <c r="I280" s="179">
        <f t="shared" si="43"/>
        <v>0</v>
      </c>
      <c r="J280" s="178"/>
      <c r="K280" s="179">
        <f t="shared" si="44"/>
        <v>0</v>
      </c>
      <c r="L280" s="179">
        <v>21</v>
      </c>
      <c r="M280" s="179">
        <f t="shared" si="45"/>
        <v>0</v>
      </c>
      <c r="N280" s="177">
        <v>0</v>
      </c>
      <c r="O280" s="177">
        <f t="shared" si="46"/>
        <v>0</v>
      </c>
      <c r="P280" s="177">
        <v>0</v>
      </c>
      <c r="Q280" s="177">
        <f t="shared" si="47"/>
        <v>0</v>
      </c>
      <c r="R280" s="179" t="s">
        <v>149</v>
      </c>
      <c r="S280" s="179" t="s">
        <v>122</v>
      </c>
      <c r="T280" s="180" t="s">
        <v>122</v>
      </c>
      <c r="U280" s="156">
        <v>0</v>
      </c>
      <c r="V280" s="156">
        <f t="shared" si="48"/>
        <v>0</v>
      </c>
      <c r="W280" s="156"/>
      <c r="X280" s="156" t="s">
        <v>150</v>
      </c>
      <c r="Y280" s="156" t="s">
        <v>124</v>
      </c>
      <c r="Z280" s="146"/>
      <c r="AA280" s="146"/>
      <c r="AB280" s="146"/>
      <c r="AC280" s="146"/>
      <c r="AD280" s="146"/>
      <c r="AE280" s="146"/>
      <c r="AF280" s="146"/>
      <c r="AG280" s="146" t="s">
        <v>151</v>
      </c>
      <c r="AH280" s="146"/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outlineLevel="1" x14ac:dyDescent="0.2">
      <c r="A281" s="167">
        <v>202</v>
      </c>
      <c r="B281" s="168" t="s">
        <v>537</v>
      </c>
      <c r="C281" s="183" t="s">
        <v>538</v>
      </c>
      <c r="D281" s="169" t="s">
        <v>375</v>
      </c>
      <c r="E281" s="170">
        <v>4</v>
      </c>
      <c r="F281" s="171"/>
      <c r="G281" s="172">
        <f t="shared" si="42"/>
        <v>0</v>
      </c>
      <c r="H281" s="171"/>
      <c r="I281" s="172">
        <f t="shared" si="43"/>
        <v>0</v>
      </c>
      <c r="J281" s="171"/>
      <c r="K281" s="172">
        <f t="shared" si="44"/>
        <v>0</v>
      </c>
      <c r="L281" s="172">
        <v>21</v>
      </c>
      <c r="M281" s="172">
        <f t="shared" si="45"/>
        <v>0</v>
      </c>
      <c r="N281" s="170">
        <v>0</v>
      </c>
      <c r="O281" s="170">
        <f t="shared" si="46"/>
        <v>0</v>
      </c>
      <c r="P281" s="170">
        <v>0</v>
      </c>
      <c r="Q281" s="170">
        <f t="shared" si="47"/>
        <v>0</v>
      </c>
      <c r="R281" s="172"/>
      <c r="S281" s="172" t="s">
        <v>172</v>
      </c>
      <c r="T281" s="173" t="s">
        <v>132</v>
      </c>
      <c r="U281" s="156">
        <v>0</v>
      </c>
      <c r="V281" s="156">
        <f t="shared" si="48"/>
        <v>0</v>
      </c>
      <c r="W281" s="156"/>
      <c r="X281" s="156" t="s">
        <v>123</v>
      </c>
      <c r="Y281" s="156" t="s">
        <v>124</v>
      </c>
      <c r="Z281" s="146"/>
      <c r="AA281" s="146"/>
      <c r="AB281" s="146"/>
      <c r="AC281" s="146"/>
      <c r="AD281" s="146"/>
      <c r="AE281" s="146"/>
      <c r="AF281" s="146"/>
      <c r="AG281" s="146" t="s">
        <v>125</v>
      </c>
      <c r="AH281" s="146"/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outlineLevel="2" x14ac:dyDescent="0.2">
      <c r="A282" s="153"/>
      <c r="B282" s="154"/>
      <c r="C282" s="247" t="s">
        <v>539</v>
      </c>
      <c r="D282" s="248"/>
      <c r="E282" s="248"/>
      <c r="F282" s="248"/>
      <c r="G282" s="248"/>
      <c r="H282" s="156"/>
      <c r="I282" s="156"/>
      <c r="J282" s="156"/>
      <c r="K282" s="156"/>
      <c r="L282" s="156"/>
      <c r="M282" s="156"/>
      <c r="N282" s="155"/>
      <c r="O282" s="155"/>
      <c r="P282" s="155"/>
      <c r="Q282" s="155"/>
      <c r="R282" s="156"/>
      <c r="S282" s="156"/>
      <c r="T282" s="156"/>
      <c r="U282" s="156"/>
      <c r="V282" s="156"/>
      <c r="W282" s="156"/>
      <c r="X282" s="156"/>
      <c r="Y282" s="156"/>
      <c r="Z282" s="146"/>
      <c r="AA282" s="146"/>
      <c r="AB282" s="146"/>
      <c r="AC282" s="146"/>
      <c r="AD282" s="146"/>
      <c r="AE282" s="146"/>
      <c r="AF282" s="146"/>
      <c r="AG282" s="146" t="s">
        <v>145</v>
      </c>
      <c r="AH282" s="146"/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  <c r="BG282" s="146"/>
      <c r="BH282" s="146"/>
    </row>
    <row r="283" spans="1:60" outlineLevel="1" x14ac:dyDescent="0.2">
      <c r="A283" s="167">
        <v>203</v>
      </c>
      <c r="B283" s="168" t="s">
        <v>540</v>
      </c>
      <c r="C283" s="183" t="s">
        <v>541</v>
      </c>
      <c r="D283" s="169" t="s">
        <v>375</v>
      </c>
      <c r="E283" s="170">
        <v>0</v>
      </c>
      <c r="F283" s="171"/>
      <c r="G283" s="172">
        <f>ROUND(E283*F283,2)</f>
        <v>0</v>
      </c>
      <c r="H283" s="171"/>
      <c r="I283" s="172">
        <f>ROUND(E283*H283,2)</f>
        <v>0</v>
      </c>
      <c r="J283" s="171"/>
      <c r="K283" s="172">
        <f>ROUND(E283*J283,2)</f>
        <v>0</v>
      </c>
      <c r="L283" s="172">
        <v>21</v>
      </c>
      <c r="M283" s="172">
        <f>G283*(1+L283/100)</f>
        <v>0</v>
      </c>
      <c r="N283" s="170">
        <v>0</v>
      </c>
      <c r="O283" s="170">
        <f>ROUND(E283*N283,2)</f>
        <v>0</v>
      </c>
      <c r="P283" s="170">
        <v>0</v>
      </c>
      <c r="Q283" s="170">
        <f>ROUND(E283*P283,2)</f>
        <v>0</v>
      </c>
      <c r="R283" s="172"/>
      <c r="S283" s="172" t="s">
        <v>172</v>
      </c>
      <c r="T283" s="173" t="s">
        <v>132</v>
      </c>
      <c r="U283" s="156">
        <v>0</v>
      </c>
      <c r="V283" s="156">
        <f>ROUND(E283*U283,2)</f>
        <v>0</v>
      </c>
      <c r="W283" s="156"/>
      <c r="X283" s="156" t="s">
        <v>123</v>
      </c>
      <c r="Y283" s="156" t="s">
        <v>124</v>
      </c>
      <c r="Z283" s="146"/>
      <c r="AA283" s="146"/>
      <c r="AB283" s="146"/>
      <c r="AC283" s="146"/>
      <c r="AD283" s="146"/>
      <c r="AE283" s="146"/>
      <c r="AF283" s="146"/>
      <c r="AG283" s="146" t="s">
        <v>125</v>
      </c>
      <c r="AH283" s="146"/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outlineLevel="2" x14ac:dyDescent="0.2">
      <c r="A284" s="153"/>
      <c r="B284" s="154"/>
      <c r="C284" s="247" t="s">
        <v>539</v>
      </c>
      <c r="D284" s="248"/>
      <c r="E284" s="248"/>
      <c r="F284" s="248"/>
      <c r="G284" s="248"/>
      <c r="H284" s="156"/>
      <c r="I284" s="156"/>
      <c r="J284" s="156"/>
      <c r="K284" s="156"/>
      <c r="L284" s="156"/>
      <c r="M284" s="156"/>
      <c r="N284" s="155"/>
      <c r="O284" s="155"/>
      <c r="P284" s="155"/>
      <c r="Q284" s="155"/>
      <c r="R284" s="156"/>
      <c r="S284" s="156"/>
      <c r="T284" s="156"/>
      <c r="U284" s="156"/>
      <c r="V284" s="156"/>
      <c r="W284" s="156"/>
      <c r="X284" s="156"/>
      <c r="Y284" s="156"/>
      <c r="Z284" s="146"/>
      <c r="AA284" s="146"/>
      <c r="AB284" s="146"/>
      <c r="AC284" s="146"/>
      <c r="AD284" s="146"/>
      <c r="AE284" s="146"/>
      <c r="AF284" s="146"/>
      <c r="AG284" s="146" t="s">
        <v>145</v>
      </c>
      <c r="AH284" s="146"/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  <c r="BG284" s="146"/>
      <c r="BH284" s="146"/>
    </row>
    <row r="285" spans="1:60" outlineLevel="1" x14ac:dyDescent="0.2">
      <c r="A285" s="167">
        <v>204</v>
      </c>
      <c r="B285" s="168" t="s">
        <v>542</v>
      </c>
      <c r="C285" s="183" t="s">
        <v>543</v>
      </c>
      <c r="D285" s="169" t="s">
        <v>375</v>
      </c>
      <c r="E285" s="170">
        <v>28</v>
      </c>
      <c r="F285" s="171"/>
      <c r="G285" s="172">
        <f>ROUND(E285*F285,2)</f>
        <v>0</v>
      </c>
      <c r="H285" s="171"/>
      <c r="I285" s="172">
        <f>ROUND(E285*H285,2)</f>
        <v>0</v>
      </c>
      <c r="J285" s="171"/>
      <c r="K285" s="172">
        <f>ROUND(E285*J285,2)</f>
        <v>0</v>
      </c>
      <c r="L285" s="172">
        <v>21</v>
      </c>
      <c r="M285" s="172">
        <f>G285*(1+L285/100)</f>
        <v>0</v>
      </c>
      <c r="N285" s="170">
        <v>0</v>
      </c>
      <c r="O285" s="170">
        <f>ROUND(E285*N285,2)</f>
        <v>0</v>
      </c>
      <c r="P285" s="170">
        <v>0</v>
      </c>
      <c r="Q285" s="170">
        <f>ROUND(E285*P285,2)</f>
        <v>0</v>
      </c>
      <c r="R285" s="172"/>
      <c r="S285" s="172" t="s">
        <v>172</v>
      </c>
      <c r="T285" s="173" t="s">
        <v>132</v>
      </c>
      <c r="U285" s="156">
        <v>0</v>
      </c>
      <c r="V285" s="156">
        <f>ROUND(E285*U285,2)</f>
        <v>0</v>
      </c>
      <c r="W285" s="156"/>
      <c r="X285" s="156" t="s">
        <v>123</v>
      </c>
      <c r="Y285" s="156" t="s">
        <v>124</v>
      </c>
      <c r="Z285" s="146"/>
      <c r="AA285" s="146"/>
      <c r="AB285" s="146"/>
      <c r="AC285" s="146"/>
      <c r="AD285" s="146"/>
      <c r="AE285" s="146"/>
      <c r="AF285" s="146"/>
      <c r="AG285" s="146" t="s">
        <v>125</v>
      </c>
      <c r="AH285" s="146"/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outlineLevel="2" x14ac:dyDescent="0.2">
      <c r="A286" s="153"/>
      <c r="B286" s="154"/>
      <c r="C286" s="247" t="s">
        <v>539</v>
      </c>
      <c r="D286" s="248"/>
      <c r="E286" s="248"/>
      <c r="F286" s="248"/>
      <c r="G286" s="248"/>
      <c r="H286" s="156"/>
      <c r="I286" s="156"/>
      <c r="J286" s="156"/>
      <c r="K286" s="156"/>
      <c r="L286" s="156"/>
      <c r="M286" s="156"/>
      <c r="N286" s="155"/>
      <c r="O286" s="155"/>
      <c r="P286" s="155"/>
      <c r="Q286" s="155"/>
      <c r="R286" s="156"/>
      <c r="S286" s="156"/>
      <c r="T286" s="156"/>
      <c r="U286" s="156"/>
      <c r="V286" s="156"/>
      <c r="W286" s="156"/>
      <c r="X286" s="156"/>
      <c r="Y286" s="156"/>
      <c r="Z286" s="146"/>
      <c r="AA286" s="146"/>
      <c r="AB286" s="146"/>
      <c r="AC286" s="146"/>
      <c r="AD286" s="146"/>
      <c r="AE286" s="146"/>
      <c r="AF286" s="146"/>
      <c r="AG286" s="146" t="s">
        <v>145</v>
      </c>
      <c r="AH286" s="146"/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  <c r="BG286" s="146"/>
      <c r="BH286" s="146"/>
    </row>
    <row r="287" spans="1:60" outlineLevel="1" x14ac:dyDescent="0.2">
      <c r="A287" s="167">
        <v>205</v>
      </c>
      <c r="B287" s="168" t="s">
        <v>544</v>
      </c>
      <c r="C287" s="183" t="s">
        <v>545</v>
      </c>
      <c r="D287" s="169" t="s">
        <v>375</v>
      </c>
      <c r="E287" s="170">
        <v>0</v>
      </c>
      <c r="F287" s="171"/>
      <c r="G287" s="172">
        <f>ROUND(E287*F287,2)</f>
        <v>0</v>
      </c>
      <c r="H287" s="171"/>
      <c r="I287" s="172">
        <f>ROUND(E287*H287,2)</f>
        <v>0</v>
      </c>
      <c r="J287" s="171"/>
      <c r="K287" s="172">
        <f>ROUND(E287*J287,2)</f>
        <v>0</v>
      </c>
      <c r="L287" s="172">
        <v>21</v>
      </c>
      <c r="M287" s="172">
        <f>G287*(1+L287/100)</f>
        <v>0</v>
      </c>
      <c r="N287" s="170">
        <v>0</v>
      </c>
      <c r="O287" s="170">
        <f>ROUND(E287*N287,2)</f>
        <v>0</v>
      </c>
      <c r="P287" s="170">
        <v>0</v>
      </c>
      <c r="Q287" s="170">
        <f>ROUND(E287*P287,2)</f>
        <v>0</v>
      </c>
      <c r="R287" s="172"/>
      <c r="S287" s="172" t="s">
        <v>172</v>
      </c>
      <c r="T287" s="173" t="s">
        <v>132</v>
      </c>
      <c r="U287" s="156">
        <v>0</v>
      </c>
      <c r="V287" s="156">
        <f>ROUND(E287*U287,2)</f>
        <v>0</v>
      </c>
      <c r="W287" s="156"/>
      <c r="X287" s="156" t="s">
        <v>123</v>
      </c>
      <c r="Y287" s="156" t="s">
        <v>124</v>
      </c>
      <c r="Z287" s="146"/>
      <c r="AA287" s="146"/>
      <c r="AB287" s="146"/>
      <c r="AC287" s="146"/>
      <c r="AD287" s="146"/>
      <c r="AE287" s="146"/>
      <c r="AF287" s="146"/>
      <c r="AG287" s="146" t="s">
        <v>125</v>
      </c>
      <c r="AH287" s="146"/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  <c r="BG287" s="146"/>
      <c r="BH287" s="146"/>
    </row>
    <row r="288" spans="1:60" outlineLevel="2" x14ac:dyDescent="0.2">
      <c r="A288" s="153"/>
      <c r="B288" s="154"/>
      <c r="C288" s="247" t="s">
        <v>539</v>
      </c>
      <c r="D288" s="248"/>
      <c r="E288" s="248"/>
      <c r="F288" s="248"/>
      <c r="G288" s="248"/>
      <c r="H288" s="156"/>
      <c r="I288" s="156"/>
      <c r="J288" s="156"/>
      <c r="K288" s="156"/>
      <c r="L288" s="156"/>
      <c r="M288" s="156"/>
      <c r="N288" s="155"/>
      <c r="O288" s="155"/>
      <c r="P288" s="155"/>
      <c r="Q288" s="155"/>
      <c r="R288" s="156"/>
      <c r="S288" s="156"/>
      <c r="T288" s="156"/>
      <c r="U288" s="156"/>
      <c r="V288" s="156"/>
      <c r="W288" s="156"/>
      <c r="X288" s="156"/>
      <c r="Y288" s="156"/>
      <c r="Z288" s="146"/>
      <c r="AA288" s="146"/>
      <c r="AB288" s="146"/>
      <c r="AC288" s="146"/>
      <c r="AD288" s="146"/>
      <c r="AE288" s="146"/>
      <c r="AF288" s="146"/>
      <c r="AG288" s="146" t="s">
        <v>145</v>
      </c>
      <c r="AH288" s="146"/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  <c r="BG288" s="146"/>
      <c r="BH288" s="146"/>
    </row>
    <row r="289" spans="1:60" outlineLevel="1" x14ac:dyDescent="0.2">
      <c r="A289" s="167">
        <v>206</v>
      </c>
      <c r="B289" s="168" t="s">
        <v>546</v>
      </c>
      <c r="C289" s="183" t="s">
        <v>547</v>
      </c>
      <c r="D289" s="169" t="s">
        <v>375</v>
      </c>
      <c r="E289" s="170">
        <v>0</v>
      </c>
      <c r="F289" s="171"/>
      <c r="G289" s="172">
        <f>ROUND(E289*F289,2)</f>
        <v>0</v>
      </c>
      <c r="H289" s="171"/>
      <c r="I289" s="172">
        <f>ROUND(E289*H289,2)</f>
        <v>0</v>
      </c>
      <c r="J289" s="171"/>
      <c r="K289" s="172">
        <f>ROUND(E289*J289,2)</f>
        <v>0</v>
      </c>
      <c r="L289" s="172">
        <v>21</v>
      </c>
      <c r="M289" s="172">
        <f>G289*(1+L289/100)</f>
        <v>0</v>
      </c>
      <c r="N289" s="170">
        <v>0</v>
      </c>
      <c r="O289" s="170">
        <f>ROUND(E289*N289,2)</f>
        <v>0</v>
      </c>
      <c r="P289" s="170">
        <v>0</v>
      </c>
      <c r="Q289" s="170">
        <f>ROUND(E289*P289,2)</f>
        <v>0</v>
      </c>
      <c r="R289" s="172"/>
      <c r="S289" s="172" t="s">
        <v>172</v>
      </c>
      <c r="T289" s="173" t="s">
        <v>132</v>
      </c>
      <c r="U289" s="156">
        <v>0</v>
      </c>
      <c r="V289" s="156">
        <f>ROUND(E289*U289,2)</f>
        <v>0</v>
      </c>
      <c r="W289" s="156"/>
      <c r="X289" s="156" t="s">
        <v>123</v>
      </c>
      <c r="Y289" s="156" t="s">
        <v>124</v>
      </c>
      <c r="Z289" s="146"/>
      <c r="AA289" s="146"/>
      <c r="AB289" s="146"/>
      <c r="AC289" s="146"/>
      <c r="AD289" s="146"/>
      <c r="AE289" s="146"/>
      <c r="AF289" s="146"/>
      <c r="AG289" s="146" t="s">
        <v>125</v>
      </c>
      <c r="AH289" s="146"/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  <c r="BG289" s="146"/>
      <c r="BH289" s="146"/>
    </row>
    <row r="290" spans="1:60" outlineLevel="2" x14ac:dyDescent="0.2">
      <c r="A290" s="153"/>
      <c r="B290" s="154"/>
      <c r="C290" s="247" t="s">
        <v>539</v>
      </c>
      <c r="D290" s="248"/>
      <c r="E290" s="248"/>
      <c r="F290" s="248"/>
      <c r="G290" s="248"/>
      <c r="H290" s="156"/>
      <c r="I290" s="156"/>
      <c r="J290" s="156"/>
      <c r="K290" s="156"/>
      <c r="L290" s="156"/>
      <c r="M290" s="156"/>
      <c r="N290" s="155"/>
      <c r="O290" s="155"/>
      <c r="P290" s="155"/>
      <c r="Q290" s="155"/>
      <c r="R290" s="156"/>
      <c r="S290" s="156"/>
      <c r="T290" s="156"/>
      <c r="U290" s="156"/>
      <c r="V290" s="156"/>
      <c r="W290" s="156"/>
      <c r="X290" s="156"/>
      <c r="Y290" s="156"/>
      <c r="Z290" s="146"/>
      <c r="AA290" s="146"/>
      <c r="AB290" s="146"/>
      <c r="AC290" s="146"/>
      <c r="AD290" s="146"/>
      <c r="AE290" s="146"/>
      <c r="AF290" s="146"/>
      <c r="AG290" s="146" t="s">
        <v>145</v>
      </c>
      <c r="AH290" s="146"/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  <c r="BG290" s="146"/>
      <c r="BH290" s="146"/>
    </row>
    <row r="291" spans="1:60" outlineLevel="1" x14ac:dyDescent="0.2">
      <c r="A291" s="167">
        <v>207</v>
      </c>
      <c r="B291" s="168" t="s">
        <v>548</v>
      </c>
      <c r="C291" s="183" t="s">
        <v>549</v>
      </c>
      <c r="D291" s="169" t="s">
        <v>375</v>
      </c>
      <c r="E291" s="170">
        <v>0</v>
      </c>
      <c r="F291" s="171"/>
      <c r="G291" s="172">
        <f>ROUND(E291*F291,2)</f>
        <v>0</v>
      </c>
      <c r="H291" s="171"/>
      <c r="I291" s="172">
        <f>ROUND(E291*H291,2)</f>
        <v>0</v>
      </c>
      <c r="J291" s="171"/>
      <c r="K291" s="172">
        <f>ROUND(E291*J291,2)</f>
        <v>0</v>
      </c>
      <c r="L291" s="172">
        <v>21</v>
      </c>
      <c r="M291" s="172">
        <f>G291*(1+L291/100)</f>
        <v>0</v>
      </c>
      <c r="N291" s="170">
        <v>0</v>
      </c>
      <c r="O291" s="170">
        <f>ROUND(E291*N291,2)</f>
        <v>0</v>
      </c>
      <c r="P291" s="170">
        <v>0</v>
      </c>
      <c r="Q291" s="170">
        <f>ROUND(E291*P291,2)</f>
        <v>0</v>
      </c>
      <c r="R291" s="172"/>
      <c r="S291" s="172" t="s">
        <v>172</v>
      </c>
      <c r="T291" s="173" t="s">
        <v>132</v>
      </c>
      <c r="U291" s="156">
        <v>0</v>
      </c>
      <c r="V291" s="156">
        <f>ROUND(E291*U291,2)</f>
        <v>0</v>
      </c>
      <c r="W291" s="156"/>
      <c r="X291" s="156" t="s">
        <v>123</v>
      </c>
      <c r="Y291" s="156" t="s">
        <v>124</v>
      </c>
      <c r="Z291" s="146"/>
      <c r="AA291" s="146"/>
      <c r="AB291" s="146"/>
      <c r="AC291" s="146"/>
      <c r="AD291" s="146"/>
      <c r="AE291" s="146"/>
      <c r="AF291" s="146"/>
      <c r="AG291" s="146" t="s">
        <v>125</v>
      </c>
      <c r="AH291" s="146"/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outlineLevel="2" x14ac:dyDescent="0.2">
      <c r="A292" s="153"/>
      <c r="B292" s="154"/>
      <c r="C292" s="247" t="s">
        <v>539</v>
      </c>
      <c r="D292" s="248"/>
      <c r="E292" s="248"/>
      <c r="F292" s="248"/>
      <c r="G292" s="248"/>
      <c r="H292" s="156"/>
      <c r="I292" s="156"/>
      <c r="J292" s="156"/>
      <c r="K292" s="156"/>
      <c r="L292" s="156"/>
      <c r="M292" s="156"/>
      <c r="N292" s="155"/>
      <c r="O292" s="155"/>
      <c r="P292" s="155"/>
      <c r="Q292" s="155"/>
      <c r="R292" s="156"/>
      <c r="S292" s="156"/>
      <c r="T292" s="156"/>
      <c r="U292" s="156"/>
      <c r="V292" s="156"/>
      <c r="W292" s="156"/>
      <c r="X292" s="156"/>
      <c r="Y292" s="156"/>
      <c r="Z292" s="146"/>
      <c r="AA292" s="146"/>
      <c r="AB292" s="146"/>
      <c r="AC292" s="146"/>
      <c r="AD292" s="146"/>
      <c r="AE292" s="146"/>
      <c r="AF292" s="146"/>
      <c r="AG292" s="146" t="s">
        <v>145</v>
      </c>
      <c r="AH292" s="146"/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  <c r="BG292" s="146"/>
      <c r="BH292" s="146"/>
    </row>
    <row r="293" spans="1:60" outlineLevel="1" x14ac:dyDescent="0.2">
      <c r="A293" s="167">
        <v>208</v>
      </c>
      <c r="B293" s="168" t="s">
        <v>550</v>
      </c>
      <c r="C293" s="183" t="s">
        <v>551</v>
      </c>
      <c r="D293" s="169" t="s">
        <v>375</v>
      </c>
      <c r="E293" s="170">
        <v>26</v>
      </c>
      <c r="F293" s="171"/>
      <c r="G293" s="172">
        <f>ROUND(E293*F293,2)</f>
        <v>0</v>
      </c>
      <c r="H293" s="171"/>
      <c r="I293" s="172">
        <f>ROUND(E293*H293,2)</f>
        <v>0</v>
      </c>
      <c r="J293" s="171"/>
      <c r="K293" s="172">
        <f>ROUND(E293*J293,2)</f>
        <v>0</v>
      </c>
      <c r="L293" s="172">
        <v>21</v>
      </c>
      <c r="M293" s="172">
        <f>G293*(1+L293/100)</f>
        <v>0</v>
      </c>
      <c r="N293" s="170">
        <v>0</v>
      </c>
      <c r="O293" s="170">
        <f>ROUND(E293*N293,2)</f>
        <v>0</v>
      </c>
      <c r="P293" s="170">
        <v>0</v>
      </c>
      <c r="Q293" s="170">
        <f>ROUND(E293*P293,2)</f>
        <v>0</v>
      </c>
      <c r="R293" s="172"/>
      <c r="S293" s="172" t="s">
        <v>172</v>
      </c>
      <c r="T293" s="173" t="s">
        <v>132</v>
      </c>
      <c r="U293" s="156">
        <v>0</v>
      </c>
      <c r="V293" s="156">
        <f>ROUND(E293*U293,2)</f>
        <v>0</v>
      </c>
      <c r="W293" s="156"/>
      <c r="X293" s="156" t="s">
        <v>123</v>
      </c>
      <c r="Y293" s="156" t="s">
        <v>124</v>
      </c>
      <c r="Z293" s="146"/>
      <c r="AA293" s="146"/>
      <c r="AB293" s="146"/>
      <c r="AC293" s="146"/>
      <c r="AD293" s="146"/>
      <c r="AE293" s="146"/>
      <c r="AF293" s="146"/>
      <c r="AG293" s="146" t="s">
        <v>125</v>
      </c>
      <c r="AH293" s="146"/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  <c r="BG293" s="146"/>
      <c r="BH293" s="146"/>
    </row>
    <row r="294" spans="1:60" outlineLevel="2" x14ac:dyDescent="0.2">
      <c r="A294" s="153"/>
      <c r="B294" s="154"/>
      <c r="C294" s="247" t="s">
        <v>539</v>
      </c>
      <c r="D294" s="248"/>
      <c r="E294" s="248"/>
      <c r="F294" s="248"/>
      <c r="G294" s="248"/>
      <c r="H294" s="156"/>
      <c r="I294" s="156"/>
      <c r="J294" s="156"/>
      <c r="K294" s="156"/>
      <c r="L294" s="156"/>
      <c r="M294" s="156"/>
      <c r="N294" s="155"/>
      <c r="O294" s="155"/>
      <c r="P294" s="155"/>
      <c r="Q294" s="155"/>
      <c r="R294" s="156"/>
      <c r="S294" s="156"/>
      <c r="T294" s="156"/>
      <c r="U294" s="156"/>
      <c r="V294" s="156"/>
      <c r="W294" s="156"/>
      <c r="X294" s="156"/>
      <c r="Y294" s="156"/>
      <c r="Z294" s="146"/>
      <c r="AA294" s="146"/>
      <c r="AB294" s="146"/>
      <c r="AC294" s="146"/>
      <c r="AD294" s="146"/>
      <c r="AE294" s="146"/>
      <c r="AF294" s="146"/>
      <c r="AG294" s="146" t="s">
        <v>145</v>
      </c>
      <c r="AH294" s="146"/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  <c r="BG294" s="146"/>
      <c r="BH294" s="146"/>
    </row>
    <row r="295" spans="1:60" outlineLevel="1" x14ac:dyDescent="0.2">
      <c r="A295" s="167">
        <v>209</v>
      </c>
      <c r="B295" s="168" t="s">
        <v>552</v>
      </c>
      <c r="C295" s="183" t="s">
        <v>553</v>
      </c>
      <c r="D295" s="169" t="s">
        <v>375</v>
      </c>
      <c r="E295" s="170">
        <v>56</v>
      </c>
      <c r="F295" s="171"/>
      <c r="G295" s="172">
        <f>ROUND(E295*F295,2)</f>
        <v>0</v>
      </c>
      <c r="H295" s="171"/>
      <c r="I295" s="172">
        <f>ROUND(E295*H295,2)</f>
        <v>0</v>
      </c>
      <c r="J295" s="171"/>
      <c r="K295" s="172">
        <f>ROUND(E295*J295,2)</f>
        <v>0</v>
      </c>
      <c r="L295" s="172">
        <v>21</v>
      </c>
      <c r="M295" s="172">
        <f>G295*(1+L295/100)</f>
        <v>0</v>
      </c>
      <c r="N295" s="170">
        <v>0</v>
      </c>
      <c r="O295" s="170">
        <f>ROUND(E295*N295,2)</f>
        <v>0</v>
      </c>
      <c r="P295" s="170">
        <v>0</v>
      </c>
      <c r="Q295" s="170">
        <f>ROUND(E295*P295,2)</f>
        <v>0</v>
      </c>
      <c r="R295" s="172"/>
      <c r="S295" s="172" t="s">
        <v>172</v>
      </c>
      <c r="T295" s="173" t="s">
        <v>132</v>
      </c>
      <c r="U295" s="156">
        <v>0</v>
      </c>
      <c r="V295" s="156">
        <f>ROUND(E295*U295,2)</f>
        <v>0</v>
      </c>
      <c r="W295" s="156"/>
      <c r="X295" s="156" t="s">
        <v>123</v>
      </c>
      <c r="Y295" s="156" t="s">
        <v>124</v>
      </c>
      <c r="Z295" s="146"/>
      <c r="AA295" s="146"/>
      <c r="AB295" s="146"/>
      <c r="AC295" s="146"/>
      <c r="AD295" s="146"/>
      <c r="AE295" s="146"/>
      <c r="AF295" s="146"/>
      <c r="AG295" s="146" t="s">
        <v>125</v>
      </c>
      <c r="AH295" s="146"/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  <c r="BG295" s="146"/>
      <c r="BH295" s="146"/>
    </row>
    <row r="296" spans="1:60" outlineLevel="2" x14ac:dyDescent="0.2">
      <c r="A296" s="153"/>
      <c r="B296" s="154"/>
      <c r="C296" s="247" t="s">
        <v>539</v>
      </c>
      <c r="D296" s="248"/>
      <c r="E296" s="248"/>
      <c r="F296" s="248"/>
      <c r="G296" s="248"/>
      <c r="H296" s="156"/>
      <c r="I296" s="156"/>
      <c r="J296" s="156"/>
      <c r="K296" s="156"/>
      <c r="L296" s="156"/>
      <c r="M296" s="156"/>
      <c r="N296" s="155"/>
      <c r="O296" s="155"/>
      <c r="P296" s="155"/>
      <c r="Q296" s="155"/>
      <c r="R296" s="156"/>
      <c r="S296" s="156"/>
      <c r="T296" s="156"/>
      <c r="U296" s="156"/>
      <c r="V296" s="156"/>
      <c r="W296" s="156"/>
      <c r="X296" s="156"/>
      <c r="Y296" s="156"/>
      <c r="Z296" s="146"/>
      <c r="AA296" s="146"/>
      <c r="AB296" s="146"/>
      <c r="AC296" s="146"/>
      <c r="AD296" s="146"/>
      <c r="AE296" s="146"/>
      <c r="AF296" s="146"/>
      <c r="AG296" s="146" t="s">
        <v>145</v>
      </c>
      <c r="AH296" s="146"/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46"/>
      <c r="AZ296" s="146"/>
      <c r="BA296" s="146"/>
      <c r="BB296" s="146"/>
      <c r="BC296" s="146"/>
      <c r="BD296" s="146"/>
      <c r="BE296" s="146"/>
      <c r="BF296" s="146"/>
      <c r="BG296" s="146"/>
      <c r="BH296" s="146"/>
    </row>
    <row r="297" spans="1:60" outlineLevel="1" x14ac:dyDescent="0.2">
      <c r="A297" s="167">
        <v>210</v>
      </c>
      <c r="B297" s="168" t="s">
        <v>554</v>
      </c>
      <c r="C297" s="183" t="s">
        <v>555</v>
      </c>
      <c r="D297" s="169" t="s">
        <v>375</v>
      </c>
      <c r="E297" s="170">
        <v>0</v>
      </c>
      <c r="F297" s="171"/>
      <c r="G297" s="172">
        <f>ROUND(E297*F297,2)</f>
        <v>0</v>
      </c>
      <c r="H297" s="171"/>
      <c r="I297" s="172">
        <f>ROUND(E297*H297,2)</f>
        <v>0</v>
      </c>
      <c r="J297" s="171"/>
      <c r="K297" s="172">
        <f>ROUND(E297*J297,2)</f>
        <v>0</v>
      </c>
      <c r="L297" s="172">
        <v>21</v>
      </c>
      <c r="M297" s="172">
        <f>G297*(1+L297/100)</f>
        <v>0</v>
      </c>
      <c r="N297" s="170">
        <v>0</v>
      </c>
      <c r="O297" s="170">
        <f>ROUND(E297*N297,2)</f>
        <v>0</v>
      </c>
      <c r="P297" s="170">
        <v>0</v>
      </c>
      <c r="Q297" s="170">
        <f>ROUND(E297*P297,2)</f>
        <v>0</v>
      </c>
      <c r="R297" s="172"/>
      <c r="S297" s="172" t="s">
        <v>172</v>
      </c>
      <c r="T297" s="173" t="s">
        <v>132</v>
      </c>
      <c r="U297" s="156">
        <v>0</v>
      </c>
      <c r="V297" s="156">
        <f>ROUND(E297*U297,2)</f>
        <v>0</v>
      </c>
      <c r="W297" s="156"/>
      <c r="X297" s="156" t="s">
        <v>123</v>
      </c>
      <c r="Y297" s="156" t="s">
        <v>124</v>
      </c>
      <c r="Z297" s="146"/>
      <c r="AA297" s="146"/>
      <c r="AB297" s="146"/>
      <c r="AC297" s="146"/>
      <c r="AD297" s="146"/>
      <c r="AE297" s="146"/>
      <c r="AF297" s="146"/>
      <c r="AG297" s="146" t="s">
        <v>125</v>
      </c>
      <c r="AH297" s="146"/>
      <c r="AI297" s="146"/>
      <c r="AJ297" s="146"/>
      <c r="AK297" s="146"/>
      <c r="AL297" s="146"/>
      <c r="AM297" s="146"/>
      <c r="AN297" s="146"/>
      <c r="AO297" s="146"/>
      <c r="AP297" s="146"/>
      <c r="AQ297" s="146"/>
      <c r="AR297" s="146"/>
      <c r="AS297" s="146"/>
      <c r="AT297" s="146"/>
      <c r="AU297" s="146"/>
      <c r="AV297" s="146"/>
      <c r="AW297" s="146"/>
      <c r="AX297" s="146"/>
      <c r="AY297" s="146"/>
      <c r="AZ297" s="146"/>
      <c r="BA297" s="146"/>
      <c r="BB297" s="146"/>
      <c r="BC297" s="146"/>
      <c r="BD297" s="146"/>
      <c r="BE297" s="146"/>
      <c r="BF297" s="146"/>
      <c r="BG297" s="146"/>
      <c r="BH297" s="146"/>
    </row>
    <row r="298" spans="1:60" outlineLevel="2" x14ac:dyDescent="0.2">
      <c r="A298" s="153"/>
      <c r="B298" s="154"/>
      <c r="C298" s="247" t="s">
        <v>539</v>
      </c>
      <c r="D298" s="248"/>
      <c r="E298" s="248"/>
      <c r="F298" s="248"/>
      <c r="G298" s="248"/>
      <c r="H298" s="156"/>
      <c r="I298" s="156"/>
      <c r="J298" s="156"/>
      <c r="K298" s="156"/>
      <c r="L298" s="156"/>
      <c r="M298" s="156"/>
      <c r="N298" s="155"/>
      <c r="O298" s="155"/>
      <c r="P298" s="155"/>
      <c r="Q298" s="155"/>
      <c r="R298" s="156"/>
      <c r="S298" s="156"/>
      <c r="T298" s="156"/>
      <c r="U298" s="156"/>
      <c r="V298" s="156"/>
      <c r="W298" s="156"/>
      <c r="X298" s="156"/>
      <c r="Y298" s="156"/>
      <c r="Z298" s="146"/>
      <c r="AA298" s="146"/>
      <c r="AB298" s="146"/>
      <c r="AC298" s="146"/>
      <c r="AD298" s="146"/>
      <c r="AE298" s="146"/>
      <c r="AF298" s="146"/>
      <c r="AG298" s="146" t="s">
        <v>145</v>
      </c>
      <c r="AH298" s="146"/>
      <c r="AI298" s="146"/>
      <c r="AJ298" s="146"/>
      <c r="AK298" s="146"/>
      <c r="AL298" s="146"/>
      <c r="AM298" s="146"/>
      <c r="AN298" s="146"/>
      <c r="AO298" s="146"/>
      <c r="AP298" s="146"/>
      <c r="AQ298" s="146"/>
      <c r="AR298" s="146"/>
      <c r="AS298" s="146"/>
      <c r="AT298" s="146"/>
      <c r="AU298" s="146"/>
      <c r="AV298" s="146"/>
      <c r="AW298" s="146"/>
      <c r="AX298" s="146"/>
      <c r="AY298" s="146"/>
      <c r="AZ298" s="146"/>
      <c r="BA298" s="146"/>
      <c r="BB298" s="146"/>
      <c r="BC298" s="146"/>
      <c r="BD298" s="146"/>
      <c r="BE298" s="146"/>
      <c r="BF298" s="146"/>
      <c r="BG298" s="146"/>
      <c r="BH298" s="146"/>
    </row>
    <row r="299" spans="1:60" outlineLevel="1" x14ac:dyDescent="0.2">
      <c r="A299" s="167">
        <v>211</v>
      </c>
      <c r="B299" s="168" t="s">
        <v>556</v>
      </c>
      <c r="C299" s="183" t="s">
        <v>557</v>
      </c>
      <c r="D299" s="169" t="s">
        <v>375</v>
      </c>
      <c r="E299" s="170">
        <v>100</v>
      </c>
      <c r="F299" s="171"/>
      <c r="G299" s="172">
        <f>ROUND(E299*F299,2)</f>
        <v>0</v>
      </c>
      <c r="H299" s="171"/>
      <c r="I299" s="172">
        <f>ROUND(E299*H299,2)</f>
        <v>0</v>
      </c>
      <c r="J299" s="171"/>
      <c r="K299" s="172">
        <f>ROUND(E299*J299,2)</f>
        <v>0</v>
      </c>
      <c r="L299" s="172">
        <v>21</v>
      </c>
      <c r="M299" s="172">
        <f>G299*(1+L299/100)</f>
        <v>0</v>
      </c>
      <c r="N299" s="170">
        <v>1.3899999999999999E-2</v>
      </c>
      <c r="O299" s="170">
        <f>ROUND(E299*N299,2)</f>
        <v>1.39</v>
      </c>
      <c r="P299" s="170">
        <v>0</v>
      </c>
      <c r="Q299" s="170">
        <f>ROUND(E299*P299,2)</f>
        <v>0</v>
      </c>
      <c r="R299" s="172"/>
      <c r="S299" s="172" t="s">
        <v>172</v>
      </c>
      <c r="T299" s="173" t="s">
        <v>132</v>
      </c>
      <c r="U299" s="156">
        <v>0</v>
      </c>
      <c r="V299" s="156">
        <f>ROUND(E299*U299,2)</f>
        <v>0</v>
      </c>
      <c r="W299" s="156"/>
      <c r="X299" s="156" t="s">
        <v>123</v>
      </c>
      <c r="Y299" s="156" t="s">
        <v>124</v>
      </c>
      <c r="Z299" s="146"/>
      <c r="AA299" s="146"/>
      <c r="AB299" s="146"/>
      <c r="AC299" s="146"/>
      <c r="AD299" s="146"/>
      <c r="AE299" s="146"/>
      <c r="AF299" s="146"/>
      <c r="AG299" s="146" t="s">
        <v>125</v>
      </c>
      <c r="AH299" s="146"/>
      <c r="AI299" s="146"/>
      <c r="AJ299" s="146"/>
      <c r="AK299" s="146"/>
      <c r="AL299" s="146"/>
      <c r="AM299" s="146"/>
      <c r="AN299" s="146"/>
      <c r="AO299" s="146"/>
      <c r="AP299" s="146"/>
      <c r="AQ299" s="146"/>
      <c r="AR299" s="146"/>
      <c r="AS299" s="146"/>
      <c r="AT299" s="146"/>
      <c r="AU299" s="146"/>
      <c r="AV299" s="146"/>
      <c r="AW299" s="146"/>
      <c r="AX299" s="146"/>
      <c r="AY299" s="146"/>
      <c r="AZ299" s="146"/>
      <c r="BA299" s="146"/>
      <c r="BB299" s="146"/>
      <c r="BC299" s="146"/>
      <c r="BD299" s="146"/>
      <c r="BE299" s="146"/>
      <c r="BF299" s="146"/>
      <c r="BG299" s="146"/>
      <c r="BH299" s="146"/>
    </row>
    <row r="300" spans="1:60" outlineLevel="2" x14ac:dyDescent="0.2">
      <c r="A300" s="153"/>
      <c r="B300" s="154"/>
      <c r="C300" s="247" t="s">
        <v>539</v>
      </c>
      <c r="D300" s="248"/>
      <c r="E300" s="248"/>
      <c r="F300" s="248"/>
      <c r="G300" s="248"/>
      <c r="H300" s="156"/>
      <c r="I300" s="156"/>
      <c r="J300" s="156"/>
      <c r="K300" s="156"/>
      <c r="L300" s="156"/>
      <c r="M300" s="156"/>
      <c r="N300" s="155"/>
      <c r="O300" s="155"/>
      <c r="P300" s="155"/>
      <c r="Q300" s="155"/>
      <c r="R300" s="156"/>
      <c r="S300" s="156"/>
      <c r="T300" s="156"/>
      <c r="U300" s="156"/>
      <c r="V300" s="156"/>
      <c r="W300" s="156"/>
      <c r="X300" s="156"/>
      <c r="Y300" s="156"/>
      <c r="Z300" s="146"/>
      <c r="AA300" s="146"/>
      <c r="AB300" s="146"/>
      <c r="AC300" s="146"/>
      <c r="AD300" s="146"/>
      <c r="AE300" s="146"/>
      <c r="AF300" s="146"/>
      <c r="AG300" s="146" t="s">
        <v>145</v>
      </c>
      <c r="AH300" s="146"/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  <c r="BG300" s="146"/>
      <c r="BH300" s="146"/>
    </row>
    <row r="301" spans="1:60" outlineLevel="1" x14ac:dyDescent="0.2">
      <c r="A301" s="174">
        <v>212</v>
      </c>
      <c r="B301" s="175" t="s">
        <v>558</v>
      </c>
      <c r="C301" s="182" t="s">
        <v>559</v>
      </c>
      <c r="D301" s="176" t="s">
        <v>375</v>
      </c>
      <c r="E301" s="177">
        <v>2</v>
      </c>
      <c r="F301" s="178"/>
      <c r="G301" s="179">
        <f>ROUND(E301*F301,2)</f>
        <v>0</v>
      </c>
      <c r="H301" s="178"/>
      <c r="I301" s="179">
        <f>ROUND(E301*H301,2)</f>
        <v>0</v>
      </c>
      <c r="J301" s="178"/>
      <c r="K301" s="179">
        <f>ROUND(E301*J301,2)</f>
        <v>0</v>
      </c>
      <c r="L301" s="179">
        <v>21</v>
      </c>
      <c r="M301" s="179">
        <f>G301*(1+L301/100)</f>
        <v>0</v>
      </c>
      <c r="N301" s="177">
        <v>0</v>
      </c>
      <c r="O301" s="177">
        <f>ROUND(E301*N301,2)</f>
        <v>0</v>
      </c>
      <c r="P301" s="177">
        <v>0</v>
      </c>
      <c r="Q301" s="177">
        <f>ROUND(E301*P301,2)</f>
        <v>0</v>
      </c>
      <c r="R301" s="179"/>
      <c r="S301" s="179" t="s">
        <v>172</v>
      </c>
      <c r="T301" s="180" t="s">
        <v>132</v>
      </c>
      <c r="U301" s="156">
        <v>0</v>
      </c>
      <c r="V301" s="156">
        <f>ROUND(E301*U301,2)</f>
        <v>0</v>
      </c>
      <c r="W301" s="156"/>
      <c r="X301" s="156" t="s">
        <v>123</v>
      </c>
      <c r="Y301" s="156" t="s">
        <v>124</v>
      </c>
      <c r="Z301" s="146"/>
      <c r="AA301" s="146"/>
      <c r="AB301" s="146"/>
      <c r="AC301" s="146"/>
      <c r="AD301" s="146"/>
      <c r="AE301" s="146"/>
      <c r="AF301" s="146"/>
      <c r="AG301" s="146" t="s">
        <v>125</v>
      </c>
      <c r="AH301" s="146"/>
      <c r="AI301" s="146"/>
      <c r="AJ301" s="146"/>
      <c r="AK301" s="146"/>
      <c r="AL301" s="146"/>
      <c r="AM301" s="146"/>
      <c r="AN301" s="146"/>
      <c r="AO301" s="146"/>
      <c r="AP301" s="146"/>
      <c r="AQ301" s="146"/>
      <c r="AR301" s="146"/>
      <c r="AS301" s="146"/>
      <c r="AT301" s="146"/>
      <c r="AU301" s="146"/>
      <c r="AV301" s="146"/>
      <c r="AW301" s="146"/>
      <c r="AX301" s="146"/>
      <c r="AY301" s="146"/>
      <c r="AZ301" s="146"/>
      <c r="BA301" s="146"/>
      <c r="BB301" s="146"/>
      <c r="BC301" s="146"/>
      <c r="BD301" s="146"/>
      <c r="BE301" s="146"/>
      <c r="BF301" s="146"/>
      <c r="BG301" s="146"/>
      <c r="BH301" s="146"/>
    </row>
    <row r="302" spans="1:60" outlineLevel="1" x14ac:dyDescent="0.2">
      <c r="A302" s="167">
        <v>213</v>
      </c>
      <c r="B302" s="168" t="s">
        <v>560</v>
      </c>
      <c r="C302" s="183" t="s">
        <v>561</v>
      </c>
      <c r="D302" s="169" t="s">
        <v>375</v>
      </c>
      <c r="E302" s="170">
        <v>0</v>
      </c>
      <c r="F302" s="171"/>
      <c r="G302" s="172">
        <f>ROUND(E302*F302,2)</f>
        <v>0</v>
      </c>
      <c r="H302" s="171"/>
      <c r="I302" s="172">
        <f>ROUND(E302*H302,2)</f>
        <v>0</v>
      </c>
      <c r="J302" s="171"/>
      <c r="K302" s="172">
        <f>ROUND(E302*J302,2)</f>
        <v>0</v>
      </c>
      <c r="L302" s="172">
        <v>21</v>
      </c>
      <c r="M302" s="172">
        <f>G302*(1+L302/100)</f>
        <v>0</v>
      </c>
      <c r="N302" s="170">
        <v>0</v>
      </c>
      <c r="O302" s="170">
        <f>ROUND(E302*N302,2)</f>
        <v>0</v>
      </c>
      <c r="P302" s="170">
        <v>0</v>
      </c>
      <c r="Q302" s="170">
        <f>ROUND(E302*P302,2)</f>
        <v>0</v>
      </c>
      <c r="R302" s="172"/>
      <c r="S302" s="172" t="s">
        <v>172</v>
      </c>
      <c r="T302" s="173" t="s">
        <v>132</v>
      </c>
      <c r="U302" s="156">
        <v>0</v>
      </c>
      <c r="V302" s="156">
        <f>ROUND(E302*U302,2)</f>
        <v>0</v>
      </c>
      <c r="W302" s="156"/>
      <c r="X302" s="156" t="s">
        <v>123</v>
      </c>
      <c r="Y302" s="156" t="s">
        <v>124</v>
      </c>
      <c r="Z302" s="146"/>
      <c r="AA302" s="146"/>
      <c r="AB302" s="146"/>
      <c r="AC302" s="146"/>
      <c r="AD302" s="146"/>
      <c r="AE302" s="146"/>
      <c r="AF302" s="146"/>
      <c r="AG302" s="146" t="s">
        <v>125</v>
      </c>
      <c r="AH302" s="146"/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  <c r="BG302" s="146"/>
      <c r="BH302" s="146"/>
    </row>
    <row r="303" spans="1:60" outlineLevel="2" x14ac:dyDescent="0.2">
      <c r="A303" s="153"/>
      <c r="B303" s="154"/>
      <c r="C303" s="247" t="s">
        <v>539</v>
      </c>
      <c r="D303" s="248"/>
      <c r="E303" s="248"/>
      <c r="F303" s="248"/>
      <c r="G303" s="248"/>
      <c r="H303" s="156"/>
      <c r="I303" s="156"/>
      <c r="J303" s="156"/>
      <c r="K303" s="156"/>
      <c r="L303" s="156"/>
      <c r="M303" s="156"/>
      <c r="N303" s="155"/>
      <c r="O303" s="155"/>
      <c r="P303" s="155"/>
      <c r="Q303" s="155"/>
      <c r="R303" s="156"/>
      <c r="S303" s="156"/>
      <c r="T303" s="156"/>
      <c r="U303" s="156"/>
      <c r="V303" s="156"/>
      <c r="W303" s="156"/>
      <c r="X303" s="156"/>
      <c r="Y303" s="156"/>
      <c r="Z303" s="146"/>
      <c r="AA303" s="146"/>
      <c r="AB303" s="146"/>
      <c r="AC303" s="146"/>
      <c r="AD303" s="146"/>
      <c r="AE303" s="146"/>
      <c r="AF303" s="146"/>
      <c r="AG303" s="146" t="s">
        <v>145</v>
      </c>
      <c r="AH303" s="146"/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  <c r="BG303" s="146"/>
      <c r="BH303" s="146"/>
    </row>
    <row r="304" spans="1:60" outlineLevel="1" x14ac:dyDescent="0.2">
      <c r="A304" s="167">
        <v>214</v>
      </c>
      <c r="B304" s="168" t="s">
        <v>562</v>
      </c>
      <c r="C304" s="183" t="s">
        <v>563</v>
      </c>
      <c r="D304" s="169" t="s">
        <v>375</v>
      </c>
      <c r="E304" s="170">
        <v>4</v>
      </c>
      <c r="F304" s="171"/>
      <c r="G304" s="172">
        <f>ROUND(E304*F304,2)</f>
        <v>0</v>
      </c>
      <c r="H304" s="171"/>
      <c r="I304" s="172">
        <f>ROUND(E304*H304,2)</f>
        <v>0</v>
      </c>
      <c r="J304" s="171"/>
      <c r="K304" s="172">
        <f>ROUND(E304*J304,2)</f>
        <v>0</v>
      </c>
      <c r="L304" s="172">
        <v>21</v>
      </c>
      <c r="M304" s="172">
        <f>G304*(1+L304/100)</f>
        <v>0</v>
      </c>
      <c r="N304" s="170">
        <v>0</v>
      </c>
      <c r="O304" s="170">
        <f>ROUND(E304*N304,2)</f>
        <v>0</v>
      </c>
      <c r="P304" s="170">
        <v>0</v>
      </c>
      <c r="Q304" s="170">
        <f>ROUND(E304*P304,2)</f>
        <v>0</v>
      </c>
      <c r="R304" s="172"/>
      <c r="S304" s="172" t="s">
        <v>172</v>
      </c>
      <c r="T304" s="173" t="s">
        <v>132</v>
      </c>
      <c r="U304" s="156">
        <v>0</v>
      </c>
      <c r="V304" s="156">
        <f>ROUND(E304*U304,2)</f>
        <v>0</v>
      </c>
      <c r="W304" s="156"/>
      <c r="X304" s="156" t="s">
        <v>123</v>
      </c>
      <c r="Y304" s="156" t="s">
        <v>124</v>
      </c>
      <c r="Z304" s="146"/>
      <c r="AA304" s="146"/>
      <c r="AB304" s="146"/>
      <c r="AC304" s="146"/>
      <c r="AD304" s="146"/>
      <c r="AE304" s="146"/>
      <c r="AF304" s="146"/>
      <c r="AG304" s="146" t="s">
        <v>125</v>
      </c>
      <c r="AH304" s="146"/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  <c r="BG304" s="146"/>
      <c r="BH304" s="146"/>
    </row>
    <row r="305" spans="1:60" outlineLevel="2" x14ac:dyDescent="0.2">
      <c r="A305" s="153"/>
      <c r="B305" s="154"/>
      <c r="C305" s="247" t="s">
        <v>539</v>
      </c>
      <c r="D305" s="248"/>
      <c r="E305" s="248"/>
      <c r="F305" s="248"/>
      <c r="G305" s="248"/>
      <c r="H305" s="156"/>
      <c r="I305" s="156"/>
      <c r="J305" s="156"/>
      <c r="K305" s="156"/>
      <c r="L305" s="156"/>
      <c r="M305" s="156"/>
      <c r="N305" s="155"/>
      <c r="O305" s="155"/>
      <c r="P305" s="155"/>
      <c r="Q305" s="155"/>
      <c r="R305" s="156"/>
      <c r="S305" s="156"/>
      <c r="T305" s="156"/>
      <c r="U305" s="156"/>
      <c r="V305" s="156"/>
      <c r="W305" s="156"/>
      <c r="X305" s="156"/>
      <c r="Y305" s="156"/>
      <c r="Z305" s="146"/>
      <c r="AA305" s="146"/>
      <c r="AB305" s="146"/>
      <c r="AC305" s="146"/>
      <c r="AD305" s="146"/>
      <c r="AE305" s="146"/>
      <c r="AF305" s="146"/>
      <c r="AG305" s="146" t="s">
        <v>145</v>
      </c>
      <c r="AH305" s="146"/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  <c r="BG305" s="146"/>
      <c r="BH305" s="146"/>
    </row>
    <row r="306" spans="1:60" outlineLevel="1" x14ac:dyDescent="0.2">
      <c r="A306" s="167">
        <v>215</v>
      </c>
      <c r="B306" s="168" t="s">
        <v>564</v>
      </c>
      <c r="C306" s="183" t="s">
        <v>565</v>
      </c>
      <c r="D306" s="169" t="s">
        <v>375</v>
      </c>
      <c r="E306" s="170">
        <v>0</v>
      </c>
      <c r="F306" s="171"/>
      <c r="G306" s="172">
        <f>ROUND(E306*F306,2)</f>
        <v>0</v>
      </c>
      <c r="H306" s="171"/>
      <c r="I306" s="172">
        <f>ROUND(E306*H306,2)</f>
        <v>0</v>
      </c>
      <c r="J306" s="171"/>
      <c r="K306" s="172">
        <f>ROUND(E306*J306,2)</f>
        <v>0</v>
      </c>
      <c r="L306" s="172">
        <v>21</v>
      </c>
      <c r="M306" s="172">
        <f>G306*(1+L306/100)</f>
        <v>0</v>
      </c>
      <c r="N306" s="170">
        <v>0</v>
      </c>
      <c r="O306" s="170">
        <f>ROUND(E306*N306,2)</f>
        <v>0</v>
      </c>
      <c r="P306" s="170">
        <v>0</v>
      </c>
      <c r="Q306" s="170">
        <f>ROUND(E306*P306,2)</f>
        <v>0</v>
      </c>
      <c r="R306" s="172"/>
      <c r="S306" s="172" t="s">
        <v>172</v>
      </c>
      <c r="T306" s="173" t="s">
        <v>132</v>
      </c>
      <c r="U306" s="156">
        <v>0</v>
      </c>
      <c r="V306" s="156">
        <f>ROUND(E306*U306,2)</f>
        <v>0</v>
      </c>
      <c r="W306" s="156"/>
      <c r="X306" s="156" t="s">
        <v>123</v>
      </c>
      <c r="Y306" s="156" t="s">
        <v>124</v>
      </c>
      <c r="Z306" s="146"/>
      <c r="AA306" s="146"/>
      <c r="AB306" s="146"/>
      <c r="AC306" s="146"/>
      <c r="AD306" s="146"/>
      <c r="AE306" s="146"/>
      <c r="AF306" s="146"/>
      <c r="AG306" s="146" t="s">
        <v>125</v>
      </c>
      <c r="AH306" s="146"/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  <c r="BG306" s="146"/>
      <c r="BH306" s="146"/>
    </row>
    <row r="307" spans="1:60" outlineLevel="2" x14ac:dyDescent="0.2">
      <c r="A307" s="153"/>
      <c r="B307" s="154"/>
      <c r="C307" s="247" t="s">
        <v>539</v>
      </c>
      <c r="D307" s="248"/>
      <c r="E307" s="248"/>
      <c r="F307" s="248"/>
      <c r="G307" s="248"/>
      <c r="H307" s="156"/>
      <c r="I307" s="156"/>
      <c r="J307" s="156"/>
      <c r="K307" s="156"/>
      <c r="L307" s="156"/>
      <c r="M307" s="156"/>
      <c r="N307" s="155"/>
      <c r="O307" s="155"/>
      <c r="P307" s="155"/>
      <c r="Q307" s="155"/>
      <c r="R307" s="156"/>
      <c r="S307" s="156"/>
      <c r="T307" s="156"/>
      <c r="U307" s="156"/>
      <c r="V307" s="156"/>
      <c r="W307" s="156"/>
      <c r="X307" s="156"/>
      <c r="Y307" s="156"/>
      <c r="Z307" s="146"/>
      <c r="AA307" s="146"/>
      <c r="AB307" s="146"/>
      <c r="AC307" s="146"/>
      <c r="AD307" s="146"/>
      <c r="AE307" s="146"/>
      <c r="AF307" s="146"/>
      <c r="AG307" s="146" t="s">
        <v>145</v>
      </c>
      <c r="AH307" s="146"/>
      <c r="AI307" s="146"/>
      <c r="AJ307" s="146"/>
      <c r="AK307" s="146"/>
      <c r="AL307" s="146"/>
      <c r="AM307" s="146"/>
      <c r="AN307" s="146"/>
      <c r="AO307" s="146"/>
      <c r="AP307" s="146"/>
      <c r="AQ307" s="146"/>
      <c r="AR307" s="146"/>
      <c r="AS307" s="146"/>
      <c r="AT307" s="146"/>
      <c r="AU307" s="146"/>
      <c r="AV307" s="146"/>
      <c r="AW307" s="146"/>
      <c r="AX307" s="146"/>
      <c r="AY307" s="146"/>
      <c r="AZ307" s="146"/>
      <c r="BA307" s="146"/>
      <c r="BB307" s="146"/>
      <c r="BC307" s="146"/>
      <c r="BD307" s="146"/>
      <c r="BE307" s="146"/>
      <c r="BF307" s="146"/>
      <c r="BG307" s="146"/>
      <c r="BH307" s="146"/>
    </row>
    <row r="308" spans="1:60" outlineLevel="1" x14ac:dyDescent="0.2">
      <c r="A308" s="167">
        <v>216</v>
      </c>
      <c r="B308" s="168" t="s">
        <v>564</v>
      </c>
      <c r="C308" s="183" t="s">
        <v>566</v>
      </c>
      <c r="D308" s="169" t="s">
        <v>375</v>
      </c>
      <c r="E308" s="170">
        <v>0</v>
      </c>
      <c r="F308" s="171"/>
      <c r="G308" s="172">
        <f>ROUND(E308*F308,2)</f>
        <v>0</v>
      </c>
      <c r="H308" s="171"/>
      <c r="I308" s="172">
        <f>ROUND(E308*H308,2)</f>
        <v>0</v>
      </c>
      <c r="J308" s="171"/>
      <c r="K308" s="172">
        <f>ROUND(E308*J308,2)</f>
        <v>0</v>
      </c>
      <c r="L308" s="172">
        <v>21</v>
      </c>
      <c r="M308" s="172">
        <f>G308*(1+L308/100)</f>
        <v>0</v>
      </c>
      <c r="N308" s="170">
        <v>0</v>
      </c>
      <c r="O308" s="170">
        <f>ROUND(E308*N308,2)</f>
        <v>0</v>
      </c>
      <c r="P308" s="170">
        <v>0</v>
      </c>
      <c r="Q308" s="170">
        <f>ROUND(E308*P308,2)</f>
        <v>0</v>
      </c>
      <c r="R308" s="172"/>
      <c r="S308" s="172" t="s">
        <v>172</v>
      </c>
      <c r="T308" s="173" t="s">
        <v>132</v>
      </c>
      <c r="U308" s="156">
        <v>0</v>
      </c>
      <c r="V308" s="156">
        <f>ROUND(E308*U308,2)</f>
        <v>0</v>
      </c>
      <c r="W308" s="156"/>
      <c r="X308" s="156" t="s">
        <v>446</v>
      </c>
      <c r="Y308" s="156" t="s">
        <v>124</v>
      </c>
      <c r="Z308" s="146"/>
      <c r="AA308" s="146"/>
      <c r="AB308" s="146"/>
      <c r="AC308" s="146"/>
      <c r="AD308" s="146"/>
      <c r="AE308" s="146"/>
      <c r="AF308" s="146"/>
      <c r="AG308" s="146" t="s">
        <v>523</v>
      </c>
      <c r="AH308" s="146"/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46"/>
      <c r="BB308" s="146"/>
      <c r="BC308" s="146"/>
      <c r="BD308" s="146"/>
      <c r="BE308" s="146"/>
      <c r="BF308" s="146"/>
      <c r="BG308" s="146"/>
      <c r="BH308" s="146"/>
    </row>
    <row r="309" spans="1:60" outlineLevel="2" x14ac:dyDescent="0.2">
      <c r="A309" s="153"/>
      <c r="B309" s="154"/>
      <c r="C309" s="247" t="s">
        <v>539</v>
      </c>
      <c r="D309" s="248"/>
      <c r="E309" s="248"/>
      <c r="F309" s="248"/>
      <c r="G309" s="248"/>
      <c r="H309" s="156"/>
      <c r="I309" s="156"/>
      <c r="J309" s="156"/>
      <c r="K309" s="156"/>
      <c r="L309" s="156"/>
      <c r="M309" s="156"/>
      <c r="N309" s="155"/>
      <c r="O309" s="155"/>
      <c r="P309" s="155"/>
      <c r="Q309" s="155"/>
      <c r="R309" s="156"/>
      <c r="S309" s="156"/>
      <c r="T309" s="156"/>
      <c r="U309" s="156"/>
      <c r="V309" s="156"/>
      <c r="W309" s="156"/>
      <c r="X309" s="156"/>
      <c r="Y309" s="156"/>
      <c r="Z309" s="146"/>
      <c r="AA309" s="146"/>
      <c r="AB309" s="146"/>
      <c r="AC309" s="146"/>
      <c r="AD309" s="146"/>
      <c r="AE309" s="146"/>
      <c r="AF309" s="146"/>
      <c r="AG309" s="146" t="s">
        <v>145</v>
      </c>
      <c r="AH309" s="146"/>
      <c r="AI309" s="146"/>
      <c r="AJ309" s="146"/>
      <c r="AK309" s="146"/>
      <c r="AL309" s="146"/>
      <c r="AM309" s="146"/>
      <c r="AN309" s="146"/>
      <c r="AO309" s="146"/>
      <c r="AP309" s="146"/>
      <c r="AQ309" s="146"/>
      <c r="AR309" s="146"/>
      <c r="AS309" s="146"/>
      <c r="AT309" s="146"/>
      <c r="AU309" s="146"/>
      <c r="AV309" s="146"/>
      <c r="AW309" s="146"/>
      <c r="AX309" s="146"/>
      <c r="AY309" s="146"/>
      <c r="AZ309" s="146"/>
      <c r="BA309" s="146"/>
      <c r="BB309" s="146"/>
      <c r="BC309" s="146"/>
      <c r="BD309" s="146"/>
      <c r="BE309" s="146"/>
      <c r="BF309" s="146"/>
      <c r="BG309" s="146"/>
      <c r="BH309" s="146"/>
    </row>
    <row r="310" spans="1:60" outlineLevel="1" x14ac:dyDescent="0.2">
      <c r="A310" s="167">
        <v>217</v>
      </c>
      <c r="B310" s="168" t="s">
        <v>567</v>
      </c>
      <c r="C310" s="183" t="s">
        <v>568</v>
      </c>
      <c r="D310" s="169" t="s">
        <v>375</v>
      </c>
      <c r="E310" s="170">
        <v>40</v>
      </c>
      <c r="F310" s="171"/>
      <c r="G310" s="172">
        <f>ROUND(E310*F310,2)</f>
        <v>0</v>
      </c>
      <c r="H310" s="171"/>
      <c r="I310" s="172">
        <f>ROUND(E310*H310,2)</f>
        <v>0</v>
      </c>
      <c r="J310" s="171"/>
      <c r="K310" s="172">
        <f>ROUND(E310*J310,2)</f>
        <v>0</v>
      </c>
      <c r="L310" s="172">
        <v>21</v>
      </c>
      <c r="M310" s="172">
        <f>G310*(1+L310/100)</f>
        <v>0</v>
      </c>
      <c r="N310" s="170">
        <v>0</v>
      </c>
      <c r="O310" s="170">
        <f>ROUND(E310*N310,2)</f>
        <v>0</v>
      </c>
      <c r="P310" s="170">
        <v>0</v>
      </c>
      <c r="Q310" s="170">
        <f>ROUND(E310*P310,2)</f>
        <v>0</v>
      </c>
      <c r="R310" s="172"/>
      <c r="S310" s="172" t="s">
        <v>172</v>
      </c>
      <c r="T310" s="173" t="s">
        <v>132</v>
      </c>
      <c r="U310" s="156">
        <v>0</v>
      </c>
      <c r="V310" s="156">
        <f>ROUND(E310*U310,2)</f>
        <v>0</v>
      </c>
      <c r="W310" s="156"/>
      <c r="X310" s="156" t="s">
        <v>123</v>
      </c>
      <c r="Y310" s="156" t="s">
        <v>124</v>
      </c>
      <c r="Z310" s="146"/>
      <c r="AA310" s="146"/>
      <c r="AB310" s="146"/>
      <c r="AC310" s="146"/>
      <c r="AD310" s="146"/>
      <c r="AE310" s="146"/>
      <c r="AF310" s="146"/>
      <c r="AG310" s="146" t="s">
        <v>125</v>
      </c>
      <c r="AH310" s="146"/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  <c r="BG310" s="146"/>
      <c r="BH310" s="146"/>
    </row>
    <row r="311" spans="1:60" outlineLevel="2" x14ac:dyDescent="0.2">
      <c r="A311" s="153"/>
      <c r="B311" s="154"/>
      <c r="C311" s="247" t="s">
        <v>539</v>
      </c>
      <c r="D311" s="248"/>
      <c r="E311" s="248"/>
      <c r="F311" s="248"/>
      <c r="G311" s="248"/>
      <c r="H311" s="156"/>
      <c r="I311" s="156"/>
      <c r="J311" s="156"/>
      <c r="K311" s="156"/>
      <c r="L311" s="156"/>
      <c r="M311" s="156"/>
      <c r="N311" s="155"/>
      <c r="O311" s="155"/>
      <c r="P311" s="155"/>
      <c r="Q311" s="155"/>
      <c r="R311" s="156"/>
      <c r="S311" s="156"/>
      <c r="T311" s="156"/>
      <c r="U311" s="156"/>
      <c r="V311" s="156"/>
      <c r="W311" s="156"/>
      <c r="X311" s="156"/>
      <c r="Y311" s="156"/>
      <c r="Z311" s="146"/>
      <c r="AA311" s="146"/>
      <c r="AB311" s="146"/>
      <c r="AC311" s="146"/>
      <c r="AD311" s="146"/>
      <c r="AE311" s="146"/>
      <c r="AF311" s="146"/>
      <c r="AG311" s="146" t="s">
        <v>145</v>
      </c>
      <c r="AH311" s="146"/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46"/>
      <c r="AZ311" s="146"/>
      <c r="BA311" s="146"/>
      <c r="BB311" s="146"/>
      <c r="BC311" s="146"/>
      <c r="BD311" s="146"/>
      <c r="BE311" s="146"/>
      <c r="BF311" s="146"/>
      <c r="BG311" s="146"/>
      <c r="BH311" s="146"/>
    </row>
    <row r="312" spans="1:60" outlineLevel="1" x14ac:dyDescent="0.2">
      <c r="A312" s="167">
        <v>218</v>
      </c>
      <c r="B312" s="168" t="s">
        <v>564</v>
      </c>
      <c r="C312" s="183" t="s">
        <v>569</v>
      </c>
      <c r="D312" s="169" t="s">
        <v>375</v>
      </c>
      <c r="E312" s="170">
        <v>0</v>
      </c>
      <c r="F312" s="171"/>
      <c r="G312" s="172">
        <f>ROUND(E312*F312,2)</f>
        <v>0</v>
      </c>
      <c r="H312" s="171"/>
      <c r="I312" s="172">
        <f>ROUND(E312*H312,2)</f>
        <v>0</v>
      </c>
      <c r="J312" s="171"/>
      <c r="K312" s="172">
        <f>ROUND(E312*J312,2)</f>
        <v>0</v>
      </c>
      <c r="L312" s="172">
        <v>21</v>
      </c>
      <c r="M312" s="172">
        <f>G312*(1+L312/100)</f>
        <v>0</v>
      </c>
      <c r="N312" s="170">
        <v>0</v>
      </c>
      <c r="O312" s="170">
        <f>ROUND(E312*N312,2)</f>
        <v>0</v>
      </c>
      <c r="P312" s="170">
        <v>0</v>
      </c>
      <c r="Q312" s="170">
        <f>ROUND(E312*P312,2)</f>
        <v>0</v>
      </c>
      <c r="R312" s="172"/>
      <c r="S312" s="172" t="s">
        <v>172</v>
      </c>
      <c r="T312" s="173" t="s">
        <v>132</v>
      </c>
      <c r="U312" s="156">
        <v>0</v>
      </c>
      <c r="V312" s="156">
        <f>ROUND(E312*U312,2)</f>
        <v>0</v>
      </c>
      <c r="W312" s="156"/>
      <c r="X312" s="156" t="s">
        <v>446</v>
      </c>
      <c r="Y312" s="156" t="s">
        <v>124</v>
      </c>
      <c r="Z312" s="146"/>
      <c r="AA312" s="146"/>
      <c r="AB312" s="146"/>
      <c r="AC312" s="146"/>
      <c r="AD312" s="146"/>
      <c r="AE312" s="146"/>
      <c r="AF312" s="146"/>
      <c r="AG312" s="146" t="s">
        <v>523</v>
      </c>
      <c r="AH312" s="146"/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  <c r="BG312" s="146"/>
      <c r="BH312" s="146"/>
    </row>
    <row r="313" spans="1:60" outlineLevel="2" x14ac:dyDescent="0.2">
      <c r="A313" s="153"/>
      <c r="B313" s="154"/>
      <c r="C313" s="247" t="s">
        <v>539</v>
      </c>
      <c r="D313" s="248"/>
      <c r="E313" s="248"/>
      <c r="F313" s="248"/>
      <c r="G313" s="248"/>
      <c r="H313" s="156"/>
      <c r="I313" s="156"/>
      <c r="J313" s="156"/>
      <c r="K313" s="156"/>
      <c r="L313" s="156"/>
      <c r="M313" s="156"/>
      <c r="N313" s="155"/>
      <c r="O313" s="155"/>
      <c r="P313" s="155"/>
      <c r="Q313" s="155"/>
      <c r="R313" s="156"/>
      <c r="S313" s="156"/>
      <c r="T313" s="156"/>
      <c r="U313" s="156"/>
      <c r="V313" s="156"/>
      <c r="W313" s="156"/>
      <c r="X313" s="156"/>
      <c r="Y313" s="156"/>
      <c r="Z313" s="146"/>
      <c r="AA313" s="146"/>
      <c r="AB313" s="146"/>
      <c r="AC313" s="146"/>
      <c r="AD313" s="146"/>
      <c r="AE313" s="146"/>
      <c r="AF313" s="146"/>
      <c r="AG313" s="146" t="s">
        <v>145</v>
      </c>
      <c r="AH313" s="146"/>
      <c r="AI313" s="146"/>
      <c r="AJ313" s="146"/>
      <c r="AK313" s="146"/>
      <c r="AL313" s="146"/>
      <c r="AM313" s="146"/>
      <c r="AN313" s="146"/>
      <c r="AO313" s="146"/>
      <c r="AP313" s="146"/>
      <c r="AQ313" s="146"/>
      <c r="AR313" s="146"/>
      <c r="AS313" s="146"/>
      <c r="AT313" s="146"/>
      <c r="AU313" s="146"/>
      <c r="AV313" s="146"/>
      <c r="AW313" s="146"/>
      <c r="AX313" s="146"/>
      <c r="AY313" s="146"/>
      <c r="AZ313" s="146"/>
      <c r="BA313" s="146"/>
      <c r="BB313" s="146"/>
      <c r="BC313" s="146"/>
      <c r="BD313" s="146"/>
      <c r="BE313" s="146"/>
      <c r="BF313" s="146"/>
      <c r="BG313" s="146"/>
      <c r="BH313" s="146"/>
    </row>
    <row r="314" spans="1:60" outlineLevel="1" x14ac:dyDescent="0.2">
      <c r="A314" s="167">
        <v>219</v>
      </c>
      <c r="B314" s="168" t="s">
        <v>570</v>
      </c>
      <c r="C314" s="183" t="s">
        <v>571</v>
      </c>
      <c r="D314" s="169" t="s">
        <v>375</v>
      </c>
      <c r="E314" s="170">
        <v>1</v>
      </c>
      <c r="F314" s="171"/>
      <c r="G314" s="172">
        <f>ROUND(E314*F314,2)</f>
        <v>0</v>
      </c>
      <c r="H314" s="171"/>
      <c r="I314" s="172">
        <f>ROUND(E314*H314,2)</f>
        <v>0</v>
      </c>
      <c r="J314" s="171"/>
      <c r="K314" s="172">
        <f>ROUND(E314*J314,2)</f>
        <v>0</v>
      </c>
      <c r="L314" s="172">
        <v>21</v>
      </c>
      <c r="M314" s="172">
        <f>G314*(1+L314/100)</f>
        <v>0</v>
      </c>
      <c r="N314" s="170">
        <v>0</v>
      </c>
      <c r="O314" s="170">
        <f>ROUND(E314*N314,2)</f>
        <v>0</v>
      </c>
      <c r="P314" s="170">
        <v>0</v>
      </c>
      <c r="Q314" s="170">
        <f>ROUND(E314*P314,2)</f>
        <v>0</v>
      </c>
      <c r="R314" s="172"/>
      <c r="S314" s="172" t="s">
        <v>172</v>
      </c>
      <c r="T314" s="173" t="s">
        <v>132</v>
      </c>
      <c r="U314" s="156">
        <v>0</v>
      </c>
      <c r="V314" s="156">
        <f>ROUND(E314*U314,2)</f>
        <v>0</v>
      </c>
      <c r="W314" s="156"/>
      <c r="X314" s="156" t="s">
        <v>123</v>
      </c>
      <c r="Y314" s="156" t="s">
        <v>124</v>
      </c>
      <c r="Z314" s="146"/>
      <c r="AA314" s="146"/>
      <c r="AB314" s="146"/>
      <c r="AC314" s="146"/>
      <c r="AD314" s="146"/>
      <c r="AE314" s="146"/>
      <c r="AF314" s="146"/>
      <c r="AG314" s="146" t="s">
        <v>125</v>
      </c>
      <c r="AH314" s="146"/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  <c r="BG314" s="146"/>
      <c r="BH314" s="146"/>
    </row>
    <row r="315" spans="1:60" outlineLevel="2" x14ac:dyDescent="0.2">
      <c r="A315" s="153"/>
      <c r="B315" s="154"/>
      <c r="C315" s="247" t="s">
        <v>572</v>
      </c>
      <c r="D315" s="248"/>
      <c r="E315" s="248"/>
      <c r="F315" s="248"/>
      <c r="G315" s="248"/>
      <c r="H315" s="156"/>
      <c r="I315" s="156"/>
      <c r="J315" s="156"/>
      <c r="K315" s="156"/>
      <c r="L315" s="156"/>
      <c r="M315" s="156"/>
      <c r="N315" s="155"/>
      <c r="O315" s="155"/>
      <c r="P315" s="155"/>
      <c r="Q315" s="155"/>
      <c r="R315" s="156"/>
      <c r="S315" s="156"/>
      <c r="T315" s="156"/>
      <c r="U315" s="156"/>
      <c r="V315" s="156"/>
      <c r="W315" s="156"/>
      <c r="X315" s="156"/>
      <c r="Y315" s="156"/>
      <c r="Z315" s="146"/>
      <c r="AA315" s="146"/>
      <c r="AB315" s="146"/>
      <c r="AC315" s="146"/>
      <c r="AD315" s="146"/>
      <c r="AE315" s="146"/>
      <c r="AF315" s="146"/>
      <c r="AG315" s="146" t="s">
        <v>145</v>
      </c>
      <c r="AH315" s="146"/>
      <c r="AI315" s="146"/>
      <c r="AJ315" s="146"/>
      <c r="AK315" s="146"/>
      <c r="AL315" s="146"/>
      <c r="AM315" s="146"/>
      <c r="AN315" s="146"/>
      <c r="AO315" s="146"/>
      <c r="AP315" s="146"/>
      <c r="AQ315" s="146"/>
      <c r="AR315" s="146"/>
      <c r="AS315" s="146"/>
      <c r="AT315" s="146"/>
      <c r="AU315" s="146"/>
      <c r="AV315" s="146"/>
      <c r="AW315" s="146"/>
      <c r="AX315" s="146"/>
      <c r="AY315" s="146"/>
      <c r="AZ315" s="146"/>
      <c r="BA315" s="146"/>
      <c r="BB315" s="146"/>
      <c r="BC315" s="146"/>
      <c r="BD315" s="146"/>
      <c r="BE315" s="146"/>
      <c r="BF315" s="146"/>
      <c r="BG315" s="146"/>
      <c r="BH315" s="146"/>
    </row>
    <row r="316" spans="1:60" outlineLevel="3" x14ac:dyDescent="0.2">
      <c r="A316" s="153"/>
      <c r="B316" s="154"/>
      <c r="C316" s="249" t="s">
        <v>573</v>
      </c>
      <c r="D316" s="250"/>
      <c r="E316" s="250"/>
      <c r="F316" s="250"/>
      <c r="G316" s="250"/>
      <c r="H316" s="156"/>
      <c r="I316" s="156"/>
      <c r="J316" s="156"/>
      <c r="K316" s="156"/>
      <c r="L316" s="156"/>
      <c r="M316" s="156"/>
      <c r="N316" s="155"/>
      <c r="O316" s="155"/>
      <c r="P316" s="155"/>
      <c r="Q316" s="155"/>
      <c r="R316" s="156"/>
      <c r="S316" s="156"/>
      <c r="T316" s="156"/>
      <c r="U316" s="156"/>
      <c r="V316" s="156"/>
      <c r="W316" s="156"/>
      <c r="X316" s="156"/>
      <c r="Y316" s="156"/>
      <c r="Z316" s="146"/>
      <c r="AA316" s="146"/>
      <c r="AB316" s="146"/>
      <c r="AC316" s="146"/>
      <c r="AD316" s="146"/>
      <c r="AE316" s="146"/>
      <c r="AF316" s="146"/>
      <c r="AG316" s="146" t="s">
        <v>145</v>
      </c>
      <c r="AH316" s="146"/>
      <c r="AI316" s="146"/>
      <c r="AJ316" s="146"/>
      <c r="AK316" s="146"/>
      <c r="AL316" s="146"/>
      <c r="AM316" s="146"/>
      <c r="AN316" s="146"/>
      <c r="AO316" s="146"/>
      <c r="AP316" s="146"/>
      <c r="AQ316" s="146"/>
      <c r="AR316" s="146"/>
      <c r="AS316" s="146"/>
      <c r="AT316" s="146"/>
      <c r="AU316" s="146"/>
      <c r="AV316" s="146"/>
      <c r="AW316" s="146"/>
      <c r="AX316" s="146"/>
      <c r="AY316" s="146"/>
      <c r="AZ316" s="146"/>
      <c r="BA316" s="146"/>
      <c r="BB316" s="146"/>
      <c r="BC316" s="146"/>
      <c r="BD316" s="146"/>
      <c r="BE316" s="146"/>
      <c r="BF316" s="146"/>
      <c r="BG316" s="146"/>
      <c r="BH316" s="146"/>
    </row>
    <row r="317" spans="1:60" ht="22.5" outlineLevel="1" x14ac:dyDescent="0.2">
      <c r="A317" s="167">
        <v>220</v>
      </c>
      <c r="B317" s="168" t="s">
        <v>241</v>
      </c>
      <c r="C317" s="183" t="s">
        <v>574</v>
      </c>
      <c r="D317" s="169" t="s">
        <v>375</v>
      </c>
      <c r="E317" s="170">
        <v>212</v>
      </c>
      <c r="F317" s="171"/>
      <c r="G317" s="172">
        <f>ROUND(E317*F317,2)</f>
        <v>0</v>
      </c>
      <c r="H317" s="171"/>
      <c r="I317" s="172">
        <f>ROUND(E317*H317,2)</f>
        <v>0</v>
      </c>
      <c r="J317" s="171"/>
      <c r="K317" s="172">
        <f>ROUND(E317*J317,2)</f>
        <v>0</v>
      </c>
      <c r="L317" s="172">
        <v>21</v>
      </c>
      <c r="M317" s="172">
        <f>G317*(1+L317/100)</f>
        <v>0</v>
      </c>
      <c r="N317" s="170">
        <v>0</v>
      </c>
      <c r="O317" s="170">
        <f>ROUND(E317*N317,2)</f>
        <v>0</v>
      </c>
      <c r="P317" s="170">
        <v>0</v>
      </c>
      <c r="Q317" s="170">
        <f>ROUND(E317*P317,2)</f>
        <v>0</v>
      </c>
      <c r="R317" s="172"/>
      <c r="S317" s="172" t="s">
        <v>172</v>
      </c>
      <c r="T317" s="173" t="s">
        <v>132</v>
      </c>
      <c r="U317" s="156">
        <v>0</v>
      </c>
      <c r="V317" s="156">
        <f>ROUND(E317*U317,2)</f>
        <v>0</v>
      </c>
      <c r="W317" s="156"/>
      <c r="X317" s="156" t="s">
        <v>446</v>
      </c>
      <c r="Y317" s="156" t="s">
        <v>124</v>
      </c>
      <c r="Z317" s="146"/>
      <c r="AA317" s="146"/>
      <c r="AB317" s="146"/>
      <c r="AC317" s="146"/>
      <c r="AD317" s="146"/>
      <c r="AE317" s="146"/>
      <c r="AF317" s="146"/>
      <c r="AG317" s="146" t="s">
        <v>523</v>
      </c>
      <c r="AH317" s="146"/>
      <c r="AI317" s="146"/>
      <c r="AJ317" s="146"/>
      <c r="AK317" s="146"/>
      <c r="AL317" s="146"/>
      <c r="AM317" s="146"/>
      <c r="AN317" s="146"/>
      <c r="AO317" s="146"/>
      <c r="AP317" s="146"/>
      <c r="AQ317" s="146"/>
      <c r="AR317" s="146"/>
      <c r="AS317" s="146"/>
      <c r="AT317" s="146"/>
      <c r="AU317" s="146"/>
      <c r="AV317" s="146"/>
      <c r="AW317" s="146"/>
      <c r="AX317" s="146"/>
      <c r="AY317" s="146"/>
      <c r="AZ317" s="146"/>
      <c r="BA317" s="146"/>
      <c r="BB317" s="146"/>
      <c r="BC317" s="146"/>
      <c r="BD317" s="146"/>
      <c r="BE317" s="146"/>
      <c r="BF317" s="146"/>
      <c r="BG317" s="146"/>
      <c r="BH317" s="146"/>
    </row>
    <row r="318" spans="1:60" outlineLevel="2" x14ac:dyDescent="0.2">
      <c r="A318" s="153"/>
      <c r="B318" s="154"/>
      <c r="C318" s="247" t="s">
        <v>575</v>
      </c>
      <c r="D318" s="248"/>
      <c r="E318" s="248"/>
      <c r="F318" s="248"/>
      <c r="G318" s="248"/>
      <c r="H318" s="156"/>
      <c r="I318" s="156"/>
      <c r="J318" s="156"/>
      <c r="K318" s="156"/>
      <c r="L318" s="156"/>
      <c r="M318" s="156"/>
      <c r="N318" s="155"/>
      <c r="O318" s="155"/>
      <c r="P318" s="155"/>
      <c r="Q318" s="155"/>
      <c r="R318" s="156"/>
      <c r="S318" s="156"/>
      <c r="T318" s="156"/>
      <c r="U318" s="156"/>
      <c r="V318" s="156"/>
      <c r="W318" s="156"/>
      <c r="X318" s="156"/>
      <c r="Y318" s="156"/>
      <c r="Z318" s="146"/>
      <c r="AA318" s="146"/>
      <c r="AB318" s="146"/>
      <c r="AC318" s="146"/>
      <c r="AD318" s="146"/>
      <c r="AE318" s="146"/>
      <c r="AF318" s="146"/>
      <c r="AG318" s="146" t="s">
        <v>145</v>
      </c>
      <c r="AH318" s="146"/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  <c r="BG318" s="146"/>
      <c r="BH318" s="146"/>
    </row>
    <row r="319" spans="1:60" outlineLevel="3" x14ac:dyDescent="0.2">
      <c r="A319" s="153"/>
      <c r="B319" s="154"/>
      <c r="C319" s="249" t="s">
        <v>576</v>
      </c>
      <c r="D319" s="250"/>
      <c r="E319" s="250"/>
      <c r="F319" s="250"/>
      <c r="G319" s="250"/>
      <c r="H319" s="156"/>
      <c r="I319" s="156"/>
      <c r="J319" s="156"/>
      <c r="K319" s="156"/>
      <c r="L319" s="156"/>
      <c r="M319" s="156"/>
      <c r="N319" s="155"/>
      <c r="O319" s="155"/>
      <c r="P319" s="155"/>
      <c r="Q319" s="155"/>
      <c r="R319" s="156"/>
      <c r="S319" s="156"/>
      <c r="T319" s="156"/>
      <c r="U319" s="156"/>
      <c r="V319" s="156"/>
      <c r="W319" s="156"/>
      <c r="X319" s="156"/>
      <c r="Y319" s="156"/>
      <c r="Z319" s="146"/>
      <c r="AA319" s="146"/>
      <c r="AB319" s="146"/>
      <c r="AC319" s="146"/>
      <c r="AD319" s="146"/>
      <c r="AE319" s="146"/>
      <c r="AF319" s="146"/>
      <c r="AG319" s="146" t="s">
        <v>145</v>
      </c>
      <c r="AH319" s="146"/>
      <c r="AI319" s="146"/>
      <c r="AJ319" s="146"/>
      <c r="AK319" s="146"/>
      <c r="AL319" s="146"/>
      <c r="AM319" s="146"/>
      <c r="AN319" s="146"/>
      <c r="AO319" s="146"/>
      <c r="AP319" s="146"/>
      <c r="AQ319" s="146"/>
      <c r="AR319" s="146"/>
      <c r="AS319" s="146"/>
      <c r="AT319" s="146"/>
      <c r="AU319" s="146"/>
      <c r="AV319" s="146"/>
      <c r="AW319" s="146"/>
      <c r="AX319" s="146"/>
      <c r="AY319" s="146"/>
      <c r="AZ319" s="146"/>
      <c r="BA319" s="146"/>
      <c r="BB319" s="146"/>
      <c r="BC319" s="146"/>
      <c r="BD319" s="146"/>
      <c r="BE319" s="146"/>
      <c r="BF319" s="146"/>
      <c r="BG319" s="146"/>
      <c r="BH319" s="146"/>
    </row>
    <row r="320" spans="1:60" outlineLevel="1" x14ac:dyDescent="0.2">
      <c r="A320" s="167">
        <v>221</v>
      </c>
      <c r="B320" s="168" t="s">
        <v>241</v>
      </c>
      <c r="C320" s="183" t="s">
        <v>577</v>
      </c>
      <c r="D320" s="169" t="s">
        <v>375</v>
      </c>
      <c r="E320" s="170">
        <v>2</v>
      </c>
      <c r="F320" s="171"/>
      <c r="G320" s="172">
        <f>ROUND(E320*F320,2)</f>
        <v>0</v>
      </c>
      <c r="H320" s="171"/>
      <c r="I320" s="172">
        <f>ROUND(E320*H320,2)</f>
        <v>0</v>
      </c>
      <c r="J320" s="171"/>
      <c r="K320" s="172">
        <f>ROUND(E320*J320,2)</f>
        <v>0</v>
      </c>
      <c r="L320" s="172">
        <v>21</v>
      </c>
      <c r="M320" s="172">
        <f>G320*(1+L320/100)</f>
        <v>0</v>
      </c>
      <c r="N320" s="170">
        <v>0</v>
      </c>
      <c r="O320" s="170">
        <f>ROUND(E320*N320,2)</f>
        <v>0</v>
      </c>
      <c r="P320" s="170">
        <v>0</v>
      </c>
      <c r="Q320" s="170">
        <f>ROUND(E320*P320,2)</f>
        <v>0</v>
      </c>
      <c r="R320" s="172"/>
      <c r="S320" s="172" t="s">
        <v>172</v>
      </c>
      <c r="T320" s="173" t="s">
        <v>132</v>
      </c>
      <c r="U320" s="156">
        <v>0</v>
      </c>
      <c r="V320" s="156">
        <f>ROUND(E320*U320,2)</f>
        <v>0</v>
      </c>
      <c r="W320" s="156"/>
      <c r="X320" s="156" t="s">
        <v>446</v>
      </c>
      <c r="Y320" s="156" t="s">
        <v>124</v>
      </c>
      <c r="Z320" s="146"/>
      <c r="AA320" s="146"/>
      <c r="AB320" s="146"/>
      <c r="AC320" s="146"/>
      <c r="AD320" s="146"/>
      <c r="AE320" s="146"/>
      <c r="AF320" s="146"/>
      <c r="AG320" s="146" t="s">
        <v>523</v>
      </c>
      <c r="AH320" s="146"/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  <c r="BG320" s="146"/>
      <c r="BH320" s="146"/>
    </row>
    <row r="321" spans="1:60" outlineLevel="2" x14ac:dyDescent="0.2">
      <c r="A321" s="153"/>
      <c r="B321" s="154"/>
      <c r="C321" s="247" t="s">
        <v>575</v>
      </c>
      <c r="D321" s="248"/>
      <c r="E321" s="248"/>
      <c r="F321" s="248"/>
      <c r="G321" s="248"/>
      <c r="H321" s="156"/>
      <c r="I321" s="156"/>
      <c r="J321" s="156"/>
      <c r="K321" s="156"/>
      <c r="L321" s="156"/>
      <c r="M321" s="156"/>
      <c r="N321" s="155"/>
      <c r="O321" s="155"/>
      <c r="P321" s="155"/>
      <c r="Q321" s="155"/>
      <c r="R321" s="156"/>
      <c r="S321" s="156"/>
      <c r="T321" s="156"/>
      <c r="U321" s="156"/>
      <c r="V321" s="156"/>
      <c r="W321" s="156"/>
      <c r="X321" s="156"/>
      <c r="Y321" s="156"/>
      <c r="Z321" s="146"/>
      <c r="AA321" s="146"/>
      <c r="AB321" s="146"/>
      <c r="AC321" s="146"/>
      <c r="AD321" s="146"/>
      <c r="AE321" s="146"/>
      <c r="AF321" s="146"/>
      <c r="AG321" s="146" t="s">
        <v>145</v>
      </c>
      <c r="AH321" s="146"/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  <c r="BG321" s="146"/>
      <c r="BH321" s="146"/>
    </row>
    <row r="322" spans="1:60" outlineLevel="3" x14ac:dyDescent="0.2">
      <c r="A322" s="153"/>
      <c r="B322" s="154"/>
      <c r="C322" s="249" t="s">
        <v>576</v>
      </c>
      <c r="D322" s="250"/>
      <c r="E322" s="250"/>
      <c r="F322" s="250"/>
      <c r="G322" s="250"/>
      <c r="H322" s="156"/>
      <c r="I322" s="156"/>
      <c r="J322" s="156"/>
      <c r="K322" s="156"/>
      <c r="L322" s="156"/>
      <c r="M322" s="156"/>
      <c r="N322" s="155"/>
      <c r="O322" s="155"/>
      <c r="P322" s="155"/>
      <c r="Q322" s="155"/>
      <c r="R322" s="156"/>
      <c r="S322" s="156"/>
      <c r="T322" s="156"/>
      <c r="U322" s="156"/>
      <c r="V322" s="156"/>
      <c r="W322" s="156"/>
      <c r="X322" s="156"/>
      <c r="Y322" s="156"/>
      <c r="Z322" s="146"/>
      <c r="AA322" s="146"/>
      <c r="AB322" s="146"/>
      <c r="AC322" s="146"/>
      <c r="AD322" s="146"/>
      <c r="AE322" s="146"/>
      <c r="AF322" s="146"/>
      <c r="AG322" s="146" t="s">
        <v>145</v>
      </c>
      <c r="AH322" s="146"/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  <c r="BG322" s="146"/>
      <c r="BH322" s="146"/>
    </row>
    <row r="323" spans="1:60" outlineLevel="1" x14ac:dyDescent="0.2">
      <c r="A323" s="174">
        <v>222</v>
      </c>
      <c r="B323" s="175" t="s">
        <v>241</v>
      </c>
      <c r="C323" s="182" t="s">
        <v>578</v>
      </c>
      <c r="D323" s="176" t="s">
        <v>375</v>
      </c>
      <c r="E323" s="177">
        <v>0</v>
      </c>
      <c r="F323" s="178"/>
      <c r="G323" s="179">
        <f t="shared" ref="G323:G333" si="49">ROUND(E323*F323,2)</f>
        <v>0</v>
      </c>
      <c r="H323" s="178"/>
      <c r="I323" s="179">
        <f t="shared" ref="I323:I333" si="50">ROUND(E323*H323,2)</f>
        <v>0</v>
      </c>
      <c r="J323" s="178"/>
      <c r="K323" s="179">
        <f t="shared" ref="K323:K333" si="51">ROUND(E323*J323,2)</f>
        <v>0</v>
      </c>
      <c r="L323" s="179">
        <v>21</v>
      </c>
      <c r="M323" s="179">
        <f t="shared" ref="M323:M333" si="52">G323*(1+L323/100)</f>
        <v>0</v>
      </c>
      <c r="N323" s="177">
        <v>0</v>
      </c>
      <c r="O323" s="177">
        <f t="shared" ref="O323:O333" si="53">ROUND(E323*N323,2)</f>
        <v>0</v>
      </c>
      <c r="P323" s="177">
        <v>0</v>
      </c>
      <c r="Q323" s="177">
        <f t="shared" ref="Q323:Q333" si="54">ROUND(E323*P323,2)</f>
        <v>0</v>
      </c>
      <c r="R323" s="179"/>
      <c r="S323" s="179" t="s">
        <v>172</v>
      </c>
      <c r="T323" s="180" t="s">
        <v>132</v>
      </c>
      <c r="U323" s="156">
        <v>0</v>
      </c>
      <c r="V323" s="156">
        <f t="shared" ref="V323:V333" si="55">ROUND(E323*U323,2)</f>
        <v>0</v>
      </c>
      <c r="W323" s="156"/>
      <c r="X323" s="156" t="s">
        <v>446</v>
      </c>
      <c r="Y323" s="156" t="s">
        <v>124</v>
      </c>
      <c r="Z323" s="146"/>
      <c r="AA323" s="146"/>
      <c r="AB323" s="146"/>
      <c r="AC323" s="146"/>
      <c r="AD323" s="146"/>
      <c r="AE323" s="146"/>
      <c r="AF323" s="146"/>
      <c r="AG323" s="146" t="s">
        <v>523</v>
      </c>
      <c r="AH323" s="146"/>
      <c r="AI323" s="146"/>
      <c r="AJ323" s="146"/>
      <c r="AK323" s="146"/>
      <c r="AL323" s="146"/>
      <c r="AM323" s="146"/>
      <c r="AN323" s="146"/>
      <c r="AO323" s="146"/>
      <c r="AP323" s="146"/>
      <c r="AQ323" s="146"/>
      <c r="AR323" s="146"/>
      <c r="AS323" s="146"/>
      <c r="AT323" s="146"/>
      <c r="AU323" s="146"/>
      <c r="AV323" s="146"/>
      <c r="AW323" s="146"/>
      <c r="AX323" s="146"/>
      <c r="AY323" s="146"/>
      <c r="AZ323" s="146"/>
      <c r="BA323" s="146"/>
      <c r="BB323" s="146"/>
      <c r="BC323" s="146"/>
      <c r="BD323" s="146"/>
      <c r="BE323" s="146"/>
      <c r="BF323" s="146"/>
      <c r="BG323" s="146"/>
      <c r="BH323" s="146"/>
    </row>
    <row r="324" spans="1:60" outlineLevel="1" x14ac:dyDescent="0.2">
      <c r="A324" s="174">
        <v>223</v>
      </c>
      <c r="B324" s="175" t="s">
        <v>579</v>
      </c>
      <c r="C324" s="182" t="s">
        <v>580</v>
      </c>
      <c r="D324" s="176" t="s">
        <v>171</v>
      </c>
      <c r="E324" s="177">
        <v>250</v>
      </c>
      <c r="F324" s="178"/>
      <c r="G324" s="179">
        <f t="shared" si="49"/>
        <v>0</v>
      </c>
      <c r="H324" s="178"/>
      <c r="I324" s="179">
        <f t="shared" si="50"/>
        <v>0</v>
      </c>
      <c r="J324" s="178"/>
      <c r="K324" s="179">
        <f t="shared" si="51"/>
        <v>0</v>
      </c>
      <c r="L324" s="179">
        <v>21</v>
      </c>
      <c r="M324" s="179">
        <f t="shared" si="52"/>
        <v>0</v>
      </c>
      <c r="N324" s="177">
        <v>0</v>
      </c>
      <c r="O324" s="177">
        <f t="shared" si="53"/>
        <v>0</v>
      </c>
      <c r="P324" s="177">
        <v>0</v>
      </c>
      <c r="Q324" s="177">
        <f t="shared" si="54"/>
        <v>0</v>
      </c>
      <c r="R324" s="179"/>
      <c r="S324" s="179" t="s">
        <v>172</v>
      </c>
      <c r="T324" s="180" t="s">
        <v>132</v>
      </c>
      <c r="U324" s="156">
        <v>0</v>
      </c>
      <c r="V324" s="156">
        <f t="shared" si="55"/>
        <v>0</v>
      </c>
      <c r="W324" s="156"/>
      <c r="X324" s="156" t="s">
        <v>150</v>
      </c>
      <c r="Y324" s="156" t="s">
        <v>124</v>
      </c>
      <c r="Z324" s="146"/>
      <c r="AA324" s="146"/>
      <c r="AB324" s="146"/>
      <c r="AC324" s="146"/>
      <c r="AD324" s="146"/>
      <c r="AE324" s="146"/>
      <c r="AF324" s="146"/>
      <c r="AG324" s="146" t="s">
        <v>151</v>
      </c>
      <c r="AH324" s="146"/>
      <c r="AI324" s="146"/>
      <c r="AJ324" s="146"/>
      <c r="AK324" s="146"/>
      <c r="AL324" s="146"/>
      <c r="AM324" s="146"/>
      <c r="AN324" s="146"/>
      <c r="AO324" s="146"/>
      <c r="AP324" s="146"/>
      <c r="AQ324" s="146"/>
      <c r="AR324" s="146"/>
      <c r="AS324" s="146"/>
      <c r="AT324" s="146"/>
      <c r="AU324" s="146"/>
      <c r="AV324" s="146"/>
      <c r="AW324" s="146"/>
      <c r="AX324" s="146"/>
      <c r="AY324" s="146"/>
      <c r="AZ324" s="146"/>
      <c r="BA324" s="146"/>
      <c r="BB324" s="146"/>
      <c r="BC324" s="146"/>
      <c r="BD324" s="146"/>
      <c r="BE324" s="146"/>
      <c r="BF324" s="146"/>
      <c r="BG324" s="146"/>
      <c r="BH324" s="146"/>
    </row>
    <row r="325" spans="1:60" outlineLevel="1" x14ac:dyDescent="0.2">
      <c r="A325" s="174">
        <v>224</v>
      </c>
      <c r="B325" s="175" t="s">
        <v>581</v>
      </c>
      <c r="C325" s="182" t="s">
        <v>582</v>
      </c>
      <c r="D325" s="176" t="s">
        <v>243</v>
      </c>
      <c r="E325" s="177">
        <v>1</v>
      </c>
      <c r="F325" s="178"/>
      <c r="G325" s="179">
        <f t="shared" si="49"/>
        <v>0</v>
      </c>
      <c r="H325" s="178"/>
      <c r="I325" s="179">
        <f t="shared" si="50"/>
        <v>0</v>
      </c>
      <c r="J325" s="178"/>
      <c r="K325" s="179">
        <f t="shared" si="51"/>
        <v>0</v>
      </c>
      <c r="L325" s="179">
        <v>21</v>
      </c>
      <c r="M325" s="179">
        <f t="shared" si="52"/>
        <v>0</v>
      </c>
      <c r="N325" s="177">
        <v>0</v>
      </c>
      <c r="O325" s="177">
        <f t="shared" si="53"/>
        <v>0</v>
      </c>
      <c r="P325" s="177">
        <v>0</v>
      </c>
      <c r="Q325" s="177">
        <f t="shared" si="54"/>
        <v>0</v>
      </c>
      <c r="R325" s="179"/>
      <c r="S325" s="179" t="s">
        <v>172</v>
      </c>
      <c r="T325" s="180" t="s">
        <v>132</v>
      </c>
      <c r="U325" s="156">
        <v>0</v>
      </c>
      <c r="V325" s="156">
        <f t="shared" si="55"/>
        <v>0</v>
      </c>
      <c r="W325" s="156"/>
      <c r="X325" s="156" t="s">
        <v>150</v>
      </c>
      <c r="Y325" s="156" t="s">
        <v>124</v>
      </c>
      <c r="Z325" s="146"/>
      <c r="AA325" s="146"/>
      <c r="AB325" s="146"/>
      <c r="AC325" s="146"/>
      <c r="AD325" s="146"/>
      <c r="AE325" s="146"/>
      <c r="AF325" s="146"/>
      <c r="AG325" s="146" t="s">
        <v>151</v>
      </c>
      <c r="AH325" s="146"/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46"/>
      <c r="BB325" s="146"/>
      <c r="BC325" s="146"/>
      <c r="BD325" s="146"/>
      <c r="BE325" s="146"/>
      <c r="BF325" s="146"/>
      <c r="BG325" s="146"/>
      <c r="BH325" s="146"/>
    </row>
    <row r="326" spans="1:60" outlineLevel="1" x14ac:dyDescent="0.2">
      <c r="A326" s="174">
        <v>225</v>
      </c>
      <c r="B326" s="175" t="s">
        <v>394</v>
      </c>
      <c r="C326" s="182" t="s">
        <v>394</v>
      </c>
      <c r="D326" s="176" t="s">
        <v>526</v>
      </c>
      <c r="E326" s="177">
        <v>0</v>
      </c>
      <c r="F326" s="178"/>
      <c r="G326" s="179">
        <f t="shared" si="49"/>
        <v>0</v>
      </c>
      <c r="H326" s="178"/>
      <c r="I326" s="179">
        <f t="shared" si="50"/>
        <v>0</v>
      </c>
      <c r="J326" s="178"/>
      <c r="K326" s="179">
        <f t="shared" si="51"/>
        <v>0</v>
      </c>
      <c r="L326" s="179">
        <v>21</v>
      </c>
      <c r="M326" s="179">
        <f t="shared" si="52"/>
        <v>0</v>
      </c>
      <c r="N326" s="177">
        <v>0</v>
      </c>
      <c r="O326" s="177">
        <f t="shared" si="53"/>
        <v>0</v>
      </c>
      <c r="P326" s="177">
        <v>0</v>
      </c>
      <c r="Q326" s="177">
        <f t="shared" si="54"/>
        <v>0</v>
      </c>
      <c r="R326" s="179"/>
      <c r="S326" s="179" t="s">
        <v>172</v>
      </c>
      <c r="T326" s="180" t="s">
        <v>132</v>
      </c>
      <c r="U326" s="156">
        <v>0</v>
      </c>
      <c r="V326" s="156">
        <f t="shared" si="55"/>
        <v>0</v>
      </c>
      <c r="W326" s="156"/>
      <c r="X326" s="156" t="s">
        <v>123</v>
      </c>
      <c r="Y326" s="156" t="s">
        <v>124</v>
      </c>
      <c r="Z326" s="146"/>
      <c r="AA326" s="146"/>
      <c r="AB326" s="146"/>
      <c r="AC326" s="146"/>
      <c r="AD326" s="146"/>
      <c r="AE326" s="146"/>
      <c r="AF326" s="146"/>
      <c r="AG326" s="146" t="s">
        <v>125</v>
      </c>
      <c r="AH326" s="146"/>
      <c r="AI326" s="146"/>
      <c r="AJ326" s="146"/>
      <c r="AK326" s="146"/>
      <c r="AL326" s="146"/>
      <c r="AM326" s="146"/>
      <c r="AN326" s="146"/>
      <c r="AO326" s="146"/>
      <c r="AP326" s="146"/>
      <c r="AQ326" s="146"/>
      <c r="AR326" s="146"/>
      <c r="AS326" s="146"/>
      <c r="AT326" s="146"/>
      <c r="AU326" s="146"/>
      <c r="AV326" s="146"/>
      <c r="AW326" s="146"/>
      <c r="AX326" s="146"/>
      <c r="AY326" s="146"/>
      <c r="AZ326" s="146"/>
      <c r="BA326" s="146"/>
      <c r="BB326" s="146"/>
      <c r="BC326" s="146"/>
      <c r="BD326" s="146"/>
      <c r="BE326" s="146"/>
      <c r="BF326" s="146"/>
      <c r="BG326" s="146"/>
      <c r="BH326" s="146"/>
    </row>
    <row r="327" spans="1:60" outlineLevel="1" x14ac:dyDescent="0.2">
      <c r="A327" s="174">
        <v>226</v>
      </c>
      <c r="B327" s="175" t="s">
        <v>583</v>
      </c>
      <c r="C327" s="182" t="s">
        <v>584</v>
      </c>
      <c r="D327" s="176" t="s">
        <v>585</v>
      </c>
      <c r="E327" s="177">
        <v>1</v>
      </c>
      <c r="F327" s="178"/>
      <c r="G327" s="179">
        <f t="shared" si="49"/>
        <v>0</v>
      </c>
      <c r="H327" s="178"/>
      <c r="I327" s="179">
        <f t="shared" si="50"/>
        <v>0</v>
      </c>
      <c r="J327" s="178"/>
      <c r="K327" s="179">
        <f t="shared" si="51"/>
        <v>0</v>
      </c>
      <c r="L327" s="179">
        <v>21</v>
      </c>
      <c r="M327" s="179">
        <f t="shared" si="52"/>
        <v>0</v>
      </c>
      <c r="N327" s="177">
        <v>0</v>
      </c>
      <c r="O327" s="177">
        <f t="shared" si="53"/>
        <v>0</v>
      </c>
      <c r="P327" s="177">
        <v>0</v>
      </c>
      <c r="Q327" s="177">
        <f t="shared" si="54"/>
        <v>0</v>
      </c>
      <c r="R327" s="179"/>
      <c r="S327" s="179" t="s">
        <v>122</v>
      </c>
      <c r="T327" s="180" t="s">
        <v>132</v>
      </c>
      <c r="U327" s="156">
        <v>5.99</v>
      </c>
      <c r="V327" s="156">
        <f t="shared" si="55"/>
        <v>5.99</v>
      </c>
      <c r="W327" s="156"/>
      <c r="X327" s="156" t="s">
        <v>123</v>
      </c>
      <c r="Y327" s="156" t="s">
        <v>124</v>
      </c>
      <c r="Z327" s="146"/>
      <c r="AA327" s="146"/>
      <c r="AB327" s="146"/>
      <c r="AC327" s="146"/>
      <c r="AD327" s="146"/>
      <c r="AE327" s="146"/>
      <c r="AF327" s="146"/>
      <c r="AG327" s="146" t="s">
        <v>125</v>
      </c>
      <c r="AH327" s="146"/>
      <c r="AI327" s="146"/>
      <c r="AJ327" s="146"/>
      <c r="AK327" s="146"/>
      <c r="AL327" s="146"/>
      <c r="AM327" s="146"/>
      <c r="AN327" s="146"/>
      <c r="AO327" s="146"/>
      <c r="AP327" s="146"/>
      <c r="AQ327" s="146"/>
      <c r="AR327" s="146"/>
      <c r="AS327" s="146"/>
      <c r="AT327" s="146"/>
      <c r="AU327" s="146"/>
      <c r="AV327" s="146"/>
      <c r="AW327" s="146"/>
      <c r="AX327" s="146"/>
      <c r="AY327" s="146"/>
      <c r="AZ327" s="146"/>
      <c r="BA327" s="146"/>
      <c r="BB327" s="146"/>
      <c r="BC327" s="146"/>
      <c r="BD327" s="146"/>
      <c r="BE327" s="146"/>
      <c r="BF327" s="146"/>
      <c r="BG327" s="146"/>
      <c r="BH327" s="146"/>
    </row>
    <row r="328" spans="1:60" outlineLevel="1" x14ac:dyDescent="0.2">
      <c r="A328" s="174">
        <v>227</v>
      </c>
      <c r="B328" s="175" t="s">
        <v>586</v>
      </c>
      <c r="C328" s="182" t="s">
        <v>587</v>
      </c>
      <c r="D328" s="176" t="s">
        <v>585</v>
      </c>
      <c r="E328" s="177">
        <v>1</v>
      </c>
      <c r="F328" s="178"/>
      <c r="G328" s="179">
        <f t="shared" si="49"/>
        <v>0</v>
      </c>
      <c r="H328" s="178"/>
      <c r="I328" s="179">
        <f t="shared" si="50"/>
        <v>0</v>
      </c>
      <c r="J328" s="178"/>
      <c r="K328" s="179">
        <f t="shared" si="51"/>
        <v>0</v>
      </c>
      <c r="L328" s="179">
        <v>21</v>
      </c>
      <c r="M328" s="179">
        <f t="shared" si="52"/>
        <v>0</v>
      </c>
      <c r="N328" s="177">
        <v>0</v>
      </c>
      <c r="O328" s="177">
        <f t="shared" si="53"/>
        <v>0</v>
      </c>
      <c r="P328" s="177">
        <v>0</v>
      </c>
      <c r="Q328" s="177">
        <f t="shared" si="54"/>
        <v>0</v>
      </c>
      <c r="R328" s="179"/>
      <c r="S328" s="179" t="s">
        <v>122</v>
      </c>
      <c r="T328" s="180" t="s">
        <v>132</v>
      </c>
      <c r="U328" s="156">
        <v>7.43</v>
      </c>
      <c r="V328" s="156">
        <f t="shared" si="55"/>
        <v>7.43</v>
      </c>
      <c r="W328" s="156"/>
      <c r="X328" s="156" t="s">
        <v>123</v>
      </c>
      <c r="Y328" s="156" t="s">
        <v>124</v>
      </c>
      <c r="Z328" s="146"/>
      <c r="AA328" s="146"/>
      <c r="AB328" s="146"/>
      <c r="AC328" s="146"/>
      <c r="AD328" s="146"/>
      <c r="AE328" s="146"/>
      <c r="AF328" s="146"/>
      <c r="AG328" s="146" t="s">
        <v>125</v>
      </c>
      <c r="AH328" s="146"/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  <c r="BG328" s="146"/>
      <c r="BH328" s="146"/>
    </row>
    <row r="329" spans="1:60" outlineLevel="1" x14ac:dyDescent="0.2">
      <c r="A329" s="174">
        <v>228</v>
      </c>
      <c r="B329" s="175" t="s">
        <v>588</v>
      </c>
      <c r="C329" s="182" t="s">
        <v>589</v>
      </c>
      <c r="D329" s="176" t="s">
        <v>585</v>
      </c>
      <c r="E329" s="177">
        <v>1</v>
      </c>
      <c r="F329" s="178"/>
      <c r="G329" s="179">
        <f t="shared" si="49"/>
        <v>0</v>
      </c>
      <c r="H329" s="178"/>
      <c r="I329" s="179">
        <f t="shared" si="50"/>
        <v>0</v>
      </c>
      <c r="J329" s="178"/>
      <c r="K329" s="179">
        <f t="shared" si="51"/>
        <v>0</v>
      </c>
      <c r="L329" s="179">
        <v>21</v>
      </c>
      <c r="M329" s="179">
        <f t="shared" si="52"/>
        <v>0</v>
      </c>
      <c r="N329" s="177">
        <v>0</v>
      </c>
      <c r="O329" s="177">
        <f t="shared" si="53"/>
        <v>0</v>
      </c>
      <c r="P329" s="177">
        <v>0</v>
      </c>
      <c r="Q329" s="177">
        <f t="shared" si="54"/>
        <v>0</v>
      </c>
      <c r="R329" s="179"/>
      <c r="S329" s="179" t="s">
        <v>122</v>
      </c>
      <c r="T329" s="180" t="s">
        <v>132</v>
      </c>
      <c r="U329" s="156">
        <v>6.71</v>
      </c>
      <c r="V329" s="156">
        <f t="shared" si="55"/>
        <v>6.71</v>
      </c>
      <c r="W329" s="156"/>
      <c r="X329" s="156" t="s">
        <v>123</v>
      </c>
      <c r="Y329" s="156" t="s">
        <v>124</v>
      </c>
      <c r="Z329" s="146"/>
      <c r="AA329" s="146"/>
      <c r="AB329" s="146"/>
      <c r="AC329" s="146"/>
      <c r="AD329" s="146"/>
      <c r="AE329" s="146"/>
      <c r="AF329" s="146"/>
      <c r="AG329" s="146" t="s">
        <v>125</v>
      </c>
      <c r="AH329" s="146"/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  <c r="BG329" s="146"/>
      <c r="BH329" s="146"/>
    </row>
    <row r="330" spans="1:60" outlineLevel="1" x14ac:dyDescent="0.2">
      <c r="A330" s="174">
        <v>229</v>
      </c>
      <c r="B330" s="175" t="s">
        <v>590</v>
      </c>
      <c r="C330" s="182" t="s">
        <v>591</v>
      </c>
      <c r="D330" s="176" t="s">
        <v>585</v>
      </c>
      <c r="E330" s="177">
        <v>1</v>
      </c>
      <c r="F330" s="178"/>
      <c r="G330" s="179">
        <f t="shared" si="49"/>
        <v>0</v>
      </c>
      <c r="H330" s="178"/>
      <c r="I330" s="179">
        <f t="shared" si="50"/>
        <v>0</v>
      </c>
      <c r="J330" s="178"/>
      <c r="K330" s="179">
        <f t="shared" si="51"/>
        <v>0</v>
      </c>
      <c r="L330" s="179">
        <v>21</v>
      </c>
      <c r="M330" s="179">
        <f t="shared" si="52"/>
        <v>0</v>
      </c>
      <c r="N330" s="177">
        <v>0</v>
      </c>
      <c r="O330" s="177">
        <f t="shared" si="53"/>
        <v>0</v>
      </c>
      <c r="P330" s="177">
        <v>0</v>
      </c>
      <c r="Q330" s="177">
        <f t="shared" si="54"/>
        <v>0</v>
      </c>
      <c r="R330" s="179"/>
      <c r="S330" s="179" t="s">
        <v>122</v>
      </c>
      <c r="T330" s="180" t="s">
        <v>132</v>
      </c>
      <c r="U330" s="156">
        <v>8.9700000000000006</v>
      </c>
      <c r="V330" s="156">
        <f t="shared" si="55"/>
        <v>8.9700000000000006</v>
      </c>
      <c r="W330" s="156"/>
      <c r="X330" s="156" t="s">
        <v>123</v>
      </c>
      <c r="Y330" s="156" t="s">
        <v>124</v>
      </c>
      <c r="Z330" s="146"/>
      <c r="AA330" s="146"/>
      <c r="AB330" s="146"/>
      <c r="AC330" s="146"/>
      <c r="AD330" s="146"/>
      <c r="AE330" s="146"/>
      <c r="AF330" s="146"/>
      <c r="AG330" s="146" t="s">
        <v>125</v>
      </c>
      <c r="AH330" s="146"/>
      <c r="AI330" s="146"/>
      <c r="AJ330" s="146"/>
      <c r="AK330" s="146"/>
      <c r="AL330" s="146"/>
      <c r="AM330" s="146"/>
      <c r="AN330" s="146"/>
      <c r="AO330" s="146"/>
      <c r="AP330" s="146"/>
      <c r="AQ330" s="146"/>
      <c r="AR330" s="146"/>
      <c r="AS330" s="146"/>
      <c r="AT330" s="146"/>
      <c r="AU330" s="146"/>
      <c r="AV330" s="146"/>
      <c r="AW330" s="146"/>
      <c r="AX330" s="146"/>
      <c r="AY330" s="146"/>
      <c r="AZ330" s="146"/>
      <c r="BA330" s="146"/>
      <c r="BB330" s="146"/>
      <c r="BC330" s="146"/>
      <c r="BD330" s="146"/>
      <c r="BE330" s="146"/>
      <c r="BF330" s="146"/>
      <c r="BG330" s="146"/>
      <c r="BH330" s="146"/>
    </row>
    <row r="331" spans="1:60" outlineLevel="1" x14ac:dyDescent="0.2">
      <c r="A331" s="174">
        <v>230</v>
      </c>
      <c r="B331" s="175" t="s">
        <v>592</v>
      </c>
      <c r="C331" s="182" t="s">
        <v>593</v>
      </c>
      <c r="D331" s="176" t="s">
        <v>171</v>
      </c>
      <c r="E331" s="177">
        <v>24</v>
      </c>
      <c r="F331" s="178"/>
      <c r="G331" s="179">
        <f t="shared" si="49"/>
        <v>0</v>
      </c>
      <c r="H331" s="178"/>
      <c r="I331" s="179">
        <f t="shared" si="50"/>
        <v>0</v>
      </c>
      <c r="J331" s="178"/>
      <c r="K331" s="179">
        <f t="shared" si="51"/>
        <v>0</v>
      </c>
      <c r="L331" s="179">
        <v>21</v>
      </c>
      <c r="M331" s="179">
        <f t="shared" si="52"/>
        <v>0</v>
      </c>
      <c r="N331" s="177">
        <v>0</v>
      </c>
      <c r="O331" s="177">
        <f t="shared" si="53"/>
        <v>0</v>
      </c>
      <c r="P331" s="177">
        <v>0</v>
      </c>
      <c r="Q331" s="177">
        <f t="shared" si="54"/>
        <v>0</v>
      </c>
      <c r="R331" s="179"/>
      <c r="S331" s="179" t="s">
        <v>122</v>
      </c>
      <c r="T331" s="180" t="s">
        <v>132</v>
      </c>
      <c r="U331" s="156">
        <v>1.9E-2</v>
      </c>
      <c r="V331" s="156">
        <f t="shared" si="55"/>
        <v>0.46</v>
      </c>
      <c r="W331" s="156"/>
      <c r="X331" s="156" t="s">
        <v>123</v>
      </c>
      <c r="Y331" s="156" t="s">
        <v>124</v>
      </c>
      <c r="Z331" s="146"/>
      <c r="AA331" s="146"/>
      <c r="AB331" s="146"/>
      <c r="AC331" s="146"/>
      <c r="AD331" s="146"/>
      <c r="AE331" s="146"/>
      <c r="AF331" s="146"/>
      <c r="AG331" s="146" t="s">
        <v>125</v>
      </c>
      <c r="AH331" s="146"/>
      <c r="AI331" s="146"/>
      <c r="AJ331" s="146"/>
      <c r="AK331" s="146"/>
      <c r="AL331" s="146"/>
      <c r="AM331" s="146"/>
      <c r="AN331" s="146"/>
      <c r="AO331" s="146"/>
      <c r="AP331" s="146"/>
      <c r="AQ331" s="146"/>
      <c r="AR331" s="146"/>
      <c r="AS331" s="146"/>
      <c r="AT331" s="146"/>
      <c r="AU331" s="146"/>
      <c r="AV331" s="146"/>
      <c r="AW331" s="146"/>
      <c r="AX331" s="146"/>
      <c r="AY331" s="146"/>
      <c r="AZ331" s="146"/>
      <c r="BA331" s="146"/>
      <c r="BB331" s="146"/>
      <c r="BC331" s="146"/>
      <c r="BD331" s="146"/>
      <c r="BE331" s="146"/>
      <c r="BF331" s="146"/>
      <c r="BG331" s="146"/>
      <c r="BH331" s="146"/>
    </row>
    <row r="332" spans="1:60" outlineLevel="1" x14ac:dyDescent="0.2">
      <c r="A332" s="174">
        <v>231</v>
      </c>
      <c r="B332" s="175" t="s">
        <v>594</v>
      </c>
      <c r="C332" s="182" t="s">
        <v>595</v>
      </c>
      <c r="D332" s="176" t="s">
        <v>171</v>
      </c>
      <c r="E332" s="177">
        <v>174</v>
      </c>
      <c r="F332" s="178"/>
      <c r="G332" s="179">
        <f t="shared" si="49"/>
        <v>0</v>
      </c>
      <c r="H332" s="178"/>
      <c r="I332" s="179">
        <f t="shared" si="50"/>
        <v>0</v>
      </c>
      <c r="J332" s="178"/>
      <c r="K332" s="179">
        <f t="shared" si="51"/>
        <v>0</v>
      </c>
      <c r="L332" s="179">
        <v>21</v>
      </c>
      <c r="M332" s="179">
        <f t="shared" si="52"/>
        <v>0</v>
      </c>
      <c r="N332" s="177">
        <v>0</v>
      </c>
      <c r="O332" s="177">
        <f t="shared" si="53"/>
        <v>0</v>
      </c>
      <c r="P332" s="177">
        <v>0</v>
      </c>
      <c r="Q332" s="177">
        <f t="shared" si="54"/>
        <v>0</v>
      </c>
      <c r="R332" s="179"/>
      <c r="S332" s="179" t="s">
        <v>122</v>
      </c>
      <c r="T332" s="180" t="s">
        <v>132</v>
      </c>
      <c r="U332" s="156">
        <v>4.1000000000000002E-2</v>
      </c>
      <c r="V332" s="156">
        <f t="shared" si="55"/>
        <v>7.13</v>
      </c>
      <c r="W332" s="156"/>
      <c r="X332" s="156" t="s">
        <v>123</v>
      </c>
      <c r="Y332" s="156" t="s">
        <v>124</v>
      </c>
      <c r="Z332" s="146"/>
      <c r="AA332" s="146"/>
      <c r="AB332" s="146"/>
      <c r="AC332" s="146"/>
      <c r="AD332" s="146"/>
      <c r="AE332" s="146"/>
      <c r="AF332" s="146"/>
      <c r="AG332" s="146" t="s">
        <v>125</v>
      </c>
      <c r="AH332" s="146"/>
      <c r="AI332" s="146"/>
      <c r="AJ332" s="146"/>
      <c r="AK332" s="146"/>
      <c r="AL332" s="146"/>
      <c r="AM332" s="146"/>
      <c r="AN332" s="146"/>
      <c r="AO332" s="146"/>
      <c r="AP332" s="146"/>
      <c r="AQ332" s="146"/>
      <c r="AR332" s="146"/>
      <c r="AS332" s="146"/>
      <c r="AT332" s="146"/>
      <c r="AU332" s="146"/>
      <c r="AV332" s="146"/>
      <c r="AW332" s="146"/>
      <c r="AX332" s="146"/>
      <c r="AY332" s="146"/>
      <c r="AZ332" s="146"/>
      <c r="BA332" s="146"/>
      <c r="BB332" s="146"/>
      <c r="BC332" s="146"/>
      <c r="BD332" s="146"/>
      <c r="BE332" s="146"/>
      <c r="BF332" s="146"/>
      <c r="BG332" s="146"/>
      <c r="BH332" s="146"/>
    </row>
    <row r="333" spans="1:60" outlineLevel="1" x14ac:dyDescent="0.2">
      <c r="A333" s="167">
        <v>232</v>
      </c>
      <c r="B333" s="168" t="s">
        <v>596</v>
      </c>
      <c r="C333" s="183" t="s">
        <v>597</v>
      </c>
      <c r="D333" s="169" t="s">
        <v>171</v>
      </c>
      <c r="E333" s="170">
        <v>162</v>
      </c>
      <c r="F333" s="171"/>
      <c r="G333" s="172">
        <f t="shared" si="49"/>
        <v>0</v>
      </c>
      <c r="H333" s="171"/>
      <c r="I333" s="172">
        <f t="shared" si="50"/>
        <v>0</v>
      </c>
      <c r="J333" s="171"/>
      <c r="K333" s="172">
        <f t="shared" si="51"/>
        <v>0</v>
      </c>
      <c r="L333" s="172">
        <v>21</v>
      </c>
      <c r="M333" s="172">
        <f t="shared" si="52"/>
        <v>0</v>
      </c>
      <c r="N333" s="170">
        <v>0</v>
      </c>
      <c r="O333" s="170">
        <f t="shared" si="53"/>
        <v>0</v>
      </c>
      <c r="P333" s="170">
        <v>0</v>
      </c>
      <c r="Q333" s="170">
        <f t="shared" si="54"/>
        <v>0</v>
      </c>
      <c r="R333" s="172"/>
      <c r="S333" s="172" t="s">
        <v>122</v>
      </c>
      <c r="T333" s="173" t="s">
        <v>122</v>
      </c>
      <c r="U333" s="156">
        <v>5.0999999999999997E-2</v>
      </c>
      <c r="V333" s="156">
        <f t="shared" si="55"/>
        <v>8.26</v>
      </c>
      <c r="W333" s="156"/>
      <c r="X333" s="156" t="s">
        <v>123</v>
      </c>
      <c r="Y333" s="156" t="s">
        <v>124</v>
      </c>
      <c r="Z333" s="146"/>
      <c r="AA333" s="146"/>
      <c r="AB333" s="146"/>
      <c r="AC333" s="146"/>
      <c r="AD333" s="146"/>
      <c r="AE333" s="146"/>
      <c r="AF333" s="146"/>
      <c r="AG333" s="146" t="s">
        <v>125</v>
      </c>
      <c r="AH333" s="146"/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  <c r="BG333" s="146"/>
      <c r="BH333" s="146"/>
    </row>
    <row r="334" spans="1:60" outlineLevel="2" x14ac:dyDescent="0.2">
      <c r="A334" s="153"/>
      <c r="B334" s="154"/>
      <c r="C334" s="247" t="s">
        <v>598</v>
      </c>
      <c r="D334" s="248"/>
      <c r="E334" s="248"/>
      <c r="F334" s="248"/>
      <c r="G334" s="248"/>
      <c r="H334" s="156"/>
      <c r="I334" s="156"/>
      <c r="J334" s="156"/>
      <c r="K334" s="156"/>
      <c r="L334" s="156"/>
      <c r="M334" s="156"/>
      <c r="N334" s="155"/>
      <c r="O334" s="155"/>
      <c r="P334" s="155"/>
      <c r="Q334" s="155"/>
      <c r="R334" s="156"/>
      <c r="S334" s="156"/>
      <c r="T334" s="156"/>
      <c r="U334" s="156"/>
      <c r="V334" s="156"/>
      <c r="W334" s="156"/>
      <c r="X334" s="156"/>
      <c r="Y334" s="156"/>
      <c r="Z334" s="146"/>
      <c r="AA334" s="146"/>
      <c r="AB334" s="146"/>
      <c r="AC334" s="146"/>
      <c r="AD334" s="146"/>
      <c r="AE334" s="146"/>
      <c r="AF334" s="146"/>
      <c r="AG334" s="146" t="s">
        <v>145</v>
      </c>
      <c r="AH334" s="146"/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  <c r="BG334" s="146"/>
      <c r="BH334" s="146"/>
    </row>
    <row r="335" spans="1:60" outlineLevel="3" x14ac:dyDescent="0.2">
      <c r="A335" s="153"/>
      <c r="B335" s="154"/>
      <c r="C335" s="249" t="s">
        <v>599</v>
      </c>
      <c r="D335" s="250"/>
      <c r="E335" s="250"/>
      <c r="F335" s="250"/>
      <c r="G335" s="250"/>
      <c r="H335" s="156"/>
      <c r="I335" s="156"/>
      <c r="J335" s="156"/>
      <c r="K335" s="156"/>
      <c r="L335" s="156"/>
      <c r="M335" s="156"/>
      <c r="N335" s="155"/>
      <c r="O335" s="155"/>
      <c r="P335" s="155"/>
      <c r="Q335" s="155"/>
      <c r="R335" s="156"/>
      <c r="S335" s="156"/>
      <c r="T335" s="156"/>
      <c r="U335" s="156"/>
      <c r="V335" s="156"/>
      <c r="W335" s="156"/>
      <c r="X335" s="156"/>
      <c r="Y335" s="156"/>
      <c r="Z335" s="146"/>
      <c r="AA335" s="146"/>
      <c r="AB335" s="146"/>
      <c r="AC335" s="146"/>
      <c r="AD335" s="146"/>
      <c r="AE335" s="146"/>
      <c r="AF335" s="146"/>
      <c r="AG335" s="146" t="s">
        <v>145</v>
      </c>
      <c r="AH335" s="146"/>
      <c r="AI335" s="146"/>
      <c r="AJ335" s="146"/>
      <c r="AK335" s="146"/>
      <c r="AL335" s="146"/>
      <c r="AM335" s="146"/>
      <c r="AN335" s="146"/>
      <c r="AO335" s="146"/>
      <c r="AP335" s="146"/>
      <c r="AQ335" s="146"/>
      <c r="AR335" s="146"/>
      <c r="AS335" s="146"/>
      <c r="AT335" s="146"/>
      <c r="AU335" s="146"/>
      <c r="AV335" s="146"/>
      <c r="AW335" s="146"/>
      <c r="AX335" s="146"/>
      <c r="AY335" s="146"/>
      <c r="AZ335" s="146"/>
      <c r="BA335" s="146"/>
      <c r="BB335" s="146"/>
      <c r="BC335" s="146"/>
      <c r="BD335" s="146"/>
      <c r="BE335" s="146"/>
      <c r="BF335" s="146"/>
      <c r="BG335" s="146"/>
      <c r="BH335" s="146"/>
    </row>
    <row r="336" spans="1:60" outlineLevel="1" x14ac:dyDescent="0.2">
      <c r="A336" s="174">
        <v>233</v>
      </c>
      <c r="B336" s="175" t="s">
        <v>600</v>
      </c>
      <c r="C336" s="182" t="s">
        <v>601</v>
      </c>
      <c r="D336" s="176" t="s">
        <v>171</v>
      </c>
      <c r="E336" s="177">
        <v>744</v>
      </c>
      <c r="F336" s="178"/>
      <c r="G336" s="179">
        <f t="shared" ref="G336:G353" si="56">ROUND(E336*F336,2)</f>
        <v>0</v>
      </c>
      <c r="H336" s="178"/>
      <c r="I336" s="179">
        <f t="shared" ref="I336:I353" si="57">ROUND(E336*H336,2)</f>
        <v>0</v>
      </c>
      <c r="J336" s="178"/>
      <c r="K336" s="179">
        <f t="shared" ref="K336:K353" si="58">ROUND(E336*J336,2)</f>
        <v>0</v>
      </c>
      <c r="L336" s="179">
        <v>21</v>
      </c>
      <c r="M336" s="179">
        <f t="shared" ref="M336:M353" si="59">G336*(1+L336/100)</f>
        <v>0</v>
      </c>
      <c r="N336" s="177">
        <v>0</v>
      </c>
      <c r="O336" s="177">
        <f t="shared" ref="O336:O353" si="60">ROUND(E336*N336,2)</f>
        <v>0</v>
      </c>
      <c r="P336" s="177">
        <v>0</v>
      </c>
      <c r="Q336" s="177">
        <f t="shared" ref="Q336:Q353" si="61">ROUND(E336*P336,2)</f>
        <v>0</v>
      </c>
      <c r="R336" s="179"/>
      <c r="S336" s="179" t="s">
        <v>122</v>
      </c>
      <c r="T336" s="180" t="s">
        <v>122</v>
      </c>
      <c r="U336" s="156">
        <v>0.08</v>
      </c>
      <c r="V336" s="156">
        <f t="shared" ref="V336:V353" si="62">ROUND(E336*U336,2)</f>
        <v>59.52</v>
      </c>
      <c r="W336" s="156"/>
      <c r="X336" s="156" t="s">
        <v>123</v>
      </c>
      <c r="Y336" s="156" t="s">
        <v>124</v>
      </c>
      <c r="Z336" s="146"/>
      <c r="AA336" s="146"/>
      <c r="AB336" s="146"/>
      <c r="AC336" s="146"/>
      <c r="AD336" s="146"/>
      <c r="AE336" s="146"/>
      <c r="AF336" s="146"/>
      <c r="AG336" s="146" t="s">
        <v>125</v>
      </c>
      <c r="AH336" s="146"/>
      <c r="AI336" s="146"/>
      <c r="AJ336" s="146"/>
      <c r="AK336" s="146"/>
      <c r="AL336" s="146"/>
      <c r="AM336" s="146"/>
      <c r="AN336" s="146"/>
      <c r="AO336" s="146"/>
      <c r="AP336" s="146"/>
      <c r="AQ336" s="146"/>
      <c r="AR336" s="146"/>
      <c r="AS336" s="146"/>
      <c r="AT336" s="146"/>
      <c r="AU336" s="146"/>
      <c r="AV336" s="146"/>
      <c r="AW336" s="146"/>
      <c r="AX336" s="146"/>
      <c r="AY336" s="146"/>
      <c r="AZ336" s="146"/>
      <c r="BA336" s="146"/>
      <c r="BB336" s="146"/>
      <c r="BC336" s="146"/>
      <c r="BD336" s="146"/>
      <c r="BE336" s="146"/>
      <c r="BF336" s="146"/>
      <c r="BG336" s="146"/>
      <c r="BH336" s="146"/>
    </row>
    <row r="337" spans="1:60" outlineLevel="1" x14ac:dyDescent="0.2">
      <c r="A337" s="174">
        <v>234</v>
      </c>
      <c r="B337" s="175" t="s">
        <v>602</v>
      </c>
      <c r="C337" s="182" t="s">
        <v>603</v>
      </c>
      <c r="D337" s="176" t="s">
        <v>604</v>
      </c>
      <c r="E337" s="177">
        <v>24</v>
      </c>
      <c r="F337" s="178"/>
      <c r="G337" s="179">
        <f t="shared" si="56"/>
        <v>0</v>
      </c>
      <c r="H337" s="178"/>
      <c r="I337" s="179">
        <f t="shared" si="57"/>
        <v>0</v>
      </c>
      <c r="J337" s="178"/>
      <c r="K337" s="179">
        <f t="shared" si="58"/>
        <v>0</v>
      </c>
      <c r="L337" s="179">
        <v>21</v>
      </c>
      <c r="M337" s="179">
        <f t="shared" si="59"/>
        <v>0</v>
      </c>
      <c r="N337" s="177">
        <v>0</v>
      </c>
      <c r="O337" s="177">
        <f t="shared" si="60"/>
        <v>0</v>
      </c>
      <c r="P337" s="177">
        <v>0</v>
      </c>
      <c r="Q337" s="177">
        <f t="shared" si="61"/>
        <v>0</v>
      </c>
      <c r="R337" s="179"/>
      <c r="S337" s="179" t="s">
        <v>172</v>
      </c>
      <c r="T337" s="180" t="s">
        <v>132</v>
      </c>
      <c r="U337" s="156">
        <v>0</v>
      </c>
      <c r="V337" s="156">
        <f t="shared" si="62"/>
        <v>0</v>
      </c>
      <c r="W337" s="156"/>
      <c r="X337" s="156" t="s">
        <v>150</v>
      </c>
      <c r="Y337" s="156" t="s">
        <v>124</v>
      </c>
      <c r="Z337" s="146"/>
      <c r="AA337" s="146"/>
      <c r="AB337" s="146"/>
      <c r="AC337" s="146"/>
      <c r="AD337" s="146"/>
      <c r="AE337" s="146"/>
      <c r="AF337" s="146"/>
      <c r="AG337" s="146" t="s">
        <v>151</v>
      </c>
      <c r="AH337" s="146"/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  <c r="BG337" s="146"/>
      <c r="BH337" s="146"/>
    </row>
    <row r="338" spans="1:60" outlineLevel="1" x14ac:dyDescent="0.2">
      <c r="A338" s="174">
        <v>235</v>
      </c>
      <c r="B338" s="175" t="s">
        <v>605</v>
      </c>
      <c r="C338" s="182" t="s">
        <v>606</v>
      </c>
      <c r="D338" s="176" t="s">
        <v>391</v>
      </c>
      <c r="E338" s="177">
        <v>120</v>
      </c>
      <c r="F338" s="178"/>
      <c r="G338" s="179">
        <f t="shared" si="56"/>
        <v>0</v>
      </c>
      <c r="H338" s="178"/>
      <c r="I338" s="179">
        <f t="shared" si="57"/>
        <v>0</v>
      </c>
      <c r="J338" s="178"/>
      <c r="K338" s="179">
        <f t="shared" si="58"/>
        <v>0</v>
      </c>
      <c r="L338" s="179">
        <v>21</v>
      </c>
      <c r="M338" s="179">
        <f t="shared" si="59"/>
        <v>0</v>
      </c>
      <c r="N338" s="177">
        <v>0</v>
      </c>
      <c r="O338" s="177">
        <f t="shared" si="60"/>
        <v>0</v>
      </c>
      <c r="P338" s="177">
        <v>0</v>
      </c>
      <c r="Q338" s="177">
        <f t="shared" si="61"/>
        <v>0</v>
      </c>
      <c r="R338" s="179"/>
      <c r="S338" s="179" t="s">
        <v>172</v>
      </c>
      <c r="T338" s="180" t="s">
        <v>132</v>
      </c>
      <c r="U338" s="156">
        <v>0</v>
      </c>
      <c r="V338" s="156">
        <f t="shared" si="62"/>
        <v>0</v>
      </c>
      <c r="W338" s="156"/>
      <c r="X338" s="156" t="s">
        <v>150</v>
      </c>
      <c r="Y338" s="156" t="s">
        <v>124</v>
      </c>
      <c r="Z338" s="146"/>
      <c r="AA338" s="146"/>
      <c r="AB338" s="146"/>
      <c r="AC338" s="146"/>
      <c r="AD338" s="146"/>
      <c r="AE338" s="146"/>
      <c r="AF338" s="146"/>
      <c r="AG338" s="146" t="s">
        <v>151</v>
      </c>
      <c r="AH338" s="146"/>
      <c r="AI338" s="146"/>
      <c r="AJ338" s="146"/>
      <c r="AK338" s="146"/>
      <c r="AL338" s="146"/>
      <c r="AM338" s="146"/>
      <c r="AN338" s="146"/>
      <c r="AO338" s="146"/>
      <c r="AP338" s="146"/>
      <c r="AQ338" s="146"/>
      <c r="AR338" s="146"/>
      <c r="AS338" s="146"/>
      <c r="AT338" s="146"/>
      <c r="AU338" s="146"/>
      <c r="AV338" s="146"/>
      <c r="AW338" s="146"/>
      <c r="AX338" s="146"/>
      <c r="AY338" s="146"/>
      <c r="AZ338" s="146"/>
      <c r="BA338" s="146"/>
      <c r="BB338" s="146"/>
      <c r="BC338" s="146"/>
      <c r="BD338" s="146"/>
      <c r="BE338" s="146"/>
      <c r="BF338" s="146"/>
      <c r="BG338" s="146"/>
      <c r="BH338" s="146"/>
    </row>
    <row r="339" spans="1:60" outlineLevel="1" x14ac:dyDescent="0.2">
      <c r="A339" s="174">
        <v>236</v>
      </c>
      <c r="B339" s="175" t="s">
        <v>607</v>
      </c>
      <c r="C339" s="182" t="s">
        <v>608</v>
      </c>
      <c r="D339" s="176" t="s">
        <v>243</v>
      </c>
      <c r="E339" s="177">
        <v>5</v>
      </c>
      <c r="F339" s="178"/>
      <c r="G339" s="179">
        <f t="shared" si="56"/>
        <v>0</v>
      </c>
      <c r="H339" s="178"/>
      <c r="I339" s="179">
        <f t="shared" si="57"/>
        <v>0</v>
      </c>
      <c r="J339" s="178"/>
      <c r="K339" s="179">
        <f t="shared" si="58"/>
        <v>0</v>
      </c>
      <c r="L339" s="179">
        <v>21</v>
      </c>
      <c r="M339" s="179">
        <f t="shared" si="59"/>
        <v>0</v>
      </c>
      <c r="N339" s="177">
        <v>0</v>
      </c>
      <c r="O339" s="177">
        <f t="shared" si="60"/>
        <v>0</v>
      </c>
      <c r="P339" s="177">
        <v>0</v>
      </c>
      <c r="Q339" s="177">
        <f t="shared" si="61"/>
        <v>0</v>
      </c>
      <c r="R339" s="179"/>
      <c r="S339" s="179" t="s">
        <v>172</v>
      </c>
      <c r="T339" s="180" t="s">
        <v>132</v>
      </c>
      <c r="U339" s="156">
        <v>0</v>
      </c>
      <c r="V339" s="156">
        <f t="shared" si="62"/>
        <v>0</v>
      </c>
      <c r="W339" s="156"/>
      <c r="X339" s="156" t="s">
        <v>150</v>
      </c>
      <c r="Y339" s="156" t="s">
        <v>124</v>
      </c>
      <c r="Z339" s="146"/>
      <c r="AA339" s="146"/>
      <c r="AB339" s="146"/>
      <c r="AC339" s="146"/>
      <c r="AD339" s="146"/>
      <c r="AE339" s="146"/>
      <c r="AF339" s="146"/>
      <c r="AG339" s="146" t="s">
        <v>151</v>
      </c>
      <c r="AH339" s="146"/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  <c r="BG339" s="146"/>
      <c r="BH339" s="146"/>
    </row>
    <row r="340" spans="1:60" outlineLevel="1" x14ac:dyDescent="0.2">
      <c r="A340" s="174">
        <v>237</v>
      </c>
      <c r="B340" s="175" t="s">
        <v>609</v>
      </c>
      <c r="C340" s="182" t="s">
        <v>610</v>
      </c>
      <c r="D340" s="176" t="s">
        <v>243</v>
      </c>
      <c r="E340" s="177">
        <v>1</v>
      </c>
      <c r="F340" s="178"/>
      <c r="G340" s="179">
        <f t="shared" si="56"/>
        <v>0</v>
      </c>
      <c r="H340" s="178"/>
      <c r="I340" s="179">
        <f t="shared" si="57"/>
        <v>0</v>
      </c>
      <c r="J340" s="178"/>
      <c r="K340" s="179">
        <f t="shared" si="58"/>
        <v>0</v>
      </c>
      <c r="L340" s="179">
        <v>21</v>
      </c>
      <c r="M340" s="179">
        <f t="shared" si="59"/>
        <v>0</v>
      </c>
      <c r="N340" s="177">
        <v>0</v>
      </c>
      <c r="O340" s="177">
        <f t="shared" si="60"/>
        <v>0</v>
      </c>
      <c r="P340" s="177">
        <v>0</v>
      </c>
      <c r="Q340" s="177">
        <f t="shared" si="61"/>
        <v>0</v>
      </c>
      <c r="R340" s="179"/>
      <c r="S340" s="179" t="s">
        <v>172</v>
      </c>
      <c r="T340" s="180" t="s">
        <v>132</v>
      </c>
      <c r="U340" s="156">
        <v>0</v>
      </c>
      <c r="V340" s="156">
        <f t="shared" si="62"/>
        <v>0</v>
      </c>
      <c r="W340" s="156"/>
      <c r="X340" s="156" t="s">
        <v>150</v>
      </c>
      <c r="Y340" s="156" t="s">
        <v>124</v>
      </c>
      <c r="Z340" s="146"/>
      <c r="AA340" s="146"/>
      <c r="AB340" s="146"/>
      <c r="AC340" s="146"/>
      <c r="AD340" s="146"/>
      <c r="AE340" s="146"/>
      <c r="AF340" s="146"/>
      <c r="AG340" s="146" t="s">
        <v>151</v>
      </c>
      <c r="AH340" s="146"/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  <c r="BG340" s="146"/>
      <c r="BH340" s="146"/>
    </row>
    <row r="341" spans="1:60" outlineLevel="1" x14ac:dyDescent="0.2">
      <c r="A341" s="174">
        <v>238</v>
      </c>
      <c r="B341" s="175" t="s">
        <v>611</v>
      </c>
      <c r="C341" s="182" t="s">
        <v>612</v>
      </c>
      <c r="D341" s="176" t="s">
        <v>243</v>
      </c>
      <c r="E341" s="177">
        <v>3</v>
      </c>
      <c r="F341" s="178"/>
      <c r="G341" s="179">
        <f t="shared" si="56"/>
        <v>0</v>
      </c>
      <c r="H341" s="178"/>
      <c r="I341" s="179">
        <f t="shared" si="57"/>
        <v>0</v>
      </c>
      <c r="J341" s="178"/>
      <c r="K341" s="179">
        <f t="shared" si="58"/>
        <v>0</v>
      </c>
      <c r="L341" s="179">
        <v>21</v>
      </c>
      <c r="M341" s="179">
        <f t="shared" si="59"/>
        <v>0</v>
      </c>
      <c r="N341" s="177">
        <v>0</v>
      </c>
      <c r="O341" s="177">
        <f t="shared" si="60"/>
        <v>0</v>
      </c>
      <c r="P341" s="177">
        <v>0</v>
      </c>
      <c r="Q341" s="177">
        <f t="shared" si="61"/>
        <v>0</v>
      </c>
      <c r="R341" s="179"/>
      <c r="S341" s="179" t="s">
        <v>172</v>
      </c>
      <c r="T341" s="180" t="s">
        <v>132</v>
      </c>
      <c r="U341" s="156">
        <v>0</v>
      </c>
      <c r="V341" s="156">
        <f t="shared" si="62"/>
        <v>0</v>
      </c>
      <c r="W341" s="156"/>
      <c r="X341" s="156" t="s">
        <v>150</v>
      </c>
      <c r="Y341" s="156" t="s">
        <v>124</v>
      </c>
      <c r="Z341" s="146"/>
      <c r="AA341" s="146"/>
      <c r="AB341" s="146"/>
      <c r="AC341" s="146"/>
      <c r="AD341" s="146"/>
      <c r="AE341" s="146"/>
      <c r="AF341" s="146"/>
      <c r="AG341" s="146" t="s">
        <v>151</v>
      </c>
      <c r="AH341" s="146"/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  <c r="BG341" s="146"/>
      <c r="BH341" s="146"/>
    </row>
    <row r="342" spans="1:60" outlineLevel="1" x14ac:dyDescent="0.2">
      <c r="A342" s="174">
        <v>239</v>
      </c>
      <c r="B342" s="175" t="s">
        <v>613</v>
      </c>
      <c r="C342" s="182" t="s">
        <v>614</v>
      </c>
      <c r="D342" s="176" t="s">
        <v>243</v>
      </c>
      <c r="E342" s="177">
        <v>6</v>
      </c>
      <c r="F342" s="178"/>
      <c r="G342" s="179">
        <f t="shared" si="56"/>
        <v>0</v>
      </c>
      <c r="H342" s="178"/>
      <c r="I342" s="179">
        <f t="shared" si="57"/>
        <v>0</v>
      </c>
      <c r="J342" s="178"/>
      <c r="K342" s="179">
        <f t="shared" si="58"/>
        <v>0</v>
      </c>
      <c r="L342" s="179">
        <v>21</v>
      </c>
      <c r="M342" s="179">
        <f t="shared" si="59"/>
        <v>0</v>
      </c>
      <c r="N342" s="177">
        <v>0</v>
      </c>
      <c r="O342" s="177">
        <f t="shared" si="60"/>
        <v>0</v>
      </c>
      <c r="P342" s="177">
        <v>0</v>
      </c>
      <c r="Q342" s="177">
        <f t="shared" si="61"/>
        <v>0</v>
      </c>
      <c r="R342" s="179"/>
      <c r="S342" s="179" t="s">
        <v>172</v>
      </c>
      <c r="T342" s="180" t="s">
        <v>132</v>
      </c>
      <c r="U342" s="156">
        <v>0</v>
      </c>
      <c r="V342" s="156">
        <f t="shared" si="62"/>
        <v>0</v>
      </c>
      <c r="W342" s="156"/>
      <c r="X342" s="156" t="s">
        <v>150</v>
      </c>
      <c r="Y342" s="156" t="s">
        <v>124</v>
      </c>
      <c r="Z342" s="146"/>
      <c r="AA342" s="146"/>
      <c r="AB342" s="146"/>
      <c r="AC342" s="146"/>
      <c r="AD342" s="146"/>
      <c r="AE342" s="146"/>
      <c r="AF342" s="146"/>
      <c r="AG342" s="146" t="s">
        <v>151</v>
      </c>
      <c r="AH342" s="146"/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  <c r="BG342" s="146"/>
      <c r="BH342" s="146"/>
    </row>
    <row r="343" spans="1:60" outlineLevel="1" x14ac:dyDescent="0.2">
      <c r="A343" s="174">
        <v>240</v>
      </c>
      <c r="B343" s="175" t="s">
        <v>615</v>
      </c>
      <c r="C343" s="182" t="s">
        <v>616</v>
      </c>
      <c r="D343" s="176" t="s">
        <v>243</v>
      </c>
      <c r="E343" s="177">
        <v>5</v>
      </c>
      <c r="F343" s="178"/>
      <c r="G343" s="179">
        <f t="shared" si="56"/>
        <v>0</v>
      </c>
      <c r="H343" s="178"/>
      <c r="I343" s="179">
        <f t="shared" si="57"/>
        <v>0</v>
      </c>
      <c r="J343" s="178"/>
      <c r="K343" s="179">
        <f t="shared" si="58"/>
        <v>0</v>
      </c>
      <c r="L343" s="179">
        <v>21</v>
      </c>
      <c r="M343" s="179">
        <f t="shared" si="59"/>
        <v>0</v>
      </c>
      <c r="N343" s="177">
        <v>0</v>
      </c>
      <c r="O343" s="177">
        <f t="shared" si="60"/>
        <v>0</v>
      </c>
      <c r="P343" s="177">
        <v>0</v>
      </c>
      <c r="Q343" s="177">
        <f t="shared" si="61"/>
        <v>0</v>
      </c>
      <c r="R343" s="179"/>
      <c r="S343" s="179" t="s">
        <v>172</v>
      </c>
      <c r="T343" s="180" t="s">
        <v>132</v>
      </c>
      <c r="U343" s="156">
        <v>0</v>
      </c>
      <c r="V343" s="156">
        <f t="shared" si="62"/>
        <v>0</v>
      </c>
      <c r="W343" s="156"/>
      <c r="X343" s="156" t="s">
        <v>150</v>
      </c>
      <c r="Y343" s="156" t="s">
        <v>124</v>
      </c>
      <c r="Z343" s="146"/>
      <c r="AA343" s="146"/>
      <c r="AB343" s="146"/>
      <c r="AC343" s="146"/>
      <c r="AD343" s="146"/>
      <c r="AE343" s="146"/>
      <c r="AF343" s="146"/>
      <c r="AG343" s="146" t="s">
        <v>151</v>
      </c>
      <c r="AH343" s="146"/>
      <c r="AI343" s="146"/>
      <c r="AJ343" s="146"/>
      <c r="AK343" s="146"/>
      <c r="AL343" s="146"/>
      <c r="AM343" s="146"/>
      <c r="AN343" s="146"/>
      <c r="AO343" s="146"/>
      <c r="AP343" s="146"/>
      <c r="AQ343" s="146"/>
      <c r="AR343" s="146"/>
      <c r="AS343" s="146"/>
      <c r="AT343" s="146"/>
      <c r="AU343" s="146"/>
      <c r="AV343" s="146"/>
      <c r="AW343" s="146"/>
      <c r="AX343" s="146"/>
      <c r="AY343" s="146"/>
      <c r="AZ343" s="146"/>
      <c r="BA343" s="146"/>
      <c r="BB343" s="146"/>
      <c r="BC343" s="146"/>
      <c r="BD343" s="146"/>
      <c r="BE343" s="146"/>
      <c r="BF343" s="146"/>
      <c r="BG343" s="146"/>
      <c r="BH343" s="146"/>
    </row>
    <row r="344" spans="1:60" outlineLevel="1" x14ac:dyDescent="0.2">
      <c r="A344" s="174">
        <v>241</v>
      </c>
      <c r="B344" s="175" t="s">
        <v>617</v>
      </c>
      <c r="C344" s="182" t="s">
        <v>618</v>
      </c>
      <c r="D344" s="176" t="s">
        <v>243</v>
      </c>
      <c r="E344" s="177">
        <v>5</v>
      </c>
      <c r="F344" s="178"/>
      <c r="G344" s="179">
        <f t="shared" si="56"/>
        <v>0</v>
      </c>
      <c r="H344" s="178"/>
      <c r="I344" s="179">
        <f t="shared" si="57"/>
        <v>0</v>
      </c>
      <c r="J344" s="178"/>
      <c r="K344" s="179">
        <f t="shared" si="58"/>
        <v>0</v>
      </c>
      <c r="L344" s="179">
        <v>21</v>
      </c>
      <c r="M344" s="179">
        <f t="shared" si="59"/>
        <v>0</v>
      </c>
      <c r="N344" s="177">
        <v>0</v>
      </c>
      <c r="O344" s="177">
        <f t="shared" si="60"/>
        <v>0</v>
      </c>
      <c r="P344" s="177">
        <v>0</v>
      </c>
      <c r="Q344" s="177">
        <f t="shared" si="61"/>
        <v>0</v>
      </c>
      <c r="R344" s="179"/>
      <c r="S344" s="179" t="s">
        <v>172</v>
      </c>
      <c r="T344" s="180" t="s">
        <v>132</v>
      </c>
      <c r="U344" s="156">
        <v>0</v>
      </c>
      <c r="V344" s="156">
        <f t="shared" si="62"/>
        <v>0</v>
      </c>
      <c r="W344" s="156"/>
      <c r="X344" s="156" t="s">
        <v>150</v>
      </c>
      <c r="Y344" s="156" t="s">
        <v>124</v>
      </c>
      <c r="Z344" s="146"/>
      <c r="AA344" s="146"/>
      <c r="AB344" s="146"/>
      <c r="AC344" s="146"/>
      <c r="AD344" s="146"/>
      <c r="AE344" s="146"/>
      <c r="AF344" s="146"/>
      <c r="AG344" s="146" t="s">
        <v>151</v>
      </c>
      <c r="AH344" s="146"/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  <c r="BG344" s="146"/>
      <c r="BH344" s="146"/>
    </row>
    <row r="345" spans="1:60" outlineLevel="1" x14ac:dyDescent="0.2">
      <c r="A345" s="174">
        <v>242</v>
      </c>
      <c r="B345" s="175" t="s">
        <v>619</v>
      </c>
      <c r="C345" s="182" t="s">
        <v>620</v>
      </c>
      <c r="D345" s="176" t="s">
        <v>243</v>
      </c>
      <c r="E345" s="177">
        <v>1</v>
      </c>
      <c r="F345" s="178"/>
      <c r="G345" s="179">
        <f t="shared" si="56"/>
        <v>0</v>
      </c>
      <c r="H345" s="178"/>
      <c r="I345" s="179">
        <f t="shared" si="57"/>
        <v>0</v>
      </c>
      <c r="J345" s="178"/>
      <c r="K345" s="179">
        <f t="shared" si="58"/>
        <v>0</v>
      </c>
      <c r="L345" s="179">
        <v>21</v>
      </c>
      <c r="M345" s="179">
        <f t="shared" si="59"/>
        <v>0</v>
      </c>
      <c r="N345" s="177">
        <v>0</v>
      </c>
      <c r="O345" s="177">
        <f t="shared" si="60"/>
        <v>0</v>
      </c>
      <c r="P345" s="177">
        <v>0</v>
      </c>
      <c r="Q345" s="177">
        <f t="shared" si="61"/>
        <v>0</v>
      </c>
      <c r="R345" s="179"/>
      <c r="S345" s="179" t="s">
        <v>172</v>
      </c>
      <c r="T345" s="180" t="s">
        <v>132</v>
      </c>
      <c r="U345" s="156">
        <v>0</v>
      </c>
      <c r="V345" s="156">
        <f t="shared" si="62"/>
        <v>0</v>
      </c>
      <c r="W345" s="156"/>
      <c r="X345" s="156" t="s">
        <v>150</v>
      </c>
      <c r="Y345" s="156" t="s">
        <v>124</v>
      </c>
      <c r="Z345" s="146"/>
      <c r="AA345" s="146"/>
      <c r="AB345" s="146"/>
      <c r="AC345" s="146"/>
      <c r="AD345" s="146"/>
      <c r="AE345" s="146"/>
      <c r="AF345" s="146"/>
      <c r="AG345" s="146" t="s">
        <v>151</v>
      </c>
      <c r="AH345" s="146"/>
      <c r="AI345" s="146"/>
      <c r="AJ345" s="146"/>
      <c r="AK345" s="146"/>
      <c r="AL345" s="146"/>
      <c r="AM345" s="146"/>
      <c r="AN345" s="146"/>
      <c r="AO345" s="146"/>
      <c r="AP345" s="146"/>
      <c r="AQ345" s="146"/>
      <c r="AR345" s="146"/>
      <c r="AS345" s="146"/>
      <c r="AT345" s="146"/>
      <c r="AU345" s="146"/>
      <c r="AV345" s="146"/>
      <c r="AW345" s="146"/>
      <c r="AX345" s="146"/>
      <c r="AY345" s="146"/>
      <c r="AZ345" s="146"/>
      <c r="BA345" s="146"/>
      <c r="BB345" s="146"/>
      <c r="BC345" s="146"/>
      <c r="BD345" s="146"/>
      <c r="BE345" s="146"/>
      <c r="BF345" s="146"/>
      <c r="BG345" s="146"/>
      <c r="BH345" s="146"/>
    </row>
    <row r="346" spans="1:60" outlineLevel="1" x14ac:dyDescent="0.2">
      <c r="A346" s="174">
        <v>243</v>
      </c>
      <c r="B346" s="175" t="s">
        <v>621</v>
      </c>
      <c r="C346" s="182" t="s">
        <v>622</v>
      </c>
      <c r="D346" s="176" t="s">
        <v>243</v>
      </c>
      <c r="E346" s="177">
        <v>3</v>
      </c>
      <c r="F346" s="178"/>
      <c r="G346" s="179">
        <f t="shared" si="56"/>
        <v>0</v>
      </c>
      <c r="H346" s="178"/>
      <c r="I346" s="179">
        <f t="shared" si="57"/>
        <v>0</v>
      </c>
      <c r="J346" s="178"/>
      <c r="K346" s="179">
        <f t="shared" si="58"/>
        <v>0</v>
      </c>
      <c r="L346" s="179">
        <v>21</v>
      </c>
      <c r="M346" s="179">
        <f t="shared" si="59"/>
        <v>0</v>
      </c>
      <c r="N346" s="177">
        <v>0</v>
      </c>
      <c r="O346" s="177">
        <f t="shared" si="60"/>
        <v>0</v>
      </c>
      <c r="P346" s="177">
        <v>0</v>
      </c>
      <c r="Q346" s="177">
        <f t="shared" si="61"/>
        <v>0</v>
      </c>
      <c r="R346" s="179"/>
      <c r="S346" s="179" t="s">
        <v>172</v>
      </c>
      <c r="T346" s="180" t="s">
        <v>132</v>
      </c>
      <c r="U346" s="156">
        <v>0</v>
      </c>
      <c r="V346" s="156">
        <f t="shared" si="62"/>
        <v>0</v>
      </c>
      <c r="W346" s="156"/>
      <c r="X346" s="156" t="s">
        <v>150</v>
      </c>
      <c r="Y346" s="156" t="s">
        <v>124</v>
      </c>
      <c r="Z346" s="146"/>
      <c r="AA346" s="146"/>
      <c r="AB346" s="146"/>
      <c r="AC346" s="146"/>
      <c r="AD346" s="146"/>
      <c r="AE346" s="146"/>
      <c r="AF346" s="146"/>
      <c r="AG346" s="146" t="s">
        <v>151</v>
      </c>
      <c r="AH346" s="146"/>
      <c r="AI346" s="146"/>
      <c r="AJ346" s="146"/>
      <c r="AK346" s="146"/>
      <c r="AL346" s="146"/>
      <c r="AM346" s="146"/>
      <c r="AN346" s="146"/>
      <c r="AO346" s="146"/>
      <c r="AP346" s="146"/>
      <c r="AQ346" s="146"/>
      <c r="AR346" s="146"/>
      <c r="AS346" s="146"/>
      <c r="AT346" s="146"/>
      <c r="AU346" s="146"/>
      <c r="AV346" s="146"/>
      <c r="AW346" s="146"/>
      <c r="AX346" s="146"/>
      <c r="AY346" s="146"/>
      <c r="AZ346" s="146"/>
      <c r="BA346" s="146"/>
      <c r="BB346" s="146"/>
      <c r="BC346" s="146"/>
      <c r="BD346" s="146"/>
      <c r="BE346" s="146"/>
      <c r="BF346" s="146"/>
      <c r="BG346" s="146"/>
      <c r="BH346" s="146"/>
    </row>
    <row r="347" spans="1:60" outlineLevel="1" x14ac:dyDescent="0.2">
      <c r="A347" s="174">
        <v>244</v>
      </c>
      <c r="B347" s="175" t="s">
        <v>623</v>
      </c>
      <c r="C347" s="182" t="s">
        <v>624</v>
      </c>
      <c r="D347" s="176" t="s">
        <v>243</v>
      </c>
      <c r="E347" s="177">
        <v>6</v>
      </c>
      <c r="F347" s="178"/>
      <c r="G347" s="179">
        <f t="shared" si="56"/>
        <v>0</v>
      </c>
      <c r="H347" s="178"/>
      <c r="I347" s="179">
        <f t="shared" si="57"/>
        <v>0</v>
      </c>
      <c r="J347" s="178"/>
      <c r="K347" s="179">
        <f t="shared" si="58"/>
        <v>0</v>
      </c>
      <c r="L347" s="179">
        <v>21</v>
      </c>
      <c r="M347" s="179">
        <f t="shared" si="59"/>
        <v>0</v>
      </c>
      <c r="N347" s="177">
        <v>0</v>
      </c>
      <c r="O347" s="177">
        <f t="shared" si="60"/>
        <v>0</v>
      </c>
      <c r="P347" s="177">
        <v>0</v>
      </c>
      <c r="Q347" s="177">
        <f t="shared" si="61"/>
        <v>0</v>
      </c>
      <c r="R347" s="179"/>
      <c r="S347" s="179" t="s">
        <v>172</v>
      </c>
      <c r="T347" s="180" t="s">
        <v>132</v>
      </c>
      <c r="U347" s="156">
        <v>0</v>
      </c>
      <c r="V347" s="156">
        <f t="shared" si="62"/>
        <v>0</v>
      </c>
      <c r="W347" s="156"/>
      <c r="X347" s="156" t="s">
        <v>150</v>
      </c>
      <c r="Y347" s="156" t="s">
        <v>124</v>
      </c>
      <c r="Z347" s="146"/>
      <c r="AA347" s="146"/>
      <c r="AB347" s="146"/>
      <c r="AC347" s="146"/>
      <c r="AD347" s="146"/>
      <c r="AE347" s="146"/>
      <c r="AF347" s="146"/>
      <c r="AG347" s="146" t="s">
        <v>151</v>
      </c>
      <c r="AH347" s="146"/>
      <c r="AI347" s="146"/>
      <c r="AJ347" s="146"/>
      <c r="AK347" s="146"/>
      <c r="AL347" s="146"/>
      <c r="AM347" s="146"/>
      <c r="AN347" s="146"/>
      <c r="AO347" s="146"/>
      <c r="AP347" s="146"/>
      <c r="AQ347" s="146"/>
      <c r="AR347" s="146"/>
      <c r="AS347" s="146"/>
      <c r="AT347" s="146"/>
      <c r="AU347" s="146"/>
      <c r="AV347" s="146"/>
      <c r="AW347" s="146"/>
      <c r="AX347" s="146"/>
      <c r="AY347" s="146"/>
      <c r="AZ347" s="146"/>
      <c r="BA347" s="146"/>
      <c r="BB347" s="146"/>
      <c r="BC347" s="146"/>
      <c r="BD347" s="146"/>
      <c r="BE347" s="146"/>
      <c r="BF347" s="146"/>
      <c r="BG347" s="146"/>
      <c r="BH347" s="146"/>
    </row>
    <row r="348" spans="1:60" outlineLevel="1" x14ac:dyDescent="0.2">
      <c r="A348" s="174">
        <v>245</v>
      </c>
      <c r="B348" s="175" t="s">
        <v>625</v>
      </c>
      <c r="C348" s="182" t="s">
        <v>626</v>
      </c>
      <c r="D348" s="176" t="s">
        <v>243</v>
      </c>
      <c r="E348" s="177">
        <v>5</v>
      </c>
      <c r="F348" s="178"/>
      <c r="G348" s="179">
        <f t="shared" si="56"/>
        <v>0</v>
      </c>
      <c r="H348" s="178"/>
      <c r="I348" s="179">
        <f t="shared" si="57"/>
        <v>0</v>
      </c>
      <c r="J348" s="178"/>
      <c r="K348" s="179">
        <f t="shared" si="58"/>
        <v>0</v>
      </c>
      <c r="L348" s="179">
        <v>21</v>
      </c>
      <c r="M348" s="179">
        <f t="shared" si="59"/>
        <v>0</v>
      </c>
      <c r="N348" s="177">
        <v>0</v>
      </c>
      <c r="O348" s="177">
        <f t="shared" si="60"/>
        <v>0</v>
      </c>
      <c r="P348" s="177">
        <v>0</v>
      </c>
      <c r="Q348" s="177">
        <f t="shared" si="61"/>
        <v>0</v>
      </c>
      <c r="R348" s="179"/>
      <c r="S348" s="179" t="s">
        <v>172</v>
      </c>
      <c r="T348" s="180" t="s">
        <v>132</v>
      </c>
      <c r="U348" s="156">
        <v>0</v>
      </c>
      <c r="V348" s="156">
        <f t="shared" si="62"/>
        <v>0</v>
      </c>
      <c r="W348" s="156"/>
      <c r="X348" s="156" t="s">
        <v>150</v>
      </c>
      <c r="Y348" s="156" t="s">
        <v>124</v>
      </c>
      <c r="Z348" s="146"/>
      <c r="AA348" s="146"/>
      <c r="AB348" s="146"/>
      <c r="AC348" s="146"/>
      <c r="AD348" s="146"/>
      <c r="AE348" s="146"/>
      <c r="AF348" s="146"/>
      <c r="AG348" s="146" t="s">
        <v>151</v>
      </c>
      <c r="AH348" s="146"/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46"/>
      <c r="AT348" s="146"/>
      <c r="AU348" s="146"/>
      <c r="AV348" s="146"/>
      <c r="AW348" s="146"/>
      <c r="AX348" s="146"/>
      <c r="AY348" s="146"/>
      <c r="AZ348" s="146"/>
      <c r="BA348" s="146"/>
      <c r="BB348" s="146"/>
      <c r="BC348" s="146"/>
      <c r="BD348" s="146"/>
      <c r="BE348" s="146"/>
      <c r="BF348" s="146"/>
      <c r="BG348" s="146"/>
      <c r="BH348" s="146"/>
    </row>
    <row r="349" spans="1:60" outlineLevel="1" x14ac:dyDescent="0.2">
      <c r="A349" s="174">
        <v>246</v>
      </c>
      <c r="B349" s="175" t="s">
        <v>627</v>
      </c>
      <c r="C349" s="182" t="s">
        <v>628</v>
      </c>
      <c r="D349" s="176" t="s">
        <v>243</v>
      </c>
      <c r="E349" s="177">
        <v>40</v>
      </c>
      <c r="F349" s="178"/>
      <c r="G349" s="179">
        <f t="shared" si="56"/>
        <v>0</v>
      </c>
      <c r="H349" s="178"/>
      <c r="I349" s="179">
        <f t="shared" si="57"/>
        <v>0</v>
      </c>
      <c r="J349" s="178"/>
      <c r="K349" s="179">
        <f t="shared" si="58"/>
        <v>0</v>
      </c>
      <c r="L349" s="179">
        <v>21</v>
      </c>
      <c r="M349" s="179">
        <f t="shared" si="59"/>
        <v>0</v>
      </c>
      <c r="N349" s="177">
        <v>0</v>
      </c>
      <c r="O349" s="177">
        <f t="shared" si="60"/>
        <v>0</v>
      </c>
      <c r="P349" s="177">
        <v>0</v>
      </c>
      <c r="Q349" s="177">
        <f t="shared" si="61"/>
        <v>0</v>
      </c>
      <c r="R349" s="179"/>
      <c r="S349" s="179" t="s">
        <v>172</v>
      </c>
      <c r="T349" s="180" t="s">
        <v>132</v>
      </c>
      <c r="U349" s="156">
        <v>0</v>
      </c>
      <c r="V349" s="156">
        <f t="shared" si="62"/>
        <v>0</v>
      </c>
      <c r="W349" s="156"/>
      <c r="X349" s="156" t="s">
        <v>150</v>
      </c>
      <c r="Y349" s="156" t="s">
        <v>124</v>
      </c>
      <c r="Z349" s="146"/>
      <c r="AA349" s="146"/>
      <c r="AB349" s="146"/>
      <c r="AC349" s="146"/>
      <c r="AD349" s="146"/>
      <c r="AE349" s="146"/>
      <c r="AF349" s="146"/>
      <c r="AG349" s="146" t="s">
        <v>151</v>
      </c>
      <c r="AH349" s="146"/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46"/>
      <c r="BB349" s="146"/>
      <c r="BC349" s="146"/>
      <c r="BD349" s="146"/>
      <c r="BE349" s="146"/>
      <c r="BF349" s="146"/>
      <c r="BG349" s="146"/>
      <c r="BH349" s="146"/>
    </row>
    <row r="350" spans="1:60" outlineLevel="1" x14ac:dyDescent="0.2">
      <c r="A350" s="174">
        <v>247</v>
      </c>
      <c r="B350" s="175" t="s">
        <v>629</v>
      </c>
      <c r="C350" s="182" t="s">
        <v>630</v>
      </c>
      <c r="D350" s="176" t="s">
        <v>243</v>
      </c>
      <c r="E350" s="177">
        <v>8</v>
      </c>
      <c r="F350" s="178"/>
      <c r="G350" s="179">
        <f t="shared" si="56"/>
        <v>0</v>
      </c>
      <c r="H350" s="178"/>
      <c r="I350" s="179">
        <f t="shared" si="57"/>
        <v>0</v>
      </c>
      <c r="J350" s="178"/>
      <c r="K350" s="179">
        <f t="shared" si="58"/>
        <v>0</v>
      </c>
      <c r="L350" s="179">
        <v>21</v>
      </c>
      <c r="M350" s="179">
        <f t="shared" si="59"/>
        <v>0</v>
      </c>
      <c r="N350" s="177">
        <v>0</v>
      </c>
      <c r="O350" s="177">
        <f t="shared" si="60"/>
        <v>0</v>
      </c>
      <c r="P350" s="177">
        <v>0</v>
      </c>
      <c r="Q350" s="177">
        <f t="shared" si="61"/>
        <v>0</v>
      </c>
      <c r="R350" s="179"/>
      <c r="S350" s="179" t="s">
        <v>172</v>
      </c>
      <c r="T350" s="180" t="s">
        <v>132</v>
      </c>
      <c r="U350" s="156">
        <v>0</v>
      </c>
      <c r="V350" s="156">
        <f t="shared" si="62"/>
        <v>0</v>
      </c>
      <c r="W350" s="156"/>
      <c r="X350" s="156" t="s">
        <v>150</v>
      </c>
      <c r="Y350" s="156" t="s">
        <v>124</v>
      </c>
      <c r="Z350" s="146"/>
      <c r="AA350" s="146"/>
      <c r="AB350" s="146"/>
      <c r="AC350" s="146"/>
      <c r="AD350" s="146"/>
      <c r="AE350" s="146"/>
      <c r="AF350" s="146"/>
      <c r="AG350" s="146" t="s">
        <v>151</v>
      </c>
      <c r="AH350" s="146"/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  <c r="BG350" s="146"/>
      <c r="BH350" s="146"/>
    </row>
    <row r="351" spans="1:60" outlineLevel="1" x14ac:dyDescent="0.2">
      <c r="A351" s="174">
        <v>248</v>
      </c>
      <c r="B351" s="175" t="s">
        <v>631</v>
      </c>
      <c r="C351" s="182" t="s">
        <v>632</v>
      </c>
      <c r="D351" s="176" t="s">
        <v>243</v>
      </c>
      <c r="E351" s="177">
        <v>24</v>
      </c>
      <c r="F351" s="178"/>
      <c r="G351" s="179">
        <f t="shared" si="56"/>
        <v>0</v>
      </c>
      <c r="H351" s="178"/>
      <c r="I351" s="179">
        <f t="shared" si="57"/>
        <v>0</v>
      </c>
      <c r="J351" s="178"/>
      <c r="K351" s="179">
        <f t="shared" si="58"/>
        <v>0</v>
      </c>
      <c r="L351" s="179">
        <v>21</v>
      </c>
      <c r="M351" s="179">
        <f t="shared" si="59"/>
        <v>0</v>
      </c>
      <c r="N351" s="177">
        <v>0</v>
      </c>
      <c r="O351" s="177">
        <f t="shared" si="60"/>
        <v>0</v>
      </c>
      <c r="P351" s="177">
        <v>0</v>
      </c>
      <c r="Q351" s="177">
        <f t="shared" si="61"/>
        <v>0</v>
      </c>
      <c r="R351" s="179"/>
      <c r="S351" s="179" t="s">
        <v>172</v>
      </c>
      <c r="T351" s="180" t="s">
        <v>132</v>
      </c>
      <c r="U351" s="156">
        <v>0</v>
      </c>
      <c r="V351" s="156">
        <f t="shared" si="62"/>
        <v>0</v>
      </c>
      <c r="W351" s="156"/>
      <c r="X351" s="156" t="s">
        <v>150</v>
      </c>
      <c r="Y351" s="156" t="s">
        <v>124</v>
      </c>
      <c r="Z351" s="146"/>
      <c r="AA351" s="146"/>
      <c r="AB351" s="146"/>
      <c r="AC351" s="146"/>
      <c r="AD351" s="146"/>
      <c r="AE351" s="146"/>
      <c r="AF351" s="146"/>
      <c r="AG351" s="146" t="s">
        <v>151</v>
      </c>
      <c r="AH351" s="146"/>
      <c r="AI351" s="146"/>
      <c r="AJ351" s="146"/>
      <c r="AK351" s="146"/>
      <c r="AL351" s="146"/>
      <c r="AM351" s="146"/>
      <c r="AN351" s="146"/>
      <c r="AO351" s="146"/>
      <c r="AP351" s="146"/>
      <c r="AQ351" s="146"/>
      <c r="AR351" s="146"/>
      <c r="AS351" s="146"/>
      <c r="AT351" s="146"/>
      <c r="AU351" s="146"/>
      <c r="AV351" s="146"/>
      <c r="AW351" s="146"/>
      <c r="AX351" s="146"/>
      <c r="AY351" s="146"/>
      <c r="AZ351" s="146"/>
      <c r="BA351" s="146"/>
      <c r="BB351" s="146"/>
      <c r="BC351" s="146"/>
      <c r="BD351" s="146"/>
      <c r="BE351" s="146"/>
      <c r="BF351" s="146"/>
      <c r="BG351" s="146"/>
      <c r="BH351" s="146"/>
    </row>
    <row r="352" spans="1:60" outlineLevel="1" x14ac:dyDescent="0.2">
      <c r="A352" s="174">
        <v>249</v>
      </c>
      <c r="B352" s="175" t="s">
        <v>633</v>
      </c>
      <c r="C352" s="182" t="s">
        <v>634</v>
      </c>
      <c r="D352" s="176" t="s">
        <v>243</v>
      </c>
      <c r="E352" s="177">
        <v>60</v>
      </c>
      <c r="F352" s="178"/>
      <c r="G352" s="179">
        <f t="shared" si="56"/>
        <v>0</v>
      </c>
      <c r="H352" s="178"/>
      <c r="I352" s="179">
        <f t="shared" si="57"/>
        <v>0</v>
      </c>
      <c r="J352" s="178"/>
      <c r="K352" s="179">
        <f t="shared" si="58"/>
        <v>0</v>
      </c>
      <c r="L352" s="179">
        <v>21</v>
      </c>
      <c r="M352" s="179">
        <f t="shared" si="59"/>
        <v>0</v>
      </c>
      <c r="N352" s="177">
        <v>0</v>
      </c>
      <c r="O352" s="177">
        <f t="shared" si="60"/>
        <v>0</v>
      </c>
      <c r="P352" s="177">
        <v>0</v>
      </c>
      <c r="Q352" s="177">
        <f t="shared" si="61"/>
        <v>0</v>
      </c>
      <c r="R352" s="179"/>
      <c r="S352" s="179" t="s">
        <v>172</v>
      </c>
      <c r="T352" s="180" t="s">
        <v>132</v>
      </c>
      <c r="U352" s="156">
        <v>0</v>
      </c>
      <c r="V352" s="156">
        <f t="shared" si="62"/>
        <v>0</v>
      </c>
      <c r="W352" s="156"/>
      <c r="X352" s="156" t="s">
        <v>150</v>
      </c>
      <c r="Y352" s="156" t="s">
        <v>124</v>
      </c>
      <c r="Z352" s="146"/>
      <c r="AA352" s="146"/>
      <c r="AB352" s="146"/>
      <c r="AC352" s="146"/>
      <c r="AD352" s="146"/>
      <c r="AE352" s="146"/>
      <c r="AF352" s="146"/>
      <c r="AG352" s="146" t="s">
        <v>151</v>
      </c>
      <c r="AH352" s="146"/>
      <c r="AI352" s="146"/>
      <c r="AJ352" s="146"/>
      <c r="AK352" s="146"/>
      <c r="AL352" s="146"/>
      <c r="AM352" s="146"/>
      <c r="AN352" s="146"/>
      <c r="AO352" s="146"/>
      <c r="AP352" s="146"/>
      <c r="AQ352" s="146"/>
      <c r="AR352" s="146"/>
      <c r="AS352" s="146"/>
      <c r="AT352" s="146"/>
      <c r="AU352" s="146"/>
      <c r="AV352" s="146"/>
      <c r="AW352" s="146"/>
      <c r="AX352" s="146"/>
      <c r="AY352" s="146"/>
      <c r="AZ352" s="146"/>
      <c r="BA352" s="146"/>
      <c r="BB352" s="146"/>
      <c r="BC352" s="146"/>
      <c r="BD352" s="146"/>
      <c r="BE352" s="146"/>
      <c r="BF352" s="146"/>
      <c r="BG352" s="146"/>
      <c r="BH352" s="146"/>
    </row>
    <row r="353" spans="1:60" outlineLevel="1" x14ac:dyDescent="0.2">
      <c r="A353" s="174">
        <v>250</v>
      </c>
      <c r="B353" s="175" t="s">
        <v>635</v>
      </c>
      <c r="C353" s="182" t="s">
        <v>636</v>
      </c>
      <c r="D353" s="176" t="s">
        <v>243</v>
      </c>
      <c r="E353" s="177">
        <v>50</v>
      </c>
      <c r="F353" s="178"/>
      <c r="G353" s="179">
        <f t="shared" si="56"/>
        <v>0</v>
      </c>
      <c r="H353" s="178"/>
      <c r="I353" s="179">
        <f t="shared" si="57"/>
        <v>0</v>
      </c>
      <c r="J353" s="178"/>
      <c r="K353" s="179">
        <f t="shared" si="58"/>
        <v>0</v>
      </c>
      <c r="L353" s="179">
        <v>21</v>
      </c>
      <c r="M353" s="179">
        <f t="shared" si="59"/>
        <v>0</v>
      </c>
      <c r="N353" s="177">
        <v>0</v>
      </c>
      <c r="O353" s="177">
        <f t="shared" si="60"/>
        <v>0</v>
      </c>
      <c r="P353" s="177">
        <v>0</v>
      </c>
      <c r="Q353" s="177">
        <f t="shared" si="61"/>
        <v>0</v>
      </c>
      <c r="R353" s="179"/>
      <c r="S353" s="179" t="s">
        <v>172</v>
      </c>
      <c r="T353" s="180" t="s">
        <v>132</v>
      </c>
      <c r="U353" s="156">
        <v>0</v>
      </c>
      <c r="V353" s="156">
        <f t="shared" si="62"/>
        <v>0</v>
      </c>
      <c r="W353" s="156"/>
      <c r="X353" s="156" t="s">
        <v>150</v>
      </c>
      <c r="Y353" s="156" t="s">
        <v>124</v>
      </c>
      <c r="Z353" s="146"/>
      <c r="AA353" s="146"/>
      <c r="AB353" s="146"/>
      <c r="AC353" s="146"/>
      <c r="AD353" s="146"/>
      <c r="AE353" s="146"/>
      <c r="AF353" s="146"/>
      <c r="AG353" s="146" t="s">
        <v>151</v>
      </c>
      <c r="AH353" s="146"/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  <c r="BG353" s="146"/>
      <c r="BH353" s="146"/>
    </row>
    <row r="354" spans="1:60" x14ac:dyDescent="0.2">
      <c r="A354" s="160" t="s">
        <v>116</v>
      </c>
      <c r="B354" s="161" t="s">
        <v>87</v>
      </c>
      <c r="C354" s="181" t="s">
        <v>27</v>
      </c>
      <c r="D354" s="162"/>
      <c r="E354" s="163"/>
      <c r="F354" s="164"/>
      <c r="G354" s="164">
        <f>SUMIF(AG355:AG370,"&lt;&gt;NOR",G355:G370)</f>
        <v>0</v>
      </c>
      <c r="H354" s="164"/>
      <c r="I354" s="164">
        <f>SUM(I355:I370)</f>
        <v>0</v>
      </c>
      <c r="J354" s="164"/>
      <c r="K354" s="164">
        <f>SUM(K355:K370)</f>
        <v>0</v>
      </c>
      <c r="L354" s="164"/>
      <c r="M354" s="164">
        <f>SUM(M355:M370)</f>
        <v>0</v>
      </c>
      <c r="N354" s="163"/>
      <c r="O354" s="163">
        <f>SUM(O355:O370)</f>
        <v>0</v>
      </c>
      <c r="P354" s="163"/>
      <c r="Q354" s="163">
        <f>SUM(Q355:Q370)</f>
        <v>0</v>
      </c>
      <c r="R354" s="164"/>
      <c r="S354" s="164"/>
      <c r="T354" s="165"/>
      <c r="U354" s="159"/>
      <c r="V354" s="159">
        <f>SUM(V355:V370)</f>
        <v>1</v>
      </c>
      <c r="W354" s="159"/>
      <c r="X354" s="159"/>
      <c r="Y354" s="159"/>
      <c r="AG354" t="s">
        <v>117</v>
      </c>
    </row>
    <row r="355" spans="1:60" outlineLevel="1" x14ac:dyDescent="0.2">
      <c r="A355" s="167">
        <v>251</v>
      </c>
      <c r="B355" s="168" t="s">
        <v>637</v>
      </c>
      <c r="C355" s="183" t="s">
        <v>638</v>
      </c>
      <c r="D355" s="169" t="s">
        <v>639</v>
      </c>
      <c r="E355" s="170">
        <v>1</v>
      </c>
      <c r="F355" s="171"/>
      <c r="G355" s="172">
        <f>ROUND(E355*F355,2)</f>
        <v>0</v>
      </c>
      <c r="H355" s="171"/>
      <c r="I355" s="172">
        <f>ROUND(E355*H355,2)</f>
        <v>0</v>
      </c>
      <c r="J355" s="171"/>
      <c r="K355" s="172">
        <f>ROUND(E355*J355,2)</f>
        <v>0</v>
      </c>
      <c r="L355" s="172">
        <v>21</v>
      </c>
      <c r="M355" s="172">
        <f>G355*(1+L355/100)</f>
        <v>0</v>
      </c>
      <c r="N355" s="170">
        <v>0</v>
      </c>
      <c r="O355" s="170">
        <f>ROUND(E355*N355,2)</f>
        <v>0</v>
      </c>
      <c r="P355" s="170">
        <v>0</v>
      </c>
      <c r="Q355" s="170">
        <f>ROUND(E355*P355,2)</f>
        <v>0</v>
      </c>
      <c r="R355" s="172"/>
      <c r="S355" s="172" t="s">
        <v>122</v>
      </c>
      <c r="T355" s="173" t="s">
        <v>132</v>
      </c>
      <c r="U355" s="156">
        <v>0</v>
      </c>
      <c r="V355" s="156">
        <f>ROUND(E355*U355,2)</f>
        <v>0</v>
      </c>
      <c r="W355" s="156"/>
      <c r="X355" s="156" t="s">
        <v>640</v>
      </c>
      <c r="Y355" s="156" t="s">
        <v>124</v>
      </c>
      <c r="Z355" s="146"/>
      <c r="AA355" s="146"/>
      <c r="AB355" s="146"/>
      <c r="AC355" s="146"/>
      <c r="AD355" s="146"/>
      <c r="AE355" s="146"/>
      <c r="AF355" s="146"/>
      <c r="AG355" s="146" t="s">
        <v>641</v>
      </c>
      <c r="AH355" s="146"/>
      <c r="AI355" s="146"/>
      <c r="AJ355" s="146"/>
      <c r="AK355" s="146"/>
      <c r="AL355" s="146"/>
      <c r="AM355" s="146"/>
      <c r="AN355" s="146"/>
      <c r="AO355" s="146"/>
      <c r="AP355" s="146"/>
      <c r="AQ355" s="146"/>
      <c r="AR355" s="146"/>
      <c r="AS355" s="146"/>
      <c r="AT355" s="146"/>
      <c r="AU355" s="146"/>
      <c r="AV355" s="146"/>
      <c r="AW355" s="146"/>
      <c r="AX355" s="146"/>
      <c r="AY355" s="146"/>
      <c r="AZ355" s="146"/>
      <c r="BA355" s="146"/>
      <c r="BB355" s="146"/>
      <c r="BC355" s="146"/>
      <c r="BD355" s="146"/>
      <c r="BE355" s="146"/>
      <c r="BF355" s="146"/>
      <c r="BG355" s="146"/>
      <c r="BH355" s="146"/>
    </row>
    <row r="356" spans="1:60" outlineLevel="2" x14ac:dyDescent="0.2">
      <c r="A356" s="153"/>
      <c r="B356" s="154"/>
      <c r="C356" s="247" t="s">
        <v>642</v>
      </c>
      <c r="D356" s="248"/>
      <c r="E356" s="248"/>
      <c r="F356" s="248"/>
      <c r="G356" s="248"/>
      <c r="H356" s="156"/>
      <c r="I356" s="156"/>
      <c r="J356" s="156"/>
      <c r="K356" s="156"/>
      <c r="L356" s="156"/>
      <c r="M356" s="156"/>
      <c r="N356" s="155"/>
      <c r="O356" s="155"/>
      <c r="P356" s="155"/>
      <c r="Q356" s="155"/>
      <c r="R356" s="156"/>
      <c r="S356" s="156"/>
      <c r="T356" s="156"/>
      <c r="U356" s="156"/>
      <c r="V356" s="156"/>
      <c r="W356" s="156"/>
      <c r="X356" s="156"/>
      <c r="Y356" s="156"/>
      <c r="Z356" s="146"/>
      <c r="AA356" s="146"/>
      <c r="AB356" s="146"/>
      <c r="AC356" s="146"/>
      <c r="AD356" s="146"/>
      <c r="AE356" s="146"/>
      <c r="AF356" s="146"/>
      <c r="AG356" s="146" t="s">
        <v>145</v>
      </c>
      <c r="AH356" s="146"/>
      <c r="AI356" s="146"/>
      <c r="AJ356" s="146"/>
      <c r="AK356" s="146"/>
      <c r="AL356" s="146"/>
      <c r="AM356" s="146"/>
      <c r="AN356" s="146"/>
      <c r="AO356" s="146"/>
      <c r="AP356" s="146"/>
      <c r="AQ356" s="146"/>
      <c r="AR356" s="146"/>
      <c r="AS356" s="146"/>
      <c r="AT356" s="146"/>
      <c r="AU356" s="146"/>
      <c r="AV356" s="146"/>
      <c r="AW356" s="146"/>
      <c r="AX356" s="146"/>
      <c r="AY356" s="146"/>
      <c r="AZ356" s="146"/>
      <c r="BA356" s="146"/>
      <c r="BB356" s="146"/>
      <c r="BC356" s="146"/>
      <c r="BD356" s="146"/>
      <c r="BE356" s="146"/>
      <c r="BF356" s="146"/>
      <c r="BG356" s="146"/>
      <c r="BH356" s="146"/>
    </row>
    <row r="357" spans="1:60" outlineLevel="3" x14ac:dyDescent="0.2">
      <c r="A357" s="153"/>
      <c r="B357" s="154"/>
      <c r="C357" s="249" t="s">
        <v>643</v>
      </c>
      <c r="D357" s="250"/>
      <c r="E357" s="250"/>
      <c r="F357" s="250"/>
      <c r="G357" s="250"/>
      <c r="H357" s="156"/>
      <c r="I357" s="156"/>
      <c r="J357" s="156"/>
      <c r="K357" s="156"/>
      <c r="L357" s="156"/>
      <c r="M357" s="156"/>
      <c r="N357" s="155"/>
      <c r="O357" s="155"/>
      <c r="P357" s="155"/>
      <c r="Q357" s="155"/>
      <c r="R357" s="156"/>
      <c r="S357" s="156"/>
      <c r="T357" s="156"/>
      <c r="U357" s="156"/>
      <c r="V357" s="156"/>
      <c r="W357" s="156"/>
      <c r="X357" s="156"/>
      <c r="Y357" s="156"/>
      <c r="Z357" s="146"/>
      <c r="AA357" s="146"/>
      <c r="AB357" s="146"/>
      <c r="AC357" s="146"/>
      <c r="AD357" s="146"/>
      <c r="AE357" s="146"/>
      <c r="AF357" s="146"/>
      <c r="AG357" s="146" t="s">
        <v>145</v>
      </c>
      <c r="AH357" s="146"/>
      <c r="AI357" s="146"/>
      <c r="AJ357" s="146"/>
      <c r="AK357" s="146"/>
      <c r="AL357" s="146"/>
      <c r="AM357" s="146"/>
      <c r="AN357" s="146"/>
      <c r="AO357" s="146"/>
      <c r="AP357" s="146"/>
      <c r="AQ357" s="146"/>
      <c r="AR357" s="146"/>
      <c r="AS357" s="146"/>
      <c r="AT357" s="146"/>
      <c r="AU357" s="146"/>
      <c r="AV357" s="146"/>
      <c r="AW357" s="146"/>
      <c r="AX357" s="146"/>
      <c r="AY357" s="146"/>
      <c r="AZ357" s="146"/>
      <c r="BA357" s="146"/>
      <c r="BB357" s="146"/>
      <c r="BC357" s="146"/>
      <c r="BD357" s="146"/>
      <c r="BE357" s="146"/>
      <c r="BF357" s="146"/>
      <c r="BG357" s="146"/>
      <c r="BH357" s="146"/>
    </row>
    <row r="358" spans="1:60" outlineLevel="1" x14ac:dyDescent="0.2">
      <c r="A358" s="174">
        <v>252</v>
      </c>
      <c r="B358" s="175" t="s">
        <v>644</v>
      </c>
      <c r="C358" s="182" t="s">
        <v>645</v>
      </c>
      <c r="D358" s="176" t="s">
        <v>639</v>
      </c>
      <c r="E358" s="177">
        <v>1</v>
      </c>
      <c r="F358" s="178"/>
      <c r="G358" s="179">
        <f t="shared" ref="G358:G370" si="63">ROUND(E358*F358,2)</f>
        <v>0</v>
      </c>
      <c r="H358" s="178"/>
      <c r="I358" s="179">
        <f t="shared" ref="I358:I370" si="64">ROUND(E358*H358,2)</f>
        <v>0</v>
      </c>
      <c r="J358" s="178"/>
      <c r="K358" s="179">
        <f t="shared" ref="K358:K370" si="65">ROUND(E358*J358,2)</f>
        <v>0</v>
      </c>
      <c r="L358" s="179">
        <v>21</v>
      </c>
      <c r="M358" s="179">
        <f t="shared" ref="M358:M370" si="66">G358*(1+L358/100)</f>
        <v>0</v>
      </c>
      <c r="N358" s="177">
        <v>0</v>
      </c>
      <c r="O358" s="177">
        <f t="shared" ref="O358:O370" si="67">ROUND(E358*N358,2)</f>
        <v>0</v>
      </c>
      <c r="P358" s="177">
        <v>0</v>
      </c>
      <c r="Q358" s="177">
        <f t="shared" ref="Q358:Q370" si="68">ROUND(E358*P358,2)</f>
        <v>0</v>
      </c>
      <c r="R358" s="179"/>
      <c r="S358" s="179" t="s">
        <v>122</v>
      </c>
      <c r="T358" s="180" t="s">
        <v>122</v>
      </c>
      <c r="U358" s="156">
        <v>1</v>
      </c>
      <c r="V358" s="156">
        <f t="shared" ref="V358:V370" si="69">ROUND(E358*U358,2)</f>
        <v>1</v>
      </c>
      <c r="W358" s="156"/>
      <c r="X358" s="156" t="s">
        <v>123</v>
      </c>
      <c r="Y358" s="156" t="s">
        <v>124</v>
      </c>
      <c r="Z358" s="146"/>
      <c r="AA358" s="146"/>
      <c r="AB358" s="146"/>
      <c r="AC358" s="146"/>
      <c r="AD358" s="146"/>
      <c r="AE358" s="146"/>
      <c r="AF358" s="146"/>
      <c r="AG358" s="146" t="s">
        <v>125</v>
      </c>
      <c r="AH358" s="146"/>
      <c r="AI358" s="146"/>
      <c r="AJ358" s="146"/>
      <c r="AK358" s="146"/>
      <c r="AL358" s="146"/>
      <c r="AM358" s="146"/>
      <c r="AN358" s="146"/>
      <c r="AO358" s="146"/>
      <c r="AP358" s="146"/>
      <c r="AQ358" s="146"/>
      <c r="AR358" s="146"/>
      <c r="AS358" s="146"/>
      <c r="AT358" s="146"/>
      <c r="AU358" s="146"/>
      <c r="AV358" s="146"/>
      <c r="AW358" s="146"/>
      <c r="AX358" s="146"/>
      <c r="AY358" s="146"/>
      <c r="AZ358" s="146"/>
      <c r="BA358" s="146"/>
      <c r="BB358" s="146"/>
      <c r="BC358" s="146"/>
      <c r="BD358" s="146"/>
      <c r="BE358" s="146"/>
      <c r="BF358" s="146"/>
      <c r="BG358" s="146"/>
      <c r="BH358" s="146"/>
    </row>
    <row r="359" spans="1:60" outlineLevel="1" x14ac:dyDescent="0.2">
      <c r="A359" s="174">
        <v>253</v>
      </c>
      <c r="B359" s="175" t="s">
        <v>646</v>
      </c>
      <c r="C359" s="182" t="s">
        <v>647</v>
      </c>
      <c r="D359" s="176" t="s">
        <v>639</v>
      </c>
      <c r="E359" s="177">
        <v>1</v>
      </c>
      <c r="F359" s="178"/>
      <c r="G359" s="179">
        <f t="shared" si="63"/>
        <v>0</v>
      </c>
      <c r="H359" s="178"/>
      <c r="I359" s="179">
        <f t="shared" si="64"/>
        <v>0</v>
      </c>
      <c r="J359" s="178"/>
      <c r="K359" s="179">
        <f t="shared" si="65"/>
        <v>0</v>
      </c>
      <c r="L359" s="179">
        <v>21</v>
      </c>
      <c r="M359" s="179">
        <f t="shared" si="66"/>
        <v>0</v>
      </c>
      <c r="N359" s="177">
        <v>0</v>
      </c>
      <c r="O359" s="177">
        <f t="shared" si="67"/>
        <v>0</v>
      </c>
      <c r="P359" s="177">
        <v>0</v>
      </c>
      <c r="Q359" s="177">
        <f t="shared" si="68"/>
        <v>0</v>
      </c>
      <c r="R359" s="179"/>
      <c r="S359" s="179" t="s">
        <v>122</v>
      </c>
      <c r="T359" s="180" t="s">
        <v>132</v>
      </c>
      <c r="U359" s="156">
        <v>0</v>
      </c>
      <c r="V359" s="156">
        <f t="shared" si="69"/>
        <v>0</v>
      </c>
      <c r="W359" s="156"/>
      <c r="X359" s="156" t="s">
        <v>640</v>
      </c>
      <c r="Y359" s="156" t="s">
        <v>124</v>
      </c>
      <c r="Z359" s="146"/>
      <c r="AA359" s="146"/>
      <c r="AB359" s="146"/>
      <c r="AC359" s="146"/>
      <c r="AD359" s="146"/>
      <c r="AE359" s="146"/>
      <c r="AF359" s="146"/>
      <c r="AG359" s="146" t="s">
        <v>641</v>
      </c>
      <c r="AH359" s="146"/>
      <c r="AI359" s="146"/>
      <c r="AJ359" s="146"/>
      <c r="AK359" s="146"/>
      <c r="AL359" s="146"/>
      <c r="AM359" s="146"/>
      <c r="AN359" s="146"/>
      <c r="AO359" s="146"/>
      <c r="AP359" s="146"/>
      <c r="AQ359" s="146"/>
      <c r="AR359" s="146"/>
      <c r="AS359" s="146"/>
      <c r="AT359" s="146"/>
      <c r="AU359" s="146"/>
      <c r="AV359" s="146"/>
      <c r="AW359" s="146"/>
      <c r="AX359" s="146"/>
      <c r="AY359" s="146"/>
      <c r="AZ359" s="146"/>
      <c r="BA359" s="146"/>
      <c r="BB359" s="146"/>
      <c r="BC359" s="146"/>
      <c r="BD359" s="146"/>
      <c r="BE359" s="146"/>
      <c r="BF359" s="146"/>
      <c r="BG359" s="146"/>
      <c r="BH359" s="146"/>
    </row>
    <row r="360" spans="1:60" ht="22.5" outlineLevel="1" x14ac:dyDescent="0.2">
      <c r="A360" s="174">
        <v>254</v>
      </c>
      <c r="B360" s="175" t="s">
        <v>648</v>
      </c>
      <c r="C360" s="182" t="s">
        <v>983</v>
      </c>
      <c r="D360" s="176" t="s">
        <v>639</v>
      </c>
      <c r="E360" s="177">
        <v>1</v>
      </c>
      <c r="F360" s="178"/>
      <c r="G360" s="179">
        <f t="shared" si="63"/>
        <v>0</v>
      </c>
      <c r="H360" s="178"/>
      <c r="I360" s="179">
        <f t="shared" si="64"/>
        <v>0</v>
      </c>
      <c r="J360" s="178"/>
      <c r="K360" s="179">
        <f t="shared" si="65"/>
        <v>0</v>
      </c>
      <c r="L360" s="179">
        <v>21</v>
      </c>
      <c r="M360" s="179">
        <f t="shared" si="66"/>
        <v>0</v>
      </c>
      <c r="N360" s="177">
        <v>0</v>
      </c>
      <c r="O360" s="177">
        <f t="shared" si="67"/>
        <v>0</v>
      </c>
      <c r="P360" s="177">
        <v>0</v>
      </c>
      <c r="Q360" s="177">
        <f t="shared" si="68"/>
        <v>0</v>
      </c>
      <c r="R360" s="179"/>
      <c r="S360" s="179" t="s">
        <v>122</v>
      </c>
      <c r="T360" s="180" t="s">
        <v>132</v>
      </c>
      <c r="U360" s="156">
        <v>0</v>
      </c>
      <c r="V360" s="156">
        <f t="shared" si="69"/>
        <v>0</v>
      </c>
      <c r="W360" s="156"/>
      <c r="X360" s="156" t="s">
        <v>640</v>
      </c>
      <c r="Y360" s="156" t="s">
        <v>124</v>
      </c>
      <c r="Z360" s="146"/>
      <c r="AA360" s="146"/>
      <c r="AB360" s="146"/>
      <c r="AC360" s="146"/>
      <c r="AD360" s="146"/>
      <c r="AE360" s="146"/>
      <c r="AF360" s="146"/>
      <c r="AG360" s="146" t="s">
        <v>641</v>
      </c>
      <c r="AH360" s="146"/>
      <c r="AI360" s="146"/>
      <c r="AJ360" s="146"/>
      <c r="AK360" s="146"/>
      <c r="AL360" s="146"/>
      <c r="AM360" s="146"/>
      <c r="AN360" s="146"/>
      <c r="AO360" s="146"/>
      <c r="AP360" s="146"/>
      <c r="AQ360" s="146"/>
      <c r="AR360" s="146"/>
      <c r="AS360" s="146"/>
      <c r="AT360" s="146"/>
      <c r="AU360" s="146"/>
      <c r="AV360" s="146"/>
      <c r="AW360" s="146"/>
      <c r="AX360" s="146"/>
      <c r="AY360" s="146"/>
      <c r="AZ360" s="146"/>
      <c r="BA360" s="146"/>
      <c r="BB360" s="146"/>
      <c r="BC360" s="146"/>
      <c r="BD360" s="146"/>
      <c r="BE360" s="146"/>
      <c r="BF360" s="146"/>
      <c r="BG360" s="146"/>
      <c r="BH360" s="146"/>
    </row>
    <row r="361" spans="1:60" ht="22.5" outlineLevel="1" x14ac:dyDescent="0.2">
      <c r="A361" s="174">
        <v>255</v>
      </c>
      <c r="B361" s="175" t="s">
        <v>649</v>
      </c>
      <c r="C361" s="183" t="s">
        <v>984</v>
      </c>
      <c r="D361" s="176" t="s">
        <v>639</v>
      </c>
      <c r="E361" s="177">
        <v>1</v>
      </c>
      <c r="F361" s="178"/>
      <c r="G361" s="179">
        <f t="shared" si="63"/>
        <v>0</v>
      </c>
      <c r="H361" s="178"/>
      <c r="I361" s="179">
        <f t="shared" si="64"/>
        <v>0</v>
      </c>
      <c r="J361" s="178"/>
      <c r="K361" s="179">
        <f t="shared" si="65"/>
        <v>0</v>
      </c>
      <c r="L361" s="179">
        <v>21</v>
      </c>
      <c r="M361" s="179">
        <f t="shared" si="66"/>
        <v>0</v>
      </c>
      <c r="N361" s="177">
        <v>0</v>
      </c>
      <c r="O361" s="177">
        <f t="shared" si="67"/>
        <v>0</v>
      </c>
      <c r="P361" s="177">
        <v>0</v>
      </c>
      <c r="Q361" s="177">
        <f t="shared" si="68"/>
        <v>0</v>
      </c>
      <c r="R361" s="179"/>
      <c r="S361" s="179" t="s">
        <v>122</v>
      </c>
      <c r="T361" s="180" t="s">
        <v>132</v>
      </c>
      <c r="U361" s="156">
        <v>0</v>
      </c>
      <c r="V361" s="156">
        <f t="shared" si="69"/>
        <v>0</v>
      </c>
      <c r="W361" s="156"/>
      <c r="X361" s="156" t="s">
        <v>640</v>
      </c>
      <c r="Y361" s="156" t="s">
        <v>124</v>
      </c>
      <c r="Z361" s="146"/>
      <c r="AA361" s="146"/>
      <c r="AB361" s="146"/>
      <c r="AC361" s="146"/>
      <c r="AD361" s="146"/>
      <c r="AE361" s="146"/>
      <c r="AF361" s="146"/>
      <c r="AG361" s="146" t="s">
        <v>641</v>
      </c>
      <c r="AH361" s="146"/>
      <c r="AI361" s="146"/>
      <c r="AJ361" s="146"/>
      <c r="AK361" s="146"/>
      <c r="AL361" s="146"/>
      <c r="AM361" s="146"/>
      <c r="AN361" s="146"/>
      <c r="AO361" s="146"/>
      <c r="AP361" s="146"/>
      <c r="AQ361" s="146"/>
      <c r="AR361" s="146"/>
      <c r="AS361" s="146"/>
      <c r="AT361" s="146"/>
      <c r="AU361" s="146"/>
      <c r="AV361" s="146"/>
      <c r="AW361" s="146"/>
      <c r="AX361" s="146"/>
      <c r="AY361" s="146"/>
      <c r="AZ361" s="146"/>
      <c r="BA361" s="146"/>
      <c r="BB361" s="146"/>
      <c r="BC361" s="146"/>
      <c r="BD361" s="146"/>
      <c r="BE361" s="146"/>
      <c r="BF361" s="146"/>
      <c r="BG361" s="146"/>
      <c r="BH361" s="146"/>
    </row>
    <row r="362" spans="1:60" outlineLevel="1" x14ac:dyDescent="0.2">
      <c r="A362" s="174">
        <v>256</v>
      </c>
      <c r="B362" s="175" t="s">
        <v>650</v>
      </c>
      <c r="C362" s="182" t="s">
        <v>651</v>
      </c>
      <c r="D362" s="176" t="s">
        <v>639</v>
      </c>
      <c r="E362" s="177">
        <v>1</v>
      </c>
      <c r="F362" s="178"/>
      <c r="G362" s="179">
        <f t="shared" si="63"/>
        <v>0</v>
      </c>
      <c r="H362" s="178"/>
      <c r="I362" s="179">
        <f t="shared" si="64"/>
        <v>0</v>
      </c>
      <c r="J362" s="178"/>
      <c r="K362" s="179">
        <f t="shared" si="65"/>
        <v>0</v>
      </c>
      <c r="L362" s="179">
        <v>21</v>
      </c>
      <c r="M362" s="179">
        <f t="shared" si="66"/>
        <v>0</v>
      </c>
      <c r="N362" s="177">
        <v>0</v>
      </c>
      <c r="O362" s="177">
        <f t="shared" si="67"/>
        <v>0</v>
      </c>
      <c r="P362" s="177">
        <v>0</v>
      </c>
      <c r="Q362" s="177">
        <f t="shared" si="68"/>
        <v>0</v>
      </c>
      <c r="R362" s="179"/>
      <c r="S362" s="179" t="s">
        <v>122</v>
      </c>
      <c r="T362" s="180" t="s">
        <v>132</v>
      </c>
      <c r="U362" s="156">
        <v>0</v>
      </c>
      <c r="V362" s="156">
        <f t="shared" si="69"/>
        <v>0</v>
      </c>
      <c r="W362" s="156"/>
      <c r="X362" s="156" t="s">
        <v>640</v>
      </c>
      <c r="Y362" s="156" t="s">
        <v>124</v>
      </c>
      <c r="Z362" s="146"/>
      <c r="AA362" s="146"/>
      <c r="AB362" s="146"/>
      <c r="AC362" s="146"/>
      <c r="AD362" s="146"/>
      <c r="AE362" s="146"/>
      <c r="AF362" s="146"/>
      <c r="AG362" s="146" t="s">
        <v>641</v>
      </c>
      <c r="AH362" s="146"/>
      <c r="AI362" s="146"/>
      <c r="AJ362" s="146"/>
      <c r="AK362" s="146"/>
      <c r="AL362" s="146"/>
      <c r="AM362" s="146"/>
      <c r="AN362" s="146"/>
      <c r="AO362" s="146"/>
      <c r="AP362" s="146"/>
      <c r="AQ362" s="146"/>
      <c r="AR362" s="146"/>
      <c r="AS362" s="146"/>
      <c r="AT362" s="146"/>
      <c r="AU362" s="146"/>
      <c r="AV362" s="146"/>
      <c r="AW362" s="146"/>
      <c r="AX362" s="146"/>
      <c r="AY362" s="146"/>
      <c r="AZ362" s="146"/>
      <c r="BA362" s="146"/>
      <c r="BB362" s="146"/>
      <c r="BC362" s="146"/>
      <c r="BD362" s="146"/>
      <c r="BE362" s="146"/>
      <c r="BF362" s="146"/>
      <c r="BG362" s="146"/>
      <c r="BH362" s="146"/>
    </row>
    <row r="363" spans="1:60" outlineLevel="1" x14ac:dyDescent="0.2">
      <c r="A363" s="174">
        <v>257</v>
      </c>
      <c r="B363" s="175" t="s">
        <v>652</v>
      </c>
      <c r="C363" s="182" t="s">
        <v>653</v>
      </c>
      <c r="D363" s="176" t="s">
        <v>639</v>
      </c>
      <c r="E363" s="177">
        <v>1</v>
      </c>
      <c r="F363" s="178"/>
      <c r="G363" s="179">
        <f t="shared" si="63"/>
        <v>0</v>
      </c>
      <c r="H363" s="178"/>
      <c r="I363" s="179">
        <f t="shared" si="64"/>
        <v>0</v>
      </c>
      <c r="J363" s="178"/>
      <c r="K363" s="179">
        <f t="shared" si="65"/>
        <v>0</v>
      </c>
      <c r="L363" s="179">
        <v>21</v>
      </c>
      <c r="M363" s="179">
        <f t="shared" si="66"/>
        <v>0</v>
      </c>
      <c r="N363" s="177">
        <v>0</v>
      </c>
      <c r="O363" s="177">
        <f t="shared" si="67"/>
        <v>0</v>
      </c>
      <c r="P363" s="177">
        <v>0</v>
      </c>
      <c r="Q363" s="177">
        <f t="shared" si="68"/>
        <v>0</v>
      </c>
      <c r="R363" s="179"/>
      <c r="S363" s="179" t="s">
        <v>122</v>
      </c>
      <c r="T363" s="180" t="s">
        <v>132</v>
      </c>
      <c r="U363" s="156">
        <v>0</v>
      </c>
      <c r="V363" s="156">
        <f t="shared" si="69"/>
        <v>0</v>
      </c>
      <c r="W363" s="156"/>
      <c r="X363" s="156" t="s">
        <v>640</v>
      </c>
      <c r="Y363" s="156" t="s">
        <v>124</v>
      </c>
      <c r="Z363" s="146"/>
      <c r="AA363" s="146"/>
      <c r="AB363" s="146"/>
      <c r="AC363" s="146"/>
      <c r="AD363" s="146"/>
      <c r="AE363" s="146"/>
      <c r="AF363" s="146"/>
      <c r="AG363" s="146" t="s">
        <v>641</v>
      </c>
      <c r="AH363" s="146"/>
      <c r="AI363" s="146"/>
      <c r="AJ363" s="146"/>
      <c r="AK363" s="146"/>
      <c r="AL363" s="146"/>
      <c r="AM363" s="146"/>
      <c r="AN363" s="146"/>
      <c r="AO363" s="146"/>
      <c r="AP363" s="146"/>
      <c r="AQ363" s="146"/>
      <c r="AR363" s="146"/>
      <c r="AS363" s="146"/>
      <c r="AT363" s="146"/>
      <c r="AU363" s="146"/>
      <c r="AV363" s="146"/>
      <c r="AW363" s="146"/>
      <c r="AX363" s="146"/>
      <c r="AY363" s="146"/>
      <c r="AZ363" s="146"/>
      <c r="BA363" s="146"/>
      <c r="BB363" s="146"/>
      <c r="BC363" s="146"/>
      <c r="BD363" s="146"/>
      <c r="BE363" s="146"/>
      <c r="BF363" s="146"/>
      <c r="BG363" s="146"/>
      <c r="BH363" s="146"/>
    </row>
    <row r="364" spans="1:60" outlineLevel="1" x14ac:dyDescent="0.2">
      <c r="A364" s="174">
        <v>258</v>
      </c>
      <c r="B364" s="175" t="s">
        <v>654</v>
      </c>
      <c r="C364" s="182" t="s">
        <v>655</v>
      </c>
      <c r="D364" s="176" t="s">
        <v>639</v>
      </c>
      <c r="E364" s="177">
        <v>1</v>
      </c>
      <c r="F364" s="178"/>
      <c r="G364" s="179">
        <f t="shared" si="63"/>
        <v>0</v>
      </c>
      <c r="H364" s="178"/>
      <c r="I364" s="179">
        <f t="shared" si="64"/>
        <v>0</v>
      </c>
      <c r="J364" s="178"/>
      <c r="K364" s="179">
        <f t="shared" si="65"/>
        <v>0</v>
      </c>
      <c r="L364" s="179">
        <v>21</v>
      </c>
      <c r="M364" s="179">
        <f t="shared" si="66"/>
        <v>0</v>
      </c>
      <c r="N364" s="177">
        <v>0</v>
      </c>
      <c r="O364" s="177">
        <f t="shared" si="67"/>
        <v>0</v>
      </c>
      <c r="P364" s="177">
        <v>0</v>
      </c>
      <c r="Q364" s="177">
        <f t="shared" si="68"/>
        <v>0</v>
      </c>
      <c r="R364" s="179"/>
      <c r="S364" s="179" t="s">
        <v>122</v>
      </c>
      <c r="T364" s="180" t="s">
        <v>132</v>
      </c>
      <c r="U364" s="156">
        <v>0</v>
      </c>
      <c r="V364" s="156">
        <f t="shared" si="69"/>
        <v>0</v>
      </c>
      <c r="W364" s="156"/>
      <c r="X364" s="156" t="s">
        <v>640</v>
      </c>
      <c r="Y364" s="156" t="s">
        <v>124</v>
      </c>
      <c r="Z364" s="146"/>
      <c r="AA364" s="146"/>
      <c r="AB364" s="146"/>
      <c r="AC364" s="146"/>
      <c r="AD364" s="146"/>
      <c r="AE364" s="146"/>
      <c r="AF364" s="146"/>
      <c r="AG364" s="146" t="s">
        <v>641</v>
      </c>
      <c r="AH364" s="146"/>
      <c r="AI364" s="146"/>
      <c r="AJ364" s="146"/>
      <c r="AK364" s="146"/>
      <c r="AL364" s="146"/>
      <c r="AM364" s="146"/>
      <c r="AN364" s="146"/>
      <c r="AO364" s="146"/>
      <c r="AP364" s="146"/>
      <c r="AQ364" s="146"/>
      <c r="AR364" s="146"/>
      <c r="AS364" s="146"/>
      <c r="AT364" s="146"/>
      <c r="AU364" s="146"/>
      <c r="AV364" s="146"/>
      <c r="AW364" s="146"/>
      <c r="AX364" s="146"/>
      <c r="AY364" s="146"/>
      <c r="AZ364" s="146"/>
      <c r="BA364" s="146"/>
      <c r="BB364" s="146"/>
      <c r="BC364" s="146"/>
      <c r="BD364" s="146"/>
      <c r="BE364" s="146"/>
      <c r="BF364" s="146"/>
      <c r="BG364" s="146"/>
      <c r="BH364" s="146"/>
    </row>
    <row r="365" spans="1:60" outlineLevel="1" x14ac:dyDescent="0.2">
      <c r="A365" s="174">
        <v>259</v>
      </c>
      <c r="B365" s="175" t="s">
        <v>656</v>
      </c>
      <c r="C365" s="182" t="s">
        <v>657</v>
      </c>
      <c r="D365" s="176" t="s">
        <v>639</v>
      </c>
      <c r="E365" s="177">
        <v>1</v>
      </c>
      <c r="F365" s="178"/>
      <c r="G365" s="179">
        <f t="shared" si="63"/>
        <v>0</v>
      </c>
      <c r="H365" s="178"/>
      <c r="I365" s="179">
        <f t="shared" si="64"/>
        <v>0</v>
      </c>
      <c r="J365" s="178"/>
      <c r="K365" s="179">
        <f t="shared" si="65"/>
        <v>0</v>
      </c>
      <c r="L365" s="179">
        <v>21</v>
      </c>
      <c r="M365" s="179">
        <f t="shared" si="66"/>
        <v>0</v>
      </c>
      <c r="N365" s="177">
        <v>0</v>
      </c>
      <c r="O365" s="177">
        <f t="shared" si="67"/>
        <v>0</v>
      </c>
      <c r="P365" s="177">
        <v>0</v>
      </c>
      <c r="Q365" s="177">
        <f t="shared" si="68"/>
        <v>0</v>
      </c>
      <c r="R365" s="179"/>
      <c r="S365" s="179" t="s">
        <v>122</v>
      </c>
      <c r="T365" s="180" t="s">
        <v>132</v>
      </c>
      <c r="U365" s="156">
        <v>0</v>
      </c>
      <c r="V365" s="156">
        <f t="shared" si="69"/>
        <v>0</v>
      </c>
      <c r="W365" s="156"/>
      <c r="X365" s="156" t="s">
        <v>640</v>
      </c>
      <c r="Y365" s="156" t="s">
        <v>124</v>
      </c>
      <c r="Z365" s="146"/>
      <c r="AA365" s="146"/>
      <c r="AB365" s="146"/>
      <c r="AC365" s="146"/>
      <c r="AD365" s="146"/>
      <c r="AE365" s="146"/>
      <c r="AF365" s="146"/>
      <c r="AG365" s="146" t="s">
        <v>641</v>
      </c>
      <c r="AH365" s="146"/>
      <c r="AI365" s="146"/>
      <c r="AJ365" s="146"/>
      <c r="AK365" s="146"/>
      <c r="AL365" s="146"/>
      <c r="AM365" s="146"/>
      <c r="AN365" s="146"/>
      <c r="AO365" s="146"/>
      <c r="AP365" s="146"/>
      <c r="AQ365" s="146"/>
      <c r="AR365" s="146"/>
      <c r="AS365" s="146"/>
      <c r="AT365" s="146"/>
      <c r="AU365" s="146"/>
      <c r="AV365" s="146"/>
      <c r="AW365" s="146"/>
      <c r="AX365" s="146"/>
      <c r="AY365" s="146"/>
      <c r="AZ365" s="146"/>
      <c r="BA365" s="146"/>
      <c r="BB365" s="146"/>
      <c r="BC365" s="146"/>
      <c r="BD365" s="146"/>
      <c r="BE365" s="146"/>
      <c r="BF365" s="146"/>
      <c r="BG365" s="146"/>
      <c r="BH365" s="146"/>
    </row>
    <row r="366" spans="1:60" outlineLevel="1" x14ac:dyDescent="0.2">
      <c r="A366" s="174">
        <v>260</v>
      </c>
      <c r="B366" s="175" t="s">
        <v>658</v>
      </c>
      <c r="C366" s="182" t="s">
        <v>659</v>
      </c>
      <c r="D366" s="176" t="s">
        <v>639</v>
      </c>
      <c r="E366" s="177">
        <v>1</v>
      </c>
      <c r="F366" s="178"/>
      <c r="G366" s="179">
        <f t="shared" si="63"/>
        <v>0</v>
      </c>
      <c r="H366" s="178"/>
      <c r="I366" s="179">
        <f t="shared" si="64"/>
        <v>0</v>
      </c>
      <c r="J366" s="178"/>
      <c r="K366" s="179">
        <f t="shared" si="65"/>
        <v>0</v>
      </c>
      <c r="L366" s="179">
        <v>21</v>
      </c>
      <c r="M366" s="179">
        <f t="shared" si="66"/>
        <v>0</v>
      </c>
      <c r="N366" s="177">
        <v>0</v>
      </c>
      <c r="O366" s="177">
        <f t="shared" si="67"/>
        <v>0</v>
      </c>
      <c r="P366" s="177">
        <v>0</v>
      </c>
      <c r="Q366" s="177">
        <f t="shared" si="68"/>
        <v>0</v>
      </c>
      <c r="R366" s="179"/>
      <c r="S366" s="179" t="s">
        <v>122</v>
      </c>
      <c r="T366" s="180" t="s">
        <v>132</v>
      </c>
      <c r="U366" s="156">
        <v>0</v>
      </c>
      <c r="V366" s="156">
        <f t="shared" si="69"/>
        <v>0</v>
      </c>
      <c r="W366" s="156"/>
      <c r="X366" s="156" t="s">
        <v>640</v>
      </c>
      <c r="Y366" s="156" t="s">
        <v>124</v>
      </c>
      <c r="Z366" s="146"/>
      <c r="AA366" s="146"/>
      <c r="AB366" s="146"/>
      <c r="AC366" s="146"/>
      <c r="AD366" s="146"/>
      <c r="AE366" s="146"/>
      <c r="AF366" s="146"/>
      <c r="AG366" s="146" t="s">
        <v>641</v>
      </c>
      <c r="AH366" s="146"/>
      <c r="AI366" s="146"/>
      <c r="AJ366" s="146"/>
      <c r="AK366" s="146"/>
      <c r="AL366" s="146"/>
      <c r="AM366" s="146"/>
      <c r="AN366" s="146"/>
      <c r="AO366" s="146"/>
      <c r="AP366" s="146"/>
      <c r="AQ366" s="146"/>
      <c r="AR366" s="146"/>
      <c r="AS366" s="146"/>
      <c r="AT366" s="146"/>
      <c r="AU366" s="146"/>
      <c r="AV366" s="146"/>
      <c r="AW366" s="146"/>
      <c r="AX366" s="146"/>
      <c r="AY366" s="146"/>
      <c r="AZ366" s="146"/>
      <c r="BA366" s="146"/>
      <c r="BB366" s="146"/>
      <c r="BC366" s="146"/>
      <c r="BD366" s="146"/>
      <c r="BE366" s="146"/>
      <c r="BF366" s="146"/>
      <c r="BG366" s="146"/>
      <c r="BH366" s="146"/>
    </row>
    <row r="367" spans="1:60" outlineLevel="1" x14ac:dyDescent="0.2">
      <c r="A367" s="174">
        <v>261</v>
      </c>
      <c r="B367" s="175" t="s">
        <v>660</v>
      </c>
      <c r="C367" s="182" t="s">
        <v>661</v>
      </c>
      <c r="D367" s="176" t="s">
        <v>639</v>
      </c>
      <c r="E367" s="177">
        <v>1</v>
      </c>
      <c r="F367" s="178"/>
      <c r="G367" s="179">
        <f t="shared" si="63"/>
        <v>0</v>
      </c>
      <c r="H367" s="178"/>
      <c r="I367" s="179">
        <f t="shared" si="64"/>
        <v>0</v>
      </c>
      <c r="J367" s="178"/>
      <c r="K367" s="179">
        <f t="shared" si="65"/>
        <v>0</v>
      </c>
      <c r="L367" s="179">
        <v>21</v>
      </c>
      <c r="M367" s="179">
        <f t="shared" si="66"/>
        <v>0</v>
      </c>
      <c r="N367" s="177">
        <v>0</v>
      </c>
      <c r="O367" s="177">
        <f t="shared" si="67"/>
        <v>0</v>
      </c>
      <c r="P367" s="177">
        <v>0</v>
      </c>
      <c r="Q367" s="177">
        <f t="shared" si="68"/>
        <v>0</v>
      </c>
      <c r="R367" s="179"/>
      <c r="S367" s="179" t="s">
        <v>122</v>
      </c>
      <c r="T367" s="180" t="s">
        <v>132</v>
      </c>
      <c r="U367" s="156">
        <v>0</v>
      </c>
      <c r="V367" s="156">
        <f t="shared" si="69"/>
        <v>0</v>
      </c>
      <c r="W367" s="156"/>
      <c r="X367" s="156" t="s">
        <v>640</v>
      </c>
      <c r="Y367" s="156" t="s">
        <v>124</v>
      </c>
      <c r="Z367" s="146"/>
      <c r="AA367" s="146"/>
      <c r="AB367" s="146"/>
      <c r="AC367" s="146"/>
      <c r="AD367" s="146"/>
      <c r="AE367" s="146"/>
      <c r="AF367" s="146"/>
      <c r="AG367" s="146" t="s">
        <v>641</v>
      </c>
      <c r="AH367" s="146"/>
      <c r="AI367" s="146"/>
      <c r="AJ367" s="146"/>
      <c r="AK367" s="146"/>
      <c r="AL367" s="146"/>
      <c r="AM367" s="146"/>
      <c r="AN367" s="146"/>
      <c r="AO367" s="146"/>
      <c r="AP367" s="146"/>
      <c r="AQ367" s="146"/>
      <c r="AR367" s="146"/>
      <c r="AS367" s="146"/>
      <c r="AT367" s="146"/>
      <c r="AU367" s="146"/>
      <c r="AV367" s="146"/>
      <c r="AW367" s="146"/>
      <c r="AX367" s="146"/>
      <c r="AY367" s="146"/>
      <c r="AZ367" s="146"/>
      <c r="BA367" s="146"/>
      <c r="BB367" s="146"/>
      <c r="BC367" s="146"/>
      <c r="BD367" s="146"/>
      <c r="BE367" s="146"/>
      <c r="BF367" s="146"/>
      <c r="BG367" s="146"/>
      <c r="BH367" s="146"/>
    </row>
    <row r="368" spans="1:60" outlineLevel="1" x14ac:dyDescent="0.2">
      <c r="A368" s="174">
        <v>262</v>
      </c>
      <c r="B368" s="175" t="s">
        <v>662</v>
      </c>
      <c r="C368" s="182" t="s">
        <v>663</v>
      </c>
      <c r="D368" s="176" t="s">
        <v>639</v>
      </c>
      <c r="E368" s="177">
        <v>1</v>
      </c>
      <c r="F368" s="178"/>
      <c r="G368" s="179">
        <f t="shared" si="63"/>
        <v>0</v>
      </c>
      <c r="H368" s="178"/>
      <c r="I368" s="179">
        <f t="shared" si="64"/>
        <v>0</v>
      </c>
      <c r="J368" s="178"/>
      <c r="K368" s="179">
        <f t="shared" si="65"/>
        <v>0</v>
      </c>
      <c r="L368" s="179">
        <v>21</v>
      </c>
      <c r="M368" s="179">
        <f t="shared" si="66"/>
        <v>0</v>
      </c>
      <c r="N368" s="177">
        <v>0</v>
      </c>
      <c r="O368" s="177">
        <f t="shared" si="67"/>
        <v>0</v>
      </c>
      <c r="P368" s="177">
        <v>0</v>
      </c>
      <c r="Q368" s="177">
        <f t="shared" si="68"/>
        <v>0</v>
      </c>
      <c r="R368" s="179"/>
      <c r="S368" s="179" t="s">
        <v>122</v>
      </c>
      <c r="T368" s="180" t="s">
        <v>132</v>
      </c>
      <c r="U368" s="156">
        <v>0</v>
      </c>
      <c r="V368" s="156">
        <f t="shared" si="69"/>
        <v>0</v>
      </c>
      <c r="W368" s="156"/>
      <c r="X368" s="156" t="s">
        <v>640</v>
      </c>
      <c r="Y368" s="156" t="s">
        <v>124</v>
      </c>
      <c r="Z368" s="146"/>
      <c r="AA368" s="146"/>
      <c r="AB368" s="146"/>
      <c r="AC368" s="146"/>
      <c r="AD368" s="146"/>
      <c r="AE368" s="146"/>
      <c r="AF368" s="146"/>
      <c r="AG368" s="146" t="s">
        <v>641</v>
      </c>
      <c r="AH368" s="146"/>
      <c r="AI368" s="146"/>
      <c r="AJ368" s="146"/>
      <c r="AK368" s="146"/>
      <c r="AL368" s="146"/>
      <c r="AM368" s="146"/>
      <c r="AN368" s="146"/>
      <c r="AO368" s="146"/>
      <c r="AP368" s="146"/>
      <c r="AQ368" s="146"/>
      <c r="AR368" s="146"/>
      <c r="AS368" s="146"/>
      <c r="AT368" s="146"/>
      <c r="AU368" s="146"/>
      <c r="AV368" s="146"/>
      <c r="AW368" s="146"/>
      <c r="AX368" s="146"/>
      <c r="AY368" s="146"/>
      <c r="AZ368" s="146"/>
      <c r="BA368" s="146"/>
      <c r="BB368" s="146"/>
      <c r="BC368" s="146"/>
      <c r="BD368" s="146"/>
      <c r="BE368" s="146"/>
      <c r="BF368" s="146"/>
      <c r="BG368" s="146"/>
      <c r="BH368" s="146"/>
    </row>
    <row r="369" spans="1:60" outlineLevel="1" x14ac:dyDescent="0.2">
      <c r="A369" s="174">
        <v>263</v>
      </c>
      <c r="B369" s="175" t="s">
        <v>664</v>
      </c>
      <c r="C369" s="182" t="s">
        <v>665</v>
      </c>
      <c r="D369" s="176" t="s">
        <v>639</v>
      </c>
      <c r="E369" s="177">
        <v>1</v>
      </c>
      <c r="F369" s="178"/>
      <c r="G369" s="179">
        <f t="shared" si="63"/>
        <v>0</v>
      </c>
      <c r="H369" s="178"/>
      <c r="I369" s="179">
        <f t="shared" si="64"/>
        <v>0</v>
      </c>
      <c r="J369" s="178"/>
      <c r="K369" s="179">
        <f t="shared" si="65"/>
        <v>0</v>
      </c>
      <c r="L369" s="179">
        <v>21</v>
      </c>
      <c r="M369" s="179">
        <f t="shared" si="66"/>
        <v>0</v>
      </c>
      <c r="N369" s="177">
        <v>0</v>
      </c>
      <c r="O369" s="177">
        <f t="shared" si="67"/>
        <v>0</v>
      </c>
      <c r="P369" s="177">
        <v>0</v>
      </c>
      <c r="Q369" s="177">
        <f t="shared" si="68"/>
        <v>0</v>
      </c>
      <c r="R369" s="179"/>
      <c r="S369" s="179" t="s">
        <v>122</v>
      </c>
      <c r="T369" s="180" t="s">
        <v>132</v>
      </c>
      <c r="U369" s="156">
        <v>0</v>
      </c>
      <c r="V369" s="156">
        <f t="shared" si="69"/>
        <v>0</v>
      </c>
      <c r="W369" s="156"/>
      <c r="X369" s="156" t="s">
        <v>640</v>
      </c>
      <c r="Y369" s="156" t="s">
        <v>124</v>
      </c>
      <c r="Z369" s="146"/>
      <c r="AA369" s="146"/>
      <c r="AB369" s="146"/>
      <c r="AC369" s="146"/>
      <c r="AD369" s="146"/>
      <c r="AE369" s="146"/>
      <c r="AF369" s="146"/>
      <c r="AG369" s="146" t="s">
        <v>641</v>
      </c>
      <c r="AH369" s="146"/>
      <c r="AI369" s="146"/>
      <c r="AJ369" s="146"/>
      <c r="AK369" s="146"/>
      <c r="AL369" s="146"/>
      <c r="AM369" s="146"/>
      <c r="AN369" s="146"/>
      <c r="AO369" s="146"/>
      <c r="AP369" s="146"/>
      <c r="AQ369" s="146"/>
      <c r="AR369" s="146"/>
      <c r="AS369" s="146"/>
      <c r="AT369" s="146"/>
      <c r="AU369" s="146"/>
      <c r="AV369" s="146"/>
      <c r="AW369" s="146"/>
      <c r="AX369" s="146"/>
      <c r="AY369" s="146"/>
      <c r="AZ369" s="146"/>
      <c r="BA369" s="146"/>
      <c r="BB369" s="146"/>
      <c r="BC369" s="146"/>
      <c r="BD369" s="146"/>
      <c r="BE369" s="146"/>
      <c r="BF369" s="146"/>
      <c r="BG369" s="146"/>
      <c r="BH369" s="146"/>
    </row>
    <row r="370" spans="1:60" outlineLevel="1" x14ac:dyDescent="0.2">
      <c r="A370" s="167">
        <v>264</v>
      </c>
      <c r="B370" s="168" t="s">
        <v>666</v>
      </c>
      <c r="C370" s="183" t="s">
        <v>667</v>
      </c>
      <c r="D370" s="169" t="s">
        <v>639</v>
      </c>
      <c r="E370" s="170">
        <v>1</v>
      </c>
      <c r="F370" s="171"/>
      <c r="G370" s="172">
        <f t="shared" si="63"/>
        <v>0</v>
      </c>
      <c r="H370" s="171"/>
      <c r="I370" s="172">
        <f t="shared" si="64"/>
        <v>0</v>
      </c>
      <c r="J370" s="171"/>
      <c r="K370" s="172">
        <f t="shared" si="65"/>
        <v>0</v>
      </c>
      <c r="L370" s="172">
        <v>21</v>
      </c>
      <c r="M370" s="172">
        <f t="shared" si="66"/>
        <v>0</v>
      </c>
      <c r="N370" s="170">
        <v>0</v>
      </c>
      <c r="O370" s="170">
        <f t="shared" si="67"/>
        <v>0</v>
      </c>
      <c r="P370" s="170">
        <v>0</v>
      </c>
      <c r="Q370" s="170">
        <f t="shared" si="68"/>
        <v>0</v>
      </c>
      <c r="R370" s="172"/>
      <c r="S370" s="172" t="s">
        <v>122</v>
      </c>
      <c r="T370" s="173" t="s">
        <v>132</v>
      </c>
      <c r="U370" s="156">
        <v>0</v>
      </c>
      <c r="V370" s="156">
        <f t="shared" si="69"/>
        <v>0</v>
      </c>
      <c r="W370" s="156"/>
      <c r="X370" s="156" t="s">
        <v>640</v>
      </c>
      <c r="Y370" s="156" t="s">
        <v>124</v>
      </c>
      <c r="Z370" s="146"/>
      <c r="AA370" s="146"/>
      <c r="AB370" s="146"/>
      <c r="AC370" s="146"/>
      <c r="AD370" s="146"/>
      <c r="AE370" s="146"/>
      <c r="AF370" s="146"/>
      <c r="AG370" s="146" t="s">
        <v>641</v>
      </c>
      <c r="AH370" s="146"/>
      <c r="AI370" s="146"/>
      <c r="AJ370" s="146"/>
      <c r="AK370" s="146"/>
      <c r="AL370" s="146"/>
      <c r="AM370" s="146"/>
      <c r="AN370" s="146"/>
      <c r="AO370" s="146"/>
      <c r="AP370" s="146"/>
      <c r="AQ370" s="146"/>
      <c r="AR370" s="146"/>
      <c r="AS370" s="146"/>
      <c r="AT370" s="146"/>
      <c r="AU370" s="146"/>
      <c r="AV370" s="146"/>
      <c r="AW370" s="146"/>
      <c r="AX370" s="146"/>
      <c r="AY370" s="146"/>
      <c r="AZ370" s="146"/>
      <c r="BA370" s="146"/>
      <c r="BB370" s="146"/>
      <c r="BC370" s="146"/>
      <c r="BD370" s="146"/>
      <c r="BE370" s="146"/>
      <c r="BF370" s="146"/>
      <c r="BG370" s="146"/>
      <c r="BH370" s="146"/>
    </row>
    <row r="371" spans="1:60" x14ac:dyDescent="0.2">
      <c r="A371" s="3"/>
      <c r="B371" s="4"/>
      <c r="C371" s="185"/>
      <c r="D371" s="6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AE371">
        <v>15</v>
      </c>
      <c r="AF371">
        <v>21</v>
      </c>
      <c r="AG371" t="s">
        <v>102</v>
      </c>
    </row>
    <row r="372" spans="1:60" x14ac:dyDescent="0.2">
      <c r="A372" s="149"/>
      <c r="B372" s="150" t="s">
        <v>29</v>
      </c>
      <c r="C372" s="186"/>
      <c r="D372" s="151"/>
      <c r="E372" s="152"/>
      <c r="F372" s="152"/>
      <c r="G372" s="166">
        <f>G8+G46+G88+G140+G143+G149+G354</f>
        <v>0</v>
      </c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AE372">
        <f>SUMIF(L7:L370,AE371,G7:G370)</f>
        <v>0</v>
      </c>
      <c r="AF372">
        <f>SUMIF(L7:L370,AF371,G7:G370)</f>
        <v>0</v>
      </c>
      <c r="AG372" t="s">
        <v>668</v>
      </c>
    </row>
    <row r="373" spans="1:60" x14ac:dyDescent="0.2">
      <c r="C373" s="187"/>
      <c r="D373" s="10"/>
      <c r="AG373" t="s">
        <v>669</v>
      </c>
    </row>
    <row r="374" spans="1:60" x14ac:dyDescent="0.2">
      <c r="D374" s="10"/>
    </row>
    <row r="375" spans="1:60" x14ac:dyDescent="0.2">
      <c r="D375" s="10"/>
    </row>
    <row r="376" spans="1:60" x14ac:dyDescent="0.2">
      <c r="D376" s="10"/>
    </row>
    <row r="377" spans="1:60" x14ac:dyDescent="0.2">
      <c r="D377" s="10"/>
    </row>
    <row r="378" spans="1:60" x14ac:dyDescent="0.2">
      <c r="D378" s="10"/>
    </row>
    <row r="379" spans="1:60" x14ac:dyDescent="0.2">
      <c r="D379" s="10"/>
    </row>
    <row r="380" spans="1:60" x14ac:dyDescent="0.2">
      <c r="D380" s="10"/>
    </row>
    <row r="381" spans="1:60" x14ac:dyDescent="0.2">
      <c r="D381" s="10"/>
    </row>
    <row r="382" spans="1:60" x14ac:dyDescent="0.2">
      <c r="D382" s="10"/>
    </row>
    <row r="383" spans="1:60" x14ac:dyDescent="0.2">
      <c r="D383" s="10"/>
    </row>
    <row r="384" spans="1:60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94">
    <mergeCell ref="C171:G171"/>
    <mergeCell ref="A1:G1"/>
    <mergeCell ref="C17:G17"/>
    <mergeCell ref="C37:G37"/>
    <mergeCell ref="C39:G39"/>
    <mergeCell ref="C45:G45"/>
    <mergeCell ref="C98:G98"/>
    <mergeCell ref="C145:G145"/>
    <mergeCell ref="C147:G147"/>
    <mergeCell ref="C187:G187"/>
    <mergeCell ref="C172:G172"/>
    <mergeCell ref="C173:G173"/>
    <mergeCell ref="C175:G175"/>
    <mergeCell ref="C176:G176"/>
    <mergeCell ref="C177:G177"/>
    <mergeCell ref="C179:G179"/>
    <mergeCell ref="C180:G180"/>
    <mergeCell ref="C181:G181"/>
    <mergeCell ref="C183:G183"/>
    <mergeCell ref="C184:G184"/>
    <mergeCell ref="C185:G185"/>
    <mergeCell ref="C203:G203"/>
    <mergeCell ref="C188:G188"/>
    <mergeCell ref="C189:G189"/>
    <mergeCell ref="C191:G191"/>
    <mergeCell ref="C192:G192"/>
    <mergeCell ref="C193:G193"/>
    <mergeCell ref="C195:G195"/>
    <mergeCell ref="C196:G196"/>
    <mergeCell ref="C197:G197"/>
    <mergeCell ref="C199:G199"/>
    <mergeCell ref="C200:G200"/>
    <mergeCell ref="C201:G201"/>
    <mergeCell ref="C219:G219"/>
    <mergeCell ref="C204:G204"/>
    <mergeCell ref="C205:G205"/>
    <mergeCell ref="C207:G207"/>
    <mergeCell ref="C208:G208"/>
    <mergeCell ref="C209:G209"/>
    <mergeCell ref="C211:G211"/>
    <mergeCell ref="C212:G212"/>
    <mergeCell ref="C213:G213"/>
    <mergeCell ref="C215:G215"/>
    <mergeCell ref="C216:G216"/>
    <mergeCell ref="C217:G217"/>
    <mergeCell ref="C235:G235"/>
    <mergeCell ref="C220:G220"/>
    <mergeCell ref="C221:G221"/>
    <mergeCell ref="C223:G223"/>
    <mergeCell ref="C224:G224"/>
    <mergeCell ref="C225:G225"/>
    <mergeCell ref="C227:G227"/>
    <mergeCell ref="C228:G228"/>
    <mergeCell ref="C229:G229"/>
    <mergeCell ref="C231:G231"/>
    <mergeCell ref="C232:G232"/>
    <mergeCell ref="C233:G233"/>
    <mergeCell ref="C288:G288"/>
    <mergeCell ref="C236:G236"/>
    <mergeCell ref="C237:G237"/>
    <mergeCell ref="C239:G239"/>
    <mergeCell ref="C240:G240"/>
    <mergeCell ref="C241:G241"/>
    <mergeCell ref="C243:G243"/>
    <mergeCell ref="C244:G244"/>
    <mergeCell ref="C245:G245"/>
    <mergeCell ref="C282:G282"/>
    <mergeCell ref="C284:G284"/>
    <mergeCell ref="C286:G286"/>
    <mergeCell ref="C309:G309"/>
    <mergeCell ref="C311:G311"/>
    <mergeCell ref="C313:G313"/>
    <mergeCell ref="C290:G290"/>
    <mergeCell ref="C292:G292"/>
    <mergeCell ref="C294:G294"/>
    <mergeCell ref="C296:G296"/>
    <mergeCell ref="C298:G298"/>
    <mergeCell ref="C300:G300"/>
    <mergeCell ref="C334:G334"/>
    <mergeCell ref="C335:G335"/>
    <mergeCell ref="C356:G356"/>
    <mergeCell ref="C357:G357"/>
    <mergeCell ref="C2:G2"/>
    <mergeCell ref="C3:G3"/>
    <mergeCell ref="C4:G4"/>
    <mergeCell ref="C315:G315"/>
    <mergeCell ref="C316:G316"/>
    <mergeCell ref="C318:G318"/>
    <mergeCell ref="C319:G319"/>
    <mergeCell ref="C321:G321"/>
    <mergeCell ref="C322:G322"/>
    <mergeCell ref="C303:G303"/>
    <mergeCell ref="C305:G305"/>
    <mergeCell ref="C307:G30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8" t="s">
        <v>89</v>
      </c>
      <c r="B1" s="258"/>
      <c r="C1" s="258"/>
      <c r="D1" s="258"/>
      <c r="E1" s="258"/>
      <c r="F1" s="258"/>
      <c r="G1" s="258"/>
      <c r="AG1" t="s">
        <v>90</v>
      </c>
    </row>
    <row r="2" spans="1:60" ht="24.95" customHeight="1" x14ac:dyDescent="0.2">
      <c r="A2" s="139" t="s">
        <v>7</v>
      </c>
      <c r="B2" s="49"/>
      <c r="C2" s="251" t="s">
        <v>956</v>
      </c>
      <c r="D2" s="252"/>
      <c r="E2" s="252"/>
      <c r="F2" s="252"/>
      <c r="G2" s="253"/>
      <c r="AG2" t="s">
        <v>91</v>
      </c>
    </row>
    <row r="3" spans="1:60" ht="24.95" customHeight="1" x14ac:dyDescent="0.2">
      <c r="A3" s="139" t="s">
        <v>8</v>
      </c>
      <c r="B3" s="49" t="s">
        <v>963</v>
      </c>
      <c r="C3" s="254" t="s">
        <v>964</v>
      </c>
      <c r="D3" s="252"/>
      <c r="E3" s="252"/>
      <c r="F3" s="252"/>
      <c r="G3" s="253"/>
      <c r="AC3" s="120" t="s">
        <v>91</v>
      </c>
      <c r="AG3" t="s">
        <v>92</v>
      </c>
    </row>
    <row r="4" spans="1:60" ht="24.95" customHeight="1" x14ac:dyDescent="0.2">
      <c r="A4" s="140" t="s">
        <v>9</v>
      </c>
      <c r="B4" s="191"/>
      <c r="C4" s="255" t="s">
        <v>966</v>
      </c>
      <c r="D4" s="256"/>
      <c r="E4" s="256"/>
      <c r="F4" s="256"/>
      <c r="G4" s="257"/>
      <c r="AG4" t="s">
        <v>93</v>
      </c>
    </row>
    <row r="5" spans="1:60" x14ac:dyDescent="0.2">
      <c r="D5" s="10"/>
    </row>
    <row r="6" spans="1:60" ht="38.25" x14ac:dyDescent="0.2">
      <c r="A6" s="142" t="s">
        <v>94</v>
      </c>
      <c r="B6" s="144" t="s">
        <v>95</v>
      </c>
      <c r="C6" s="144" t="s">
        <v>96</v>
      </c>
      <c r="D6" s="143" t="s">
        <v>97</v>
      </c>
      <c r="E6" s="142" t="s">
        <v>98</v>
      </c>
      <c r="F6" s="141" t="s">
        <v>99</v>
      </c>
      <c r="G6" s="142" t="s">
        <v>29</v>
      </c>
      <c r="H6" s="145" t="s">
        <v>30</v>
      </c>
      <c r="I6" s="145" t="s">
        <v>100</v>
      </c>
      <c r="J6" s="145" t="s">
        <v>31</v>
      </c>
      <c r="K6" s="145" t="s">
        <v>101</v>
      </c>
      <c r="L6" s="145" t="s">
        <v>102</v>
      </c>
      <c r="M6" s="145" t="s">
        <v>103</v>
      </c>
      <c r="N6" s="145" t="s">
        <v>104</v>
      </c>
      <c r="O6" s="145" t="s">
        <v>105</v>
      </c>
      <c r="P6" s="145" t="s">
        <v>106</v>
      </c>
      <c r="Q6" s="145" t="s">
        <v>107</v>
      </c>
      <c r="R6" s="145" t="s">
        <v>108</v>
      </c>
      <c r="S6" s="145" t="s">
        <v>109</v>
      </c>
      <c r="T6" s="145" t="s">
        <v>110</v>
      </c>
      <c r="U6" s="145" t="s">
        <v>111</v>
      </c>
      <c r="V6" s="145" t="s">
        <v>112</v>
      </c>
      <c r="W6" s="145" t="s">
        <v>113</v>
      </c>
      <c r="X6" s="145" t="s">
        <v>114</v>
      </c>
      <c r="Y6" s="145" t="s">
        <v>115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0" t="s">
        <v>116</v>
      </c>
      <c r="B8" s="161" t="s">
        <v>45</v>
      </c>
      <c r="C8" s="181" t="s">
        <v>51</v>
      </c>
      <c r="D8" s="162"/>
      <c r="E8" s="163"/>
      <c r="F8" s="164"/>
      <c r="G8" s="164">
        <f>SUMIF(AG9:AG51,"&lt;&gt;NOR",G9:G51)</f>
        <v>0</v>
      </c>
      <c r="H8" s="164"/>
      <c r="I8" s="164">
        <f>SUM(I9:I51)</f>
        <v>0</v>
      </c>
      <c r="J8" s="164"/>
      <c r="K8" s="164">
        <f>SUM(K9:K51)</f>
        <v>0</v>
      </c>
      <c r="L8" s="164"/>
      <c r="M8" s="164">
        <f>SUM(M9:M51)</f>
        <v>0</v>
      </c>
      <c r="N8" s="163"/>
      <c r="O8" s="163">
        <f>SUM(O9:O51)</f>
        <v>227.57999999999998</v>
      </c>
      <c r="P8" s="163"/>
      <c r="Q8" s="163">
        <f>SUM(Q9:Q51)</f>
        <v>358.16</v>
      </c>
      <c r="R8" s="164"/>
      <c r="S8" s="164"/>
      <c r="T8" s="165"/>
      <c r="U8" s="159"/>
      <c r="V8" s="159">
        <f>SUM(V9:V51)</f>
        <v>2500.0899999999997</v>
      </c>
      <c r="W8" s="159"/>
      <c r="X8" s="159"/>
      <c r="Y8" s="159"/>
      <c r="AG8" t="s">
        <v>117</v>
      </c>
    </row>
    <row r="9" spans="1:60" outlineLevel="1" x14ac:dyDescent="0.2">
      <c r="A9" s="167">
        <v>1</v>
      </c>
      <c r="B9" s="168" t="s">
        <v>670</v>
      </c>
      <c r="C9" s="183" t="s">
        <v>671</v>
      </c>
      <c r="D9" s="169" t="s">
        <v>604</v>
      </c>
      <c r="E9" s="170">
        <v>4.3499999999999996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 t="s">
        <v>672</v>
      </c>
      <c r="S9" s="172" t="s">
        <v>122</v>
      </c>
      <c r="T9" s="173" t="s">
        <v>132</v>
      </c>
      <c r="U9" s="156">
        <v>1.34E-2</v>
      </c>
      <c r="V9" s="156">
        <f>ROUND(E9*U9,2)</f>
        <v>0.06</v>
      </c>
      <c r="W9" s="156"/>
      <c r="X9" s="156" t="s">
        <v>123</v>
      </c>
      <c r="Y9" s="156" t="s">
        <v>124</v>
      </c>
      <c r="Z9" s="146"/>
      <c r="AA9" s="146"/>
      <c r="AB9" s="146"/>
      <c r="AC9" s="146"/>
      <c r="AD9" s="146"/>
      <c r="AE9" s="146"/>
      <c r="AF9" s="146"/>
      <c r="AG9" s="146" t="s">
        <v>125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259" t="s">
        <v>673</v>
      </c>
      <c r="D10" s="260"/>
      <c r="E10" s="260"/>
      <c r="F10" s="260"/>
      <c r="G10" s="260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190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88" t="str">
        <f>C10</f>
        <v>nebo lesní půdy, s vodorovným přemístěním na hromady v místě upotřebení nebo na dočasné či trvalé skládky se složením</v>
      </c>
      <c r="BB10" s="146"/>
      <c r="BC10" s="146"/>
      <c r="BD10" s="146"/>
      <c r="BE10" s="146"/>
      <c r="BF10" s="146"/>
      <c r="BG10" s="146"/>
      <c r="BH10" s="146"/>
    </row>
    <row r="11" spans="1:60" outlineLevel="2" x14ac:dyDescent="0.2">
      <c r="A11" s="153"/>
      <c r="B11" s="154"/>
      <c r="C11" s="184" t="s">
        <v>674</v>
      </c>
      <c r="D11" s="157"/>
      <c r="E11" s="158">
        <v>4.3499999999999996</v>
      </c>
      <c r="F11" s="156"/>
      <c r="G11" s="156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141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outlineLevel="1" x14ac:dyDescent="0.2">
      <c r="A12" s="174">
        <v>2</v>
      </c>
      <c r="B12" s="175" t="s">
        <v>675</v>
      </c>
      <c r="C12" s="182" t="s">
        <v>676</v>
      </c>
      <c r="D12" s="176" t="s">
        <v>604</v>
      </c>
      <c r="E12" s="177">
        <v>378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9" t="s">
        <v>677</v>
      </c>
      <c r="S12" s="179" t="s">
        <v>122</v>
      </c>
      <c r="T12" s="180" t="s">
        <v>132</v>
      </c>
      <c r="U12" s="156">
        <v>0.74229999999999996</v>
      </c>
      <c r="V12" s="156">
        <f>ROUND(E12*U12,2)</f>
        <v>280.58999999999997</v>
      </c>
      <c r="W12" s="156"/>
      <c r="X12" s="156" t="s">
        <v>678</v>
      </c>
      <c r="Y12" s="156" t="s">
        <v>124</v>
      </c>
      <c r="Z12" s="146"/>
      <c r="AA12" s="146"/>
      <c r="AB12" s="146"/>
      <c r="AC12" s="146"/>
      <c r="AD12" s="146"/>
      <c r="AE12" s="146"/>
      <c r="AF12" s="146"/>
      <c r="AG12" s="146" t="s">
        <v>679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2.5" outlineLevel="1" x14ac:dyDescent="0.2">
      <c r="A13" s="167">
        <v>3</v>
      </c>
      <c r="B13" s="168" t="s">
        <v>680</v>
      </c>
      <c r="C13" s="183" t="s">
        <v>681</v>
      </c>
      <c r="D13" s="169" t="s">
        <v>120</v>
      </c>
      <c r="E13" s="170">
        <v>380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70">
        <v>8.5999999999999998E-4</v>
      </c>
      <c r="O13" s="170">
        <f>ROUND(E13*N13,2)</f>
        <v>0.33</v>
      </c>
      <c r="P13" s="170">
        <v>0</v>
      </c>
      <c r="Q13" s="170">
        <f>ROUND(E13*P13,2)</f>
        <v>0</v>
      </c>
      <c r="R13" s="172" t="s">
        <v>672</v>
      </c>
      <c r="S13" s="172" t="s">
        <v>122</v>
      </c>
      <c r="T13" s="173" t="s">
        <v>132</v>
      </c>
      <c r="U13" s="156">
        <v>0.47899999999999998</v>
      </c>
      <c r="V13" s="156">
        <f>ROUND(E13*U13,2)</f>
        <v>182.02</v>
      </c>
      <c r="W13" s="156"/>
      <c r="X13" s="156" t="s">
        <v>123</v>
      </c>
      <c r="Y13" s="156" t="s">
        <v>124</v>
      </c>
      <c r="Z13" s="146"/>
      <c r="AA13" s="146"/>
      <c r="AB13" s="146"/>
      <c r="AC13" s="146"/>
      <c r="AD13" s="146"/>
      <c r="AE13" s="146"/>
      <c r="AF13" s="146"/>
      <c r="AG13" s="146" t="s">
        <v>125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 x14ac:dyDescent="0.2">
      <c r="A14" s="153"/>
      <c r="B14" s="154"/>
      <c r="C14" s="259" t="s">
        <v>682</v>
      </c>
      <c r="D14" s="260"/>
      <c r="E14" s="260"/>
      <c r="F14" s="260"/>
      <c r="G14" s="260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190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2">
      <c r="A15" s="153"/>
      <c r="B15" s="154"/>
      <c r="C15" s="184" t="s">
        <v>683</v>
      </c>
      <c r="D15" s="157"/>
      <c r="E15" s="158">
        <v>380</v>
      </c>
      <c r="F15" s="156"/>
      <c r="G15" s="156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141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67">
        <v>4</v>
      </c>
      <c r="B16" s="168" t="s">
        <v>684</v>
      </c>
      <c r="C16" s="183" t="s">
        <v>685</v>
      </c>
      <c r="D16" s="169" t="s">
        <v>120</v>
      </c>
      <c r="E16" s="170">
        <v>380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2" t="s">
        <v>672</v>
      </c>
      <c r="S16" s="172" t="s">
        <v>122</v>
      </c>
      <c r="T16" s="173" t="s">
        <v>132</v>
      </c>
      <c r="U16" s="156">
        <v>0.32700000000000001</v>
      </c>
      <c r="V16" s="156">
        <f>ROUND(E16*U16,2)</f>
        <v>124.26</v>
      </c>
      <c r="W16" s="156"/>
      <c r="X16" s="156" t="s">
        <v>123</v>
      </c>
      <c r="Y16" s="156" t="s">
        <v>124</v>
      </c>
      <c r="Z16" s="146"/>
      <c r="AA16" s="146"/>
      <c r="AB16" s="146"/>
      <c r="AC16" s="146"/>
      <c r="AD16" s="146"/>
      <c r="AE16" s="146"/>
      <c r="AF16" s="146"/>
      <c r="AG16" s="146" t="s">
        <v>125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2" x14ac:dyDescent="0.2">
      <c r="A17" s="153"/>
      <c r="B17" s="154"/>
      <c r="C17" s="259" t="s">
        <v>686</v>
      </c>
      <c r="D17" s="260"/>
      <c r="E17" s="260"/>
      <c r="F17" s="260"/>
      <c r="G17" s="260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190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 x14ac:dyDescent="0.2">
      <c r="A18" s="153"/>
      <c r="B18" s="154"/>
      <c r="C18" s="184" t="s">
        <v>683</v>
      </c>
      <c r="D18" s="157"/>
      <c r="E18" s="158">
        <v>380</v>
      </c>
      <c r="F18" s="156"/>
      <c r="G18" s="156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141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67">
        <v>5</v>
      </c>
      <c r="B19" s="168" t="s">
        <v>687</v>
      </c>
      <c r="C19" s="183" t="s">
        <v>688</v>
      </c>
      <c r="D19" s="169" t="s">
        <v>604</v>
      </c>
      <c r="E19" s="170">
        <v>19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0">
        <v>0</v>
      </c>
      <c r="O19" s="170">
        <f>ROUND(E19*N19,2)</f>
        <v>0</v>
      </c>
      <c r="P19" s="170">
        <v>0</v>
      </c>
      <c r="Q19" s="170">
        <f>ROUND(E19*P19,2)</f>
        <v>0</v>
      </c>
      <c r="R19" s="172" t="s">
        <v>672</v>
      </c>
      <c r="S19" s="172" t="s">
        <v>122</v>
      </c>
      <c r="T19" s="173" t="s">
        <v>132</v>
      </c>
      <c r="U19" s="156">
        <v>3.5329999999999999</v>
      </c>
      <c r="V19" s="156">
        <f>ROUND(E19*U19,2)</f>
        <v>67.13</v>
      </c>
      <c r="W19" s="156"/>
      <c r="X19" s="156" t="s">
        <v>123</v>
      </c>
      <c r="Y19" s="156" t="s">
        <v>124</v>
      </c>
      <c r="Z19" s="146"/>
      <c r="AA19" s="146"/>
      <c r="AB19" s="146"/>
      <c r="AC19" s="146"/>
      <c r="AD19" s="146"/>
      <c r="AE19" s="146"/>
      <c r="AF19" s="146"/>
      <c r="AG19" s="146" t="s">
        <v>125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2">
      <c r="A20" s="153"/>
      <c r="B20" s="154"/>
      <c r="C20" s="259" t="s">
        <v>689</v>
      </c>
      <c r="D20" s="260"/>
      <c r="E20" s="260"/>
      <c r="F20" s="260"/>
      <c r="G20" s="260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190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 x14ac:dyDescent="0.2">
      <c r="A21" s="153"/>
      <c r="B21" s="154"/>
      <c r="C21" s="184" t="s">
        <v>690</v>
      </c>
      <c r="D21" s="157"/>
      <c r="E21" s="158">
        <v>19</v>
      </c>
      <c r="F21" s="156"/>
      <c r="G21" s="156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141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67">
        <v>6</v>
      </c>
      <c r="B22" s="168" t="s">
        <v>691</v>
      </c>
      <c r="C22" s="183" t="s">
        <v>692</v>
      </c>
      <c r="D22" s="169" t="s">
        <v>604</v>
      </c>
      <c r="E22" s="170">
        <v>380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70">
        <v>0</v>
      </c>
      <c r="O22" s="170">
        <f>ROUND(E22*N22,2)</f>
        <v>0</v>
      </c>
      <c r="P22" s="170">
        <v>0</v>
      </c>
      <c r="Q22" s="170">
        <f>ROUND(E22*P22,2)</f>
        <v>0</v>
      </c>
      <c r="R22" s="172" t="s">
        <v>672</v>
      </c>
      <c r="S22" s="172" t="s">
        <v>122</v>
      </c>
      <c r="T22" s="173" t="s">
        <v>122</v>
      </c>
      <c r="U22" s="156">
        <v>0.107</v>
      </c>
      <c r="V22" s="156">
        <f>ROUND(E22*U22,2)</f>
        <v>40.659999999999997</v>
      </c>
      <c r="W22" s="156"/>
      <c r="X22" s="156" t="s">
        <v>123</v>
      </c>
      <c r="Y22" s="156" t="s">
        <v>124</v>
      </c>
      <c r="Z22" s="146"/>
      <c r="AA22" s="146"/>
      <c r="AB22" s="146"/>
      <c r="AC22" s="146"/>
      <c r="AD22" s="146"/>
      <c r="AE22" s="146"/>
      <c r="AF22" s="146"/>
      <c r="AG22" s="146" t="s">
        <v>125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22.5" outlineLevel="2" x14ac:dyDescent="0.2">
      <c r="A23" s="153"/>
      <c r="B23" s="154"/>
      <c r="C23" s="259" t="s">
        <v>693</v>
      </c>
      <c r="D23" s="260"/>
      <c r="E23" s="260"/>
      <c r="F23" s="260"/>
      <c r="G23" s="260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190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88" t="str">
        <f>C23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67">
        <v>7</v>
      </c>
      <c r="B24" s="168" t="s">
        <v>694</v>
      </c>
      <c r="C24" s="183" t="s">
        <v>695</v>
      </c>
      <c r="D24" s="169" t="s">
        <v>604</v>
      </c>
      <c r="E24" s="170">
        <v>60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70">
        <v>0</v>
      </c>
      <c r="O24" s="170">
        <f>ROUND(E24*N24,2)</f>
        <v>0</v>
      </c>
      <c r="P24" s="170">
        <v>0</v>
      </c>
      <c r="Q24" s="170">
        <f>ROUND(E24*P24,2)</f>
        <v>0</v>
      </c>
      <c r="R24" s="172" t="s">
        <v>672</v>
      </c>
      <c r="S24" s="172" t="s">
        <v>122</v>
      </c>
      <c r="T24" s="173" t="s">
        <v>122</v>
      </c>
      <c r="U24" s="156">
        <v>1.548</v>
      </c>
      <c r="V24" s="156">
        <f>ROUND(E24*U24,2)</f>
        <v>92.88</v>
      </c>
      <c r="W24" s="156"/>
      <c r="X24" s="156" t="s">
        <v>123</v>
      </c>
      <c r="Y24" s="156" t="s">
        <v>124</v>
      </c>
      <c r="Z24" s="146"/>
      <c r="AA24" s="146"/>
      <c r="AB24" s="146"/>
      <c r="AC24" s="146"/>
      <c r="AD24" s="146"/>
      <c r="AE24" s="146"/>
      <c r="AF24" s="146"/>
      <c r="AG24" s="146" t="s">
        <v>125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2" x14ac:dyDescent="0.2">
      <c r="A25" s="153"/>
      <c r="B25" s="154"/>
      <c r="C25" s="259" t="s">
        <v>696</v>
      </c>
      <c r="D25" s="260"/>
      <c r="E25" s="260"/>
      <c r="F25" s="260"/>
      <c r="G25" s="260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190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88" t="str">
        <f>C25</f>
        <v>příplatek k cenám vykopávek za ztížení vykopávky v blízkosti podzemního vedení nebo výbušnin v horninách jakékoliv třídy,</v>
      </c>
      <c r="BB25" s="146"/>
      <c r="BC25" s="146"/>
      <c r="BD25" s="146"/>
      <c r="BE25" s="146"/>
      <c r="BF25" s="146"/>
      <c r="BG25" s="146"/>
      <c r="BH25" s="146"/>
    </row>
    <row r="26" spans="1:60" ht="22.5" outlineLevel="1" x14ac:dyDescent="0.2">
      <c r="A26" s="167">
        <v>8</v>
      </c>
      <c r="B26" s="168" t="s">
        <v>697</v>
      </c>
      <c r="C26" s="183" t="s">
        <v>698</v>
      </c>
      <c r="D26" s="169" t="s">
        <v>171</v>
      </c>
      <c r="E26" s="170">
        <v>84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70">
        <v>2.478E-2</v>
      </c>
      <c r="O26" s="170">
        <f>ROUND(E26*N26,2)</f>
        <v>2.08</v>
      </c>
      <c r="P26" s="170">
        <v>0</v>
      </c>
      <c r="Q26" s="170">
        <f>ROUND(E26*P26,2)</f>
        <v>0</v>
      </c>
      <c r="R26" s="172" t="s">
        <v>677</v>
      </c>
      <c r="S26" s="172" t="s">
        <v>122</v>
      </c>
      <c r="T26" s="173" t="s">
        <v>132</v>
      </c>
      <c r="U26" s="156">
        <v>3.6429999999999998</v>
      </c>
      <c r="V26" s="156">
        <f>ROUND(E26*U26,2)</f>
        <v>306.01</v>
      </c>
      <c r="W26" s="156"/>
      <c r="X26" s="156" t="s">
        <v>678</v>
      </c>
      <c r="Y26" s="156" t="s">
        <v>124</v>
      </c>
      <c r="Z26" s="146"/>
      <c r="AA26" s="146"/>
      <c r="AB26" s="146"/>
      <c r="AC26" s="146"/>
      <c r="AD26" s="146"/>
      <c r="AE26" s="146"/>
      <c r="AF26" s="146"/>
      <c r="AG26" s="146" t="s">
        <v>679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22.5" outlineLevel="2" x14ac:dyDescent="0.2">
      <c r="A27" s="153"/>
      <c r="B27" s="154"/>
      <c r="C27" s="259" t="s">
        <v>699</v>
      </c>
      <c r="D27" s="260"/>
      <c r="E27" s="260"/>
      <c r="F27" s="260"/>
      <c r="G27" s="260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190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88" t="str">
        <f>C27</f>
        <v>ve stavu i v poloze, ve kterých byla na začátku zemních prací a to s podepřením, vzepřením nebo s vyvěšením, případně s ochranným bedněním, se zřízením a s odstraněním zajišťovací konstrukce, s opotřebením hmot.</v>
      </c>
      <c r="BB27" s="146"/>
      <c r="BC27" s="146"/>
      <c r="BD27" s="146"/>
      <c r="BE27" s="146"/>
      <c r="BF27" s="146"/>
      <c r="BG27" s="146"/>
      <c r="BH27" s="146"/>
    </row>
    <row r="28" spans="1:60" ht="22.5" outlineLevel="1" x14ac:dyDescent="0.2">
      <c r="A28" s="167">
        <v>9</v>
      </c>
      <c r="B28" s="168" t="s">
        <v>700</v>
      </c>
      <c r="C28" s="183" t="s">
        <v>701</v>
      </c>
      <c r="D28" s="169" t="s">
        <v>171</v>
      </c>
      <c r="E28" s="170">
        <v>62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70">
        <v>8.6899999999999998E-3</v>
      </c>
      <c r="O28" s="170">
        <f>ROUND(E28*N28,2)</f>
        <v>0.54</v>
      </c>
      <c r="P28" s="170">
        <v>0</v>
      </c>
      <c r="Q28" s="170">
        <f>ROUND(E28*P28,2)</f>
        <v>0</v>
      </c>
      <c r="R28" s="172" t="s">
        <v>677</v>
      </c>
      <c r="S28" s="172" t="s">
        <v>122</v>
      </c>
      <c r="T28" s="173" t="s">
        <v>132</v>
      </c>
      <c r="U28" s="156">
        <v>3.7989999999999999</v>
      </c>
      <c r="V28" s="156">
        <f>ROUND(E28*U28,2)</f>
        <v>235.54</v>
      </c>
      <c r="W28" s="156"/>
      <c r="X28" s="156" t="s">
        <v>678</v>
      </c>
      <c r="Y28" s="156" t="s">
        <v>124</v>
      </c>
      <c r="Z28" s="146"/>
      <c r="AA28" s="146"/>
      <c r="AB28" s="146"/>
      <c r="AC28" s="146"/>
      <c r="AD28" s="146"/>
      <c r="AE28" s="146"/>
      <c r="AF28" s="146"/>
      <c r="AG28" s="146" t="s">
        <v>679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22.5" outlineLevel="2" x14ac:dyDescent="0.2">
      <c r="A29" s="153"/>
      <c r="B29" s="154"/>
      <c r="C29" s="259" t="s">
        <v>699</v>
      </c>
      <c r="D29" s="260"/>
      <c r="E29" s="260"/>
      <c r="F29" s="260"/>
      <c r="G29" s="260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190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88" t="str">
        <f>C29</f>
        <v>ve stavu i v poloze, ve kterých byla na začátku zemních prací a to s podepřením, vzepřením nebo s vyvěšením, případně s ochranným bedněním, se zřízením a s odstraněním zajišťovací konstrukce, s opotřebením hmot.</v>
      </c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67">
        <v>10</v>
      </c>
      <c r="B30" s="168" t="s">
        <v>702</v>
      </c>
      <c r="C30" s="183" t="s">
        <v>703</v>
      </c>
      <c r="D30" s="169" t="s">
        <v>604</v>
      </c>
      <c r="E30" s="170">
        <v>380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0">
        <v>0</v>
      </c>
      <c r="O30" s="170">
        <f>ROUND(E30*N30,2)</f>
        <v>0</v>
      </c>
      <c r="P30" s="170">
        <v>0</v>
      </c>
      <c r="Q30" s="170">
        <f>ROUND(E30*P30,2)</f>
        <v>0</v>
      </c>
      <c r="R30" s="172" t="s">
        <v>672</v>
      </c>
      <c r="S30" s="172" t="s">
        <v>122</v>
      </c>
      <c r="T30" s="173" t="s">
        <v>122</v>
      </c>
      <c r="U30" s="156">
        <v>0.51900000000000002</v>
      </c>
      <c r="V30" s="156">
        <f>ROUND(E30*U30,2)</f>
        <v>197.22</v>
      </c>
      <c r="W30" s="156"/>
      <c r="X30" s="156" t="s">
        <v>123</v>
      </c>
      <c r="Y30" s="156" t="s">
        <v>124</v>
      </c>
      <c r="Z30" s="146"/>
      <c r="AA30" s="146"/>
      <c r="AB30" s="146"/>
      <c r="AC30" s="146"/>
      <c r="AD30" s="146"/>
      <c r="AE30" s="146"/>
      <c r="AF30" s="146"/>
      <c r="AG30" s="146" t="s">
        <v>125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 x14ac:dyDescent="0.2">
      <c r="A31" s="153"/>
      <c r="B31" s="154"/>
      <c r="C31" s="259" t="s">
        <v>704</v>
      </c>
      <c r="D31" s="260"/>
      <c r="E31" s="260"/>
      <c r="F31" s="260"/>
      <c r="G31" s="260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190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88" t="str">
        <f>C31</f>
        <v>bez naložení do dopravní nádoby, ale s vyprázdněním dopravní nádoby na hromadu nebo na dopravní prostředek,</v>
      </c>
      <c r="BB31" s="146"/>
      <c r="BC31" s="146"/>
      <c r="BD31" s="146"/>
      <c r="BE31" s="146"/>
      <c r="BF31" s="146"/>
      <c r="BG31" s="146"/>
      <c r="BH31" s="146"/>
    </row>
    <row r="32" spans="1:60" ht="22.5" outlineLevel="1" x14ac:dyDescent="0.2">
      <c r="A32" s="167">
        <v>11</v>
      </c>
      <c r="B32" s="168" t="s">
        <v>705</v>
      </c>
      <c r="C32" s="183" t="s">
        <v>706</v>
      </c>
      <c r="D32" s="169" t="s">
        <v>604</v>
      </c>
      <c r="E32" s="170">
        <v>380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70">
        <v>0</v>
      </c>
      <c r="O32" s="170">
        <f>ROUND(E32*N32,2)</f>
        <v>0</v>
      </c>
      <c r="P32" s="170">
        <v>0</v>
      </c>
      <c r="Q32" s="170">
        <f>ROUND(E32*P32,2)</f>
        <v>0</v>
      </c>
      <c r="R32" s="172" t="s">
        <v>672</v>
      </c>
      <c r="S32" s="172" t="s">
        <v>122</v>
      </c>
      <c r="T32" s="173" t="s">
        <v>132</v>
      </c>
      <c r="U32" s="156">
        <v>5.1999999999999998E-3</v>
      </c>
      <c r="V32" s="156">
        <f>ROUND(E32*U32,2)</f>
        <v>1.98</v>
      </c>
      <c r="W32" s="156"/>
      <c r="X32" s="156" t="s">
        <v>123</v>
      </c>
      <c r="Y32" s="156" t="s">
        <v>124</v>
      </c>
      <c r="Z32" s="146"/>
      <c r="AA32" s="146"/>
      <c r="AB32" s="146"/>
      <c r="AC32" s="146"/>
      <c r="AD32" s="146"/>
      <c r="AE32" s="146"/>
      <c r="AF32" s="146"/>
      <c r="AG32" s="146" t="s">
        <v>125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2" x14ac:dyDescent="0.2">
      <c r="A33" s="153"/>
      <c r="B33" s="154"/>
      <c r="C33" s="259" t="s">
        <v>707</v>
      </c>
      <c r="D33" s="260"/>
      <c r="E33" s="260"/>
      <c r="F33" s="260"/>
      <c r="G33" s="260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190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ht="22.5" outlineLevel="1" x14ac:dyDescent="0.2">
      <c r="A34" s="174">
        <v>12</v>
      </c>
      <c r="B34" s="175" t="s">
        <v>708</v>
      </c>
      <c r="C34" s="182" t="s">
        <v>709</v>
      </c>
      <c r="D34" s="176" t="s">
        <v>604</v>
      </c>
      <c r="E34" s="177">
        <v>380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7">
        <v>0</v>
      </c>
      <c r="O34" s="177">
        <f>ROUND(E34*N34,2)</f>
        <v>0</v>
      </c>
      <c r="P34" s="177">
        <v>0</v>
      </c>
      <c r="Q34" s="177">
        <f>ROUND(E34*P34,2)</f>
        <v>0</v>
      </c>
      <c r="R34" s="179" t="s">
        <v>672</v>
      </c>
      <c r="S34" s="179" t="s">
        <v>122</v>
      </c>
      <c r="T34" s="180" t="s">
        <v>122</v>
      </c>
      <c r="U34" s="156">
        <v>5.2999999999999999E-2</v>
      </c>
      <c r="V34" s="156">
        <f>ROUND(E34*U34,2)</f>
        <v>20.14</v>
      </c>
      <c r="W34" s="156"/>
      <c r="X34" s="156" t="s">
        <v>123</v>
      </c>
      <c r="Y34" s="156" t="s">
        <v>124</v>
      </c>
      <c r="Z34" s="146"/>
      <c r="AA34" s="146"/>
      <c r="AB34" s="146"/>
      <c r="AC34" s="146"/>
      <c r="AD34" s="146"/>
      <c r="AE34" s="146"/>
      <c r="AF34" s="146"/>
      <c r="AG34" s="146" t="s">
        <v>125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67">
        <v>13</v>
      </c>
      <c r="B35" s="168" t="s">
        <v>710</v>
      </c>
      <c r="C35" s="183" t="s">
        <v>711</v>
      </c>
      <c r="D35" s="169" t="s">
        <v>604</v>
      </c>
      <c r="E35" s="170">
        <v>131.005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0</v>
      </c>
      <c r="N35" s="170">
        <v>1.7</v>
      </c>
      <c r="O35" s="170">
        <f>ROUND(E35*N35,2)</f>
        <v>222.71</v>
      </c>
      <c r="P35" s="170">
        <v>0</v>
      </c>
      <c r="Q35" s="170">
        <f>ROUND(E35*P35,2)</f>
        <v>0</v>
      </c>
      <c r="R35" s="172" t="s">
        <v>672</v>
      </c>
      <c r="S35" s="172" t="s">
        <v>122</v>
      </c>
      <c r="T35" s="173" t="s">
        <v>122</v>
      </c>
      <c r="U35" s="156">
        <v>1.587</v>
      </c>
      <c r="V35" s="156">
        <f>ROUND(E35*U35,2)</f>
        <v>207.9</v>
      </c>
      <c r="W35" s="156"/>
      <c r="X35" s="156" t="s">
        <v>123</v>
      </c>
      <c r="Y35" s="156" t="s">
        <v>124</v>
      </c>
      <c r="Z35" s="146"/>
      <c r="AA35" s="146"/>
      <c r="AB35" s="146"/>
      <c r="AC35" s="146"/>
      <c r="AD35" s="146"/>
      <c r="AE35" s="146"/>
      <c r="AF35" s="146"/>
      <c r="AG35" s="146" t="s">
        <v>125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ht="22.5" outlineLevel="2" x14ac:dyDescent="0.2">
      <c r="A36" s="153"/>
      <c r="B36" s="154"/>
      <c r="C36" s="259" t="s">
        <v>712</v>
      </c>
      <c r="D36" s="260"/>
      <c r="E36" s="260"/>
      <c r="F36" s="260"/>
      <c r="G36" s="260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190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88" t="str">
        <f>C36</f>
        <v>sypaninou z vhodných hornin tř. 1 - 4 nebo materiálem připraveným podél výkopu ve vzdálenosti do 3 m od jeho kraje, pro jakoukoliv hloubku výkopu a jakoukoliv míru zhutnění,</v>
      </c>
      <c r="BB36" s="146"/>
      <c r="BC36" s="146"/>
      <c r="BD36" s="146"/>
      <c r="BE36" s="146"/>
      <c r="BF36" s="146"/>
      <c r="BG36" s="146"/>
      <c r="BH36" s="146"/>
    </row>
    <row r="37" spans="1:60" outlineLevel="2" x14ac:dyDescent="0.2">
      <c r="A37" s="153"/>
      <c r="B37" s="154"/>
      <c r="C37" s="184" t="s">
        <v>713</v>
      </c>
      <c r="D37" s="157"/>
      <c r="E37" s="158">
        <v>131</v>
      </c>
      <c r="F37" s="156"/>
      <c r="G37" s="156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141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67">
        <v>14</v>
      </c>
      <c r="B38" s="168" t="s">
        <v>714</v>
      </c>
      <c r="C38" s="183" t="s">
        <v>715</v>
      </c>
      <c r="D38" s="169" t="s">
        <v>604</v>
      </c>
      <c r="E38" s="170">
        <v>248.995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21</v>
      </c>
      <c r="M38" s="172">
        <f>G38*(1+L38/100)</f>
        <v>0</v>
      </c>
      <c r="N38" s="170">
        <v>0</v>
      </c>
      <c r="O38" s="170">
        <f>ROUND(E38*N38,2)</f>
        <v>0</v>
      </c>
      <c r="P38" s="170">
        <v>0</v>
      </c>
      <c r="Q38" s="170">
        <f>ROUND(E38*P38,2)</f>
        <v>0</v>
      </c>
      <c r="R38" s="172" t="s">
        <v>677</v>
      </c>
      <c r="S38" s="172" t="s">
        <v>122</v>
      </c>
      <c r="T38" s="173" t="s">
        <v>122</v>
      </c>
      <c r="U38" s="156">
        <v>0.86499999999999999</v>
      </c>
      <c r="V38" s="156">
        <f>ROUND(E38*U38,2)</f>
        <v>215.38</v>
      </c>
      <c r="W38" s="156"/>
      <c r="X38" s="156" t="s">
        <v>678</v>
      </c>
      <c r="Y38" s="156" t="s">
        <v>124</v>
      </c>
      <c r="Z38" s="146"/>
      <c r="AA38" s="146"/>
      <c r="AB38" s="146"/>
      <c r="AC38" s="146"/>
      <c r="AD38" s="146"/>
      <c r="AE38" s="146"/>
      <c r="AF38" s="146"/>
      <c r="AG38" s="146" t="s">
        <v>679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2" x14ac:dyDescent="0.2">
      <c r="A39" s="153"/>
      <c r="B39" s="154"/>
      <c r="C39" s="259" t="s">
        <v>716</v>
      </c>
      <c r="D39" s="260"/>
      <c r="E39" s="260"/>
      <c r="F39" s="260"/>
      <c r="G39" s="260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190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 x14ac:dyDescent="0.2">
      <c r="A40" s="153"/>
      <c r="B40" s="154"/>
      <c r="C40" s="184" t="s">
        <v>717</v>
      </c>
      <c r="D40" s="157"/>
      <c r="E40" s="158">
        <v>249</v>
      </c>
      <c r="F40" s="156"/>
      <c r="G40" s="156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141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ht="22.5" outlineLevel="1" x14ac:dyDescent="0.2">
      <c r="A41" s="174">
        <v>15</v>
      </c>
      <c r="B41" s="175" t="s">
        <v>718</v>
      </c>
      <c r="C41" s="182" t="s">
        <v>719</v>
      </c>
      <c r="D41" s="176" t="s">
        <v>604</v>
      </c>
      <c r="E41" s="177">
        <v>131.005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21</v>
      </c>
      <c r="M41" s="179">
        <f>G41*(1+L41/100)</f>
        <v>0</v>
      </c>
      <c r="N41" s="177">
        <v>0</v>
      </c>
      <c r="O41" s="177">
        <f>ROUND(E41*N41,2)</f>
        <v>0</v>
      </c>
      <c r="P41" s="177">
        <v>0</v>
      </c>
      <c r="Q41" s="177">
        <f>ROUND(E41*P41,2)</f>
        <v>0</v>
      </c>
      <c r="R41" s="179" t="s">
        <v>672</v>
      </c>
      <c r="S41" s="179" t="s">
        <v>122</v>
      </c>
      <c r="T41" s="180" t="s">
        <v>122</v>
      </c>
      <c r="U41" s="156">
        <v>8.9999999999999993E-3</v>
      </c>
      <c r="V41" s="156">
        <f>ROUND(E41*U41,2)</f>
        <v>1.18</v>
      </c>
      <c r="W41" s="156"/>
      <c r="X41" s="156" t="s">
        <v>123</v>
      </c>
      <c r="Y41" s="156" t="s">
        <v>124</v>
      </c>
      <c r="Z41" s="146"/>
      <c r="AA41" s="146"/>
      <c r="AB41" s="146"/>
      <c r="AC41" s="146"/>
      <c r="AD41" s="146"/>
      <c r="AE41" s="146"/>
      <c r="AF41" s="146"/>
      <c r="AG41" s="146" t="s">
        <v>125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74">
        <v>16</v>
      </c>
      <c r="B42" s="175" t="s">
        <v>720</v>
      </c>
      <c r="C42" s="182" t="s">
        <v>721</v>
      </c>
      <c r="D42" s="176" t="s">
        <v>604</v>
      </c>
      <c r="E42" s="177">
        <v>131.005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21</v>
      </c>
      <c r="M42" s="179">
        <f>G42*(1+L42/100)</f>
        <v>0</v>
      </c>
      <c r="N42" s="177">
        <v>0</v>
      </c>
      <c r="O42" s="177">
        <f>ROUND(E42*N42,2)</f>
        <v>0</v>
      </c>
      <c r="P42" s="177">
        <v>0</v>
      </c>
      <c r="Q42" s="177">
        <f>ROUND(E42*P42,2)</f>
        <v>0</v>
      </c>
      <c r="R42" s="179" t="s">
        <v>672</v>
      </c>
      <c r="S42" s="179" t="s">
        <v>122</v>
      </c>
      <c r="T42" s="180" t="s">
        <v>122</v>
      </c>
      <c r="U42" s="156">
        <v>0</v>
      </c>
      <c r="V42" s="156">
        <f>ROUND(E42*U42,2)</f>
        <v>0</v>
      </c>
      <c r="W42" s="156"/>
      <c r="X42" s="156" t="s">
        <v>123</v>
      </c>
      <c r="Y42" s="156" t="s">
        <v>124</v>
      </c>
      <c r="Z42" s="146"/>
      <c r="AA42" s="146"/>
      <c r="AB42" s="146"/>
      <c r="AC42" s="146"/>
      <c r="AD42" s="146"/>
      <c r="AE42" s="146"/>
      <c r="AF42" s="146"/>
      <c r="AG42" s="146" t="s">
        <v>125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outlineLevel="1" x14ac:dyDescent="0.2">
      <c r="A43" s="167">
        <v>17</v>
      </c>
      <c r="B43" s="168" t="s">
        <v>722</v>
      </c>
      <c r="C43" s="183" t="s">
        <v>723</v>
      </c>
      <c r="D43" s="169" t="s">
        <v>120</v>
      </c>
      <c r="E43" s="170">
        <v>29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70">
        <v>3.0000000000000001E-5</v>
      </c>
      <c r="O43" s="170">
        <f>ROUND(E43*N43,2)</f>
        <v>0</v>
      </c>
      <c r="P43" s="170">
        <v>0</v>
      </c>
      <c r="Q43" s="170">
        <f>ROUND(E43*P43,2)</f>
        <v>0</v>
      </c>
      <c r="R43" s="172" t="s">
        <v>677</v>
      </c>
      <c r="S43" s="172" t="s">
        <v>122</v>
      </c>
      <c r="T43" s="173" t="s">
        <v>122</v>
      </c>
      <c r="U43" s="156">
        <v>0.25752000000000003</v>
      </c>
      <c r="V43" s="156">
        <f>ROUND(E43*U43,2)</f>
        <v>7.47</v>
      </c>
      <c r="W43" s="156"/>
      <c r="X43" s="156" t="s">
        <v>678</v>
      </c>
      <c r="Y43" s="156" t="s">
        <v>124</v>
      </c>
      <c r="Z43" s="146"/>
      <c r="AA43" s="146"/>
      <c r="AB43" s="146"/>
      <c r="AC43" s="146"/>
      <c r="AD43" s="146"/>
      <c r="AE43" s="146"/>
      <c r="AF43" s="146"/>
      <c r="AG43" s="146" t="s">
        <v>679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ht="22.5" outlineLevel="2" x14ac:dyDescent="0.2">
      <c r="A44" s="153"/>
      <c r="B44" s="154"/>
      <c r="C44" s="259" t="s">
        <v>724</v>
      </c>
      <c r="D44" s="260"/>
      <c r="E44" s="260"/>
      <c r="F44" s="260"/>
      <c r="G44" s="260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190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88" t="str">
        <f>C44</f>
        <v>vč. urovnání ornice, naložení na skládce, vodorovným přemístěním ornice na místo rozprostření, založení trávníku osetím a dodávky travního semene.</v>
      </c>
      <c r="BB44" s="146"/>
      <c r="BC44" s="146"/>
      <c r="BD44" s="146"/>
      <c r="BE44" s="146"/>
      <c r="BF44" s="146"/>
      <c r="BG44" s="146"/>
      <c r="BH44" s="146"/>
    </row>
    <row r="45" spans="1:60" ht="22.5" outlineLevel="1" x14ac:dyDescent="0.2">
      <c r="A45" s="167">
        <v>18</v>
      </c>
      <c r="B45" s="168" t="s">
        <v>725</v>
      </c>
      <c r="C45" s="183" t="s">
        <v>726</v>
      </c>
      <c r="D45" s="169" t="s">
        <v>120</v>
      </c>
      <c r="E45" s="170">
        <v>407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70">
        <v>0</v>
      </c>
      <c r="O45" s="170">
        <f>ROUND(E45*N45,2)</f>
        <v>0</v>
      </c>
      <c r="P45" s="170">
        <v>0.22</v>
      </c>
      <c r="Q45" s="170">
        <f>ROUND(E45*P45,2)</f>
        <v>89.54</v>
      </c>
      <c r="R45" s="172" t="s">
        <v>727</v>
      </c>
      <c r="S45" s="172" t="s">
        <v>122</v>
      </c>
      <c r="T45" s="173" t="s">
        <v>132</v>
      </c>
      <c r="U45" s="156">
        <v>0.12</v>
      </c>
      <c r="V45" s="156">
        <f>ROUND(E45*U45,2)</f>
        <v>48.84</v>
      </c>
      <c r="W45" s="156"/>
      <c r="X45" s="156" t="s">
        <v>123</v>
      </c>
      <c r="Y45" s="156" t="s">
        <v>124</v>
      </c>
      <c r="Z45" s="146"/>
      <c r="AA45" s="146"/>
      <c r="AB45" s="146"/>
      <c r="AC45" s="146"/>
      <c r="AD45" s="146"/>
      <c r="AE45" s="146"/>
      <c r="AF45" s="146"/>
      <c r="AG45" s="146" t="s">
        <v>125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ht="22.5" outlineLevel="2" x14ac:dyDescent="0.2">
      <c r="A46" s="153"/>
      <c r="B46" s="154"/>
      <c r="C46" s="259" t="s">
        <v>728</v>
      </c>
      <c r="D46" s="260"/>
      <c r="E46" s="260"/>
      <c r="F46" s="260"/>
      <c r="G46" s="260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190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88" t="str">
        <f>C46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46" s="146"/>
      <c r="BC46" s="146"/>
      <c r="BD46" s="146"/>
      <c r="BE46" s="146"/>
      <c r="BF46" s="146"/>
      <c r="BG46" s="146"/>
      <c r="BH46" s="146"/>
    </row>
    <row r="47" spans="1:60" ht="22.5" outlineLevel="1" x14ac:dyDescent="0.2">
      <c r="A47" s="174">
        <v>19</v>
      </c>
      <c r="B47" s="175" t="s">
        <v>729</v>
      </c>
      <c r="C47" s="182" t="s">
        <v>730</v>
      </c>
      <c r="D47" s="176" t="s">
        <v>120</v>
      </c>
      <c r="E47" s="177">
        <v>407</v>
      </c>
      <c r="F47" s="178"/>
      <c r="G47" s="179">
        <f>ROUND(E47*F47,2)</f>
        <v>0</v>
      </c>
      <c r="H47" s="178"/>
      <c r="I47" s="179">
        <f>ROUND(E47*H47,2)</f>
        <v>0</v>
      </c>
      <c r="J47" s="178"/>
      <c r="K47" s="179">
        <f>ROUND(E47*J47,2)</f>
        <v>0</v>
      </c>
      <c r="L47" s="179">
        <v>21</v>
      </c>
      <c r="M47" s="179">
        <f>G47*(1+L47/100)</f>
        <v>0</v>
      </c>
      <c r="N47" s="177">
        <v>0</v>
      </c>
      <c r="O47" s="177">
        <f>ROUND(E47*N47,2)</f>
        <v>0</v>
      </c>
      <c r="P47" s="177">
        <v>0.33</v>
      </c>
      <c r="Q47" s="177">
        <f>ROUND(E47*P47,2)</f>
        <v>134.31</v>
      </c>
      <c r="R47" s="179" t="s">
        <v>727</v>
      </c>
      <c r="S47" s="179" t="s">
        <v>122</v>
      </c>
      <c r="T47" s="180" t="s">
        <v>132</v>
      </c>
      <c r="U47" s="156">
        <v>0.625</v>
      </c>
      <c r="V47" s="156">
        <f>ROUND(E47*U47,2)</f>
        <v>254.38</v>
      </c>
      <c r="W47" s="156"/>
      <c r="X47" s="156" t="s">
        <v>123</v>
      </c>
      <c r="Y47" s="156" t="s">
        <v>124</v>
      </c>
      <c r="Z47" s="146"/>
      <c r="AA47" s="146"/>
      <c r="AB47" s="146"/>
      <c r="AC47" s="146"/>
      <c r="AD47" s="146"/>
      <c r="AE47" s="146"/>
      <c r="AF47" s="146"/>
      <c r="AG47" s="146" t="s">
        <v>125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ht="22.5" outlineLevel="1" x14ac:dyDescent="0.2">
      <c r="A48" s="167">
        <v>20</v>
      </c>
      <c r="B48" s="168" t="s">
        <v>731</v>
      </c>
      <c r="C48" s="183" t="s">
        <v>732</v>
      </c>
      <c r="D48" s="169" t="s">
        <v>120</v>
      </c>
      <c r="E48" s="170">
        <v>407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70">
        <v>0</v>
      </c>
      <c r="O48" s="170">
        <f>ROUND(E48*N48,2)</f>
        <v>0</v>
      </c>
      <c r="P48" s="170">
        <v>0.33</v>
      </c>
      <c r="Q48" s="170">
        <f>ROUND(E48*P48,2)</f>
        <v>134.31</v>
      </c>
      <c r="R48" s="172" t="s">
        <v>727</v>
      </c>
      <c r="S48" s="172" t="s">
        <v>122</v>
      </c>
      <c r="T48" s="173" t="s">
        <v>132</v>
      </c>
      <c r="U48" s="156">
        <v>0.52649999999999997</v>
      </c>
      <c r="V48" s="156">
        <f>ROUND(E48*U48,2)</f>
        <v>214.29</v>
      </c>
      <c r="W48" s="156"/>
      <c r="X48" s="156" t="s">
        <v>123</v>
      </c>
      <c r="Y48" s="156" t="s">
        <v>124</v>
      </c>
      <c r="Z48" s="146"/>
      <c r="AA48" s="146"/>
      <c r="AB48" s="146"/>
      <c r="AC48" s="146"/>
      <c r="AD48" s="146"/>
      <c r="AE48" s="146"/>
      <c r="AF48" s="146"/>
      <c r="AG48" s="146" t="s">
        <v>125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2" x14ac:dyDescent="0.2">
      <c r="A49" s="153"/>
      <c r="B49" s="154"/>
      <c r="C49" s="184" t="s">
        <v>733</v>
      </c>
      <c r="D49" s="157"/>
      <c r="E49" s="158">
        <v>407</v>
      </c>
      <c r="F49" s="156"/>
      <c r="G49" s="156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141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67">
        <v>21</v>
      </c>
      <c r="B50" s="168" t="s">
        <v>734</v>
      </c>
      <c r="C50" s="183" t="s">
        <v>735</v>
      </c>
      <c r="D50" s="169" t="s">
        <v>120</v>
      </c>
      <c r="E50" s="170">
        <v>12</v>
      </c>
      <c r="F50" s="171"/>
      <c r="G50" s="172">
        <f>ROUND(E50*F50,2)</f>
        <v>0</v>
      </c>
      <c r="H50" s="171"/>
      <c r="I50" s="172">
        <f>ROUND(E50*H50,2)</f>
        <v>0</v>
      </c>
      <c r="J50" s="171"/>
      <c r="K50" s="172">
        <f>ROUND(E50*J50,2)</f>
        <v>0</v>
      </c>
      <c r="L50" s="172">
        <v>21</v>
      </c>
      <c r="M50" s="172">
        <f>G50*(1+L50/100)</f>
        <v>0</v>
      </c>
      <c r="N50" s="170">
        <v>0.16</v>
      </c>
      <c r="O50" s="170">
        <f>ROUND(E50*N50,2)</f>
        <v>1.92</v>
      </c>
      <c r="P50" s="170">
        <v>0</v>
      </c>
      <c r="Q50" s="170">
        <f>ROUND(E50*P50,2)</f>
        <v>0</v>
      </c>
      <c r="R50" s="172" t="s">
        <v>736</v>
      </c>
      <c r="S50" s="172" t="s">
        <v>122</v>
      </c>
      <c r="T50" s="173" t="s">
        <v>132</v>
      </c>
      <c r="U50" s="156">
        <v>0.18</v>
      </c>
      <c r="V50" s="156">
        <f>ROUND(E50*U50,2)</f>
        <v>2.16</v>
      </c>
      <c r="W50" s="156"/>
      <c r="X50" s="156" t="s">
        <v>123</v>
      </c>
      <c r="Y50" s="156" t="s">
        <v>124</v>
      </c>
      <c r="Z50" s="146"/>
      <c r="AA50" s="146"/>
      <c r="AB50" s="146"/>
      <c r="AC50" s="146"/>
      <c r="AD50" s="146"/>
      <c r="AE50" s="146"/>
      <c r="AF50" s="146"/>
      <c r="AG50" s="146" t="s">
        <v>125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2" x14ac:dyDescent="0.2">
      <c r="A51" s="153"/>
      <c r="B51" s="154"/>
      <c r="C51" s="184" t="s">
        <v>737</v>
      </c>
      <c r="D51" s="157"/>
      <c r="E51" s="158">
        <v>12</v>
      </c>
      <c r="F51" s="156"/>
      <c r="G51" s="156"/>
      <c r="H51" s="156"/>
      <c r="I51" s="156"/>
      <c r="J51" s="156"/>
      <c r="K51" s="156"/>
      <c r="L51" s="156"/>
      <c r="M51" s="156"/>
      <c r="N51" s="155"/>
      <c r="O51" s="155"/>
      <c r="P51" s="155"/>
      <c r="Q51" s="155"/>
      <c r="R51" s="156"/>
      <c r="S51" s="156"/>
      <c r="T51" s="156"/>
      <c r="U51" s="156"/>
      <c r="V51" s="156"/>
      <c r="W51" s="156"/>
      <c r="X51" s="156"/>
      <c r="Y51" s="156"/>
      <c r="Z51" s="146"/>
      <c r="AA51" s="146"/>
      <c r="AB51" s="146"/>
      <c r="AC51" s="146"/>
      <c r="AD51" s="146"/>
      <c r="AE51" s="146"/>
      <c r="AF51" s="146"/>
      <c r="AG51" s="146" t="s">
        <v>141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x14ac:dyDescent="0.2">
      <c r="A52" s="160" t="s">
        <v>116</v>
      </c>
      <c r="B52" s="161" t="s">
        <v>46</v>
      </c>
      <c r="C52" s="181" t="s">
        <v>52</v>
      </c>
      <c r="D52" s="162"/>
      <c r="E52" s="163"/>
      <c r="F52" s="164"/>
      <c r="G52" s="164">
        <f>SUMIF(AG53:AG55,"&lt;&gt;NOR",G53:G55)</f>
        <v>0</v>
      </c>
      <c r="H52" s="164"/>
      <c r="I52" s="164">
        <f>SUM(I53:I55)</f>
        <v>0</v>
      </c>
      <c r="J52" s="164"/>
      <c r="K52" s="164">
        <f>SUM(K53:K55)</f>
        <v>0</v>
      </c>
      <c r="L52" s="164"/>
      <c r="M52" s="164">
        <f>SUM(M53:M55)</f>
        <v>0</v>
      </c>
      <c r="N52" s="163"/>
      <c r="O52" s="163">
        <f>SUM(O53:O55)</f>
        <v>0.78</v>
      </c>
      <c r="P52" s="163"/>
      <c r="Q52" s="163">
        <f>SUM(Q53:Q55)</f>
        <v>0</v>
      </c>
      <c r="R52" s="164"/>
      <c r="S52" s="164"/>
      <c r="T52" s="165"/>
      <c r="U52" s="159"/>
      <c r="V52" s="159">
        <f>SUM(V53:V55)</f>
        <v>2.5499999999999998</v>
      </c>
      <c r="W52" s="159"/>
      <c r="X52" s="159"/>
      <c r="Y52" s="159"/>
      <c r="AG52" t="s">
        <v>117</v>
      </c>
    </row>
    <row r="53" spans="1:60" ht="22.5" outlineLevel="1" x14ac:dyDescent="0.2">
      <c r="A53" s="167">
        <v>22</v>
      </c>
      <c r="B53" s="168" t="s">
        <v>738</v>
      </c>
      <c r="C53" s="183" t="s">
        <v>739</v>
      </c>
      <c r="D53" s="169" t="s">
        <v>604</v>
      </c>
      <c r="E53" s="170">
        <v>0.26400000000000001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21</v>
      </c>
      <c r="M53" s="172">
        <f>G53*(1+L53/100)</f>
        <v>0</v>
      </c>
      <c r="N53" s="170">
        <v>2.9523700000000002</v>
      </c>
      <c r="O53" s="170">
        <f>ROUND(E53*N53,2)</f>
        <v>0.78</v>
      </c>
      <c r="P53" s="170">
        <v>0</v>
      </c>
      <c r="Q53" s="170">
        <f>ROUND(E53*P53,2)</f>
        <v>0</v>
      </c>
      <c r="R53" s="172" t="s">
        <v>677</v>
      </c>
      <c r="S53" s="172" t="s">
        <v>122</v>
      </c>
      <c r="T53" s="173" t="s">
        <v>132</v>
      </c>
      <c r="U53" s="156">
        <v>9.6678800000000003</v>
      </c>
      <c r="V53" s="156">
        <f>ROUND(E53*U53,2)</f>
        <v>2.5499999999999998</v>
      </c>
      <c r="W53" s="156"/>
      <c r="X53" s="156" t="s">
        <v>678</v>
      </c>
      <c r="Y53" s="156" t="s">
        <v>124</v>
      </c>
      <c r="Z53" s="146"/>
      <c r="AA53" s="146"/>
      <c r="AB53" s="146"/>
      <c r="AC53" s="146"/>
      <c r="AD53" s="146"/>
      <c r="AE53" s="146"/>
      <c r="AF53" s="146"/>
      <c r="AG53" s="146" t="s">
        <v>679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2" x14ac:dyDescent="0.2">
      <c r="A54" s="153"/>
      <c r="B54" s="154"/>
      <c r="C54" s="259" t="s">
        <v>740</v>
      </c>
      <c r="D54" s="260"/>
      <c r="E54" s="260"/>
      <c r="F54" s="260"/>
      <c r="G54" s="260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190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 x14ac:dyDescent="0.2">
      <c r="A55" s="153"/>
      <c r="B55" s="154"/>
      <c r="C55" s="184" t="s">
        <v>741</v>
      </c>
      <c r="D55" s="157"/>
      <c r="E55" s="158">
        <v>0.26</v>
      </c>
      <c r="F55" s="156"/>
      <c r="G55" s="156"/>
      <c r="H55" s="156"/>
      <c r="I55" s="156"/>
      <c r="J55" s="156"/>
      <c r="K55" s="156"/>
      <c r="L55" s="156"/>
      <c r="M55" s="156"/>
      <c r="N55" s="155"/>
      <c r="O55" s="155"/>
      <c r="P55" s="155"/>
      <c r="Q55" s="155"/>
      <c r="R55" s="156"/>
      <c r="S55" s="156"/>
      <c r="T55" s="156"/>
      <c r="U55" s="156"/>
      <c r="V55" s="156"/>
      <c r="W55" s="156"/>
      <c r="X55" s="156"/>
      <c r="Y55" s="156"/>
      <c r="Z55" s="146"/>
      <c r="AA55" s="146"/>
      <c r="AB55" s="146"/>
      <c r="AC55" s="146"/>
      <c r="AD55" s="146"/>
      <c r="AE55" s="146"/>
      <c r="AF55" s="146"/>
      <c r="AG55" s="146" t="s">
        <v>141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x14ac:dyDescent="0.2">
      <c r="A56" s="160" t="s">
        <v>116</v>
      </c>
      <c r="B56" s="161" t="s">
        <v>53</v>
      </c>
      <c r="C56" s="181" t="s">
        <v>54</v>
      </c>
      <c r="D56" s="162"/>
      <c r="E56" s="163"/>
      <c r="F56" s="164"/>
      <c r="G56" s="164">
        <f>SUMIF(AG57:AG61,"&lt;&gt;NOR",G57:G61)</f>
        <v>0</v>
      </c>
      <c r="H56" s="164"/>
      <c r="I56" s="164">
        <f>SUM(I57:I61)</f>
        <v>0</v>
      </c>
      <c r="J56" s="164"/>
      <c r="K56" s="164">
        <f>SUM(K57:K61)</f>
        <v>0</v>
      </c>
      <c r="L56" s="164"/>
      <c r="M56" s="164">
        <f>SUM(M57:M61)</f>
        <v>0</v>
      </c>
      <c r="N56" s="163"/>
      <c r="O56" s="163">
        <f>SUM(O57:O61)</f>
        <v>2.2599999999999998</v>
      </c>
      <c r="P56" s="163"/>
      <c r="Q56" s="163">
        <f>SUM(Q57:Q61)</f>
        <v>0</v>
      </c>
      <c r="R56" s="164"/>
      <c r="S56" s="164"/>
      <c r="T56" s="165"/>
      <c r="U56" s="159"/>
      <c r="V56" s="159">
        <f>SUM(V57:V61)</f>
        <v>11.23</v>
      </c>
      <c r="W56" s="159"/>
      <c r="X56" s="159"/>
      <c r="Y56" s="159"/>
      <c r="AG56" t="s">
        <v>117</v>
      </c>
    </row>
    <row r="57" spans="1:60" ht="22.5" outlineLevel="1" x14ac:dyDescent="0.2">
      <c r="A57" s="167">
        <v>23</v>
      </c>
      <c r="B57" s="168" t="s">
        <v>742</v>
      </c>
      <c r="C57" s="183" t="s">
        <v>743</v>
      </c>
      <c r="D57" s="169" t="s">
        <v>148</v>
      </c>
      <c r="E57" s="170">
        <v>6</v>
      </c>
      <c r="F57" s="171"/>
      <c r="G57" s="172">
        <f>ROUND(E57*F57,2)</f>
        <v>0</v>
      </c>
      <c r="H57" s="171"/>
      <c r="I57" s="172">
        <f>ROUND(E57*H57,2)</f>
        <v>0</v>
      </c>
      <c r="J57" s="171"/>
      <c r="K57" s="172">
        <f>ROUND(E57*J57,2)</f>
        <v>0</v>
      </c>
      <c r="L57" s="172">
        <v>21</v>
      </c>
      <c r="M57" s="172">
        <f>G57*(1+L57/100)</f>
        <v>0</v>
      </c>
      <c r="N57" s="170">
        <v>0.1</v>
      </c>
      <c r="O57" s="170">
        <f>ROUND(E57*N57,2)</f>
        <v>0.6</v>
      </c>
      <c r="P57" s="170">
        <v>0</v>
      </c>
      <c r="Q57" s="170">
        <f>ROUND(E57*P57,2)</f>
        <v>0</v>
      </c>
      <c r="R57" s="172" t="s">
        <v>744</v>
      </c>
      <c r="S57" s="172" t="s">
        <v>122</v>
      </c>
      <c r="T57" s="173" t="s">
        <v>132</v>
      </c>
      <c r="U57" s="156">
        <v>0.44</v>
      </c>
      <c r="V57" s="156">
        <f>ROUND(E57*U57,2)</f>
        <v>2.64</v>
      </c>
      <c r="W57" s="156"/>
      <c r="X57" s="156" t="s">
        <v>123</v>
      </c>
      <c r="Y57" s="156" t="s">
        <v>124</v>
      </c>
      <c r="Z57" s="146"/>
      <c r="AA57" s="146"/>
      <c r="AB57" s="146"/>
      <c r="AC57" s="146"/>
      <c r="AD57" s="146"/>
      <c r="AE57" s="146"/>
      <c r="AF57" s="146"/>
      <c r="AG57" s="146" t="s">
        <v>125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2" x14ac:dyDescent="0.2">
      <c r="A58" s="153"/>
      <c r="B58" s="154"/>
      <c r="C58" s="259" t="s">
        <v>745</v>
      </c>
      <c r="D58" s="260"/>
      <c r="E58" s="260"/>
      <c r="F58" s="260"/>
      <c r="G58" s="260"/>
      <c r="H58" s="156"/>
      <c r="I58" s="156"/>
      <c r="J58" s="156"/>
      <c r="K58" s="156"/>
      <c r="L58" s="156"/>
      <c r="M58" s="156"/>
      <c r="N58" s="155"/>
      <c r="O58" s="155"/>
      <c r="P58" s="155"/>
      <c r="Q58" s="155"/>
      <c r="R58" s="156"/>
      <c r="S58" s="156"/>
      <c r="T58" s="156"/>
      <c r="U58" s="156"/>
      <c r="V58" s="156"/>
      <c r="W58" s="156"/>
      <c r="X58" s="156"/>
      <c r="Y58" s="156"/>
      <c r="Z58" s="146"/>
      <c r="AA58" s="146"/>
      <c r="AB58" s="146"/>
      <c r="AC58" s="146"/>
      <c r="AD58" s="146"/>
      <c r="AE58" s="146"/>
      <c r="AF58" s="146"/>
      <c r="AG58" s="146" t="s">
        <v>190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67">
        <v>24</v>
      </c>
      <c r="B59" s="168" t="s">
        <v>746</v>
      </c>
      <c r="C59" s="183" t="s">
        <v>747</v>
      </c>
      <c r="D59" s="169" t="s">
        <v>120</v>
      </c>
      <c r="E59" s="170">
        <v>1.5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70">
        <v>1.10486</v>
      </c>
      <c r="O59" s="170">
        <f>ROUND(E59*N59,2)</f>
        <v>1.66</v>
      </c>
      <c r="P59" s="170">
        <v>0</v>
      </c>
      <c r="Q59" s="170">
        <f>ROUND(E59*P59,2)</f>
        <v>0</v>
      </c>
      <c r="R59" s="172" t="s">
        <v>677</v>
      </c>
      <c r="S59" s="172" t="s">
        <v>122</v>
      </c>
      <c r="T59" s="173" t="s">
        <v>132</v>
      </c>
      <c r="U59" s="156">
        <v>5.72363</v>
      </c>
      <c r="V59" s="156">
        <f>ROUND(E59*U59,2)</f>
        <v>8.59</v>
      </c>
      <c r="W59" s="156"/>
      <c r="X59" s="156" t="s">
        <v>678</v>
      </c>
      <c r="Y59" s="156" t="s">
        <v>124</v>
      </c>
      <c r="Z59" s="146"/>
      <c r="AA59" s="146"/>
      <c r="AB59" s="146"/>
      <c r="AC59" s="146"/>
      <c r="AD59" s="146"/>
      <c r="AE59" s="146"/>
      <c r="AF59" s="146"/>
      <c r="AG59" s="146" t="s">
        <v>679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2" x14ac:dyDescent="0.2">
      <c r="A60" s="153"/>
      <c r="B60" s="154"/>
      <c r="C60" s="184" t="s">
        <v>748</v>
      </c>
      <c r="D60" s="157"/>
      <c r="E60" s="158">
        <v>1.5</v>
      </c>
      <c r="F60" s="156"/>
      <c r="G60" s="156"/>
      <c r="H60" s="156"/>
      <c r="I60" s="156"/>
      <c r="J60" s="156"/>
      <c r="K60" s="156"/>
      <c r="L60" s="156"/>
      <c r="M60" s="156"/>
      <c r="N60" s="155"/>
      <c r="O60" s="155"/>
      <c r="P60" s="155"/>
      <c r="Q60" s="155"/>
      <c r="R60" s="156"/>
      <c r="S60" s="156"/>
      <c r="T60" s="156"/>
      <c r="U60" s="156"/>
      <c r="V60" s="156"/>
      <c r="W60" s="156"/>
      <c r="X60" s="156"/>
      <c r="Y60" s="156"/>
      <c r="Z60" s="146"/>
      <c r="AA60" s="146"/>
      <c r="AB60" s="146"/>
      <c r="AC60" s="146"/>
      <c r="AD60" s="146"/>
      <c r="AE60" s="146"/>
      <c r="AF60" s="146"/>
      <c r="AG60" s="146" t="s">
        <v>141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ht="22.5" outlineLevel="1" x14ac:dyDescent="0.2">
      <c r="A61" s="174">
        <v>25</v>
      </c>
      <c r="B61" s="175" t="s">
        <v>749</v>
      </c>
      <c r="C61" s="182" t="s">
        <v>750</v>
      </c>
      <c r="D61" s="176" t="s">
        <v>148</v>
      </c>
      <c r="E61" s="177">
        <v>5</v>
      </c>
      <c r="F61" s="178"/>
      <c r="G61" s="179">
        <f>ROUND(E61*F61,2)</f>
        <v>0</v>
      </c>
      <c r="H61" s="178"/>
      <c r="I61" s="179">
        <f>ROUND(E61*H61,2)</f>
        <v>0</v>
      </c>
      <c r="J61" s="178"/>
      <c r="K61" s="179">
        <f>ROUND(E61*J61,2)</f>
        <v>0</v>
      </c>
      <c r="L61" s="179">
        <v>21</v>
      </c>
      <c r="M61" s="179">
        <f>G61*(1+L61/100)</f>
        <v>0</v>
      </c>
      <c r="N61" s="177">
        <v>2.0000000000000002E-5</v>
      </c>
      <c r="O61" s="177">
        <f>ROUND(E61*N61,2)</f>
        <v>0</v>
      </c>
      <c r="P61" s="177">
        <v>0</v>
      </c>
      <c r="Q61" s="177">
        <f>ROUND(E61*P61,2)</f>
        <v>0</v>
      </c>
      <c r="R61" s="179" t="s">
        <v>149</v>
      </c>
      <c r="S61" s="179" t="s">
        <v>122</v>
      </c>
      <c r="T61" s="180" t="s">
        <v>122</v>
      </c>
      <c r="U61" s="156">
        <v>0</v>
      </c>
      <c r="V61" s="156">
        <f>ROUND(E61*U61,2)</f>
        <v>0</v>
      </c>
      <c r="W61" s="156"/>
      <c r="X61" s="156" t="s">
        <v>150</v>
      </c>
      <c r="Y61" s="156" t="s">
        <v>124</v>
      </c>
      <c r="Z61" s="146"/>
      <c r="AA61" s="146"/>
      <c r="AB61" s="146"/>
      <c r="AC61" s="146"/>
      <c r="AD61" s="146"/>
      <c r="AE61" s="146"/>
      <c r="AF61" s="146"/>
      <c r="AG61" s="146" t="s">
        <v>151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x14ac:dyDescent="0.2">
      <c r="A62" s="160" t="s">
        <v>116</v>
      </c>
      <c r="B62" s="161" t="s">
        <v>55</v>
      </c>
      <c r="C62" s="181" t="s">
        <v>56</v>
      </c>
      <c r="D62" s="162"/>
      <c r="E62" s="163"/>
      <c r="F62" s="164"/>
      <c r="G62" s="164">
        <f>SUMIF(AG63:AG88,"&lt;&gt;NOR",G63:G88)</f>
        <v>0</v>
      </c>
      <c r="H62" s="164"/>
      <c r="I62" s="164">
        <f>SUM(I63:I88)</f>
        <v>0</v>
      </c>
      <c r="J62" s="164"/>
      <c r="K62" s="164">
        <f>SUM(K63:K88)</f>
        <v>0</v>
      </c>
      <c r="L62" s="164"/>
      <c r="M62" s="164">
        <f>SUM(M63:M88)</f>
        <v>0</v>
      </c>
      <c r="N62" s="163"/>
      <c r="O62" s="163">
        <f>SUM(O63:O88)</f>
        <v>607.75</v>
      </c>
      <c r="P62" s="163"/>
      <c r="Q62" s="163">
        <f>SUM(Q63:Q88)</f>
        <v>12.35</v>
      </c>
      <c r="R62" s="164"/>
      <c r="S62" s="164"/>
      <c r="T62" s="165"/>
      <c r="U62" s="159"/>
      <c r="V62" s="159">
        <f>SUM(V63:V88)</f>
        <v>228.91</v>
      </c>
      <c r="W62" s="159"/>
      <c r="X62" s="159"/>
      <c r="Y62" s="159"/>
      <c r="AG62" t="s">
        <v>117</v>
      </c>
    </row>
    <row r="63" spans="1:60" ht="22.5" outlineLevel="1" x14ac:dyDescent="0.2">
      <c r="A63" s="167">
        <v>26</v>
      </c>
      <c r="B63" s="168" t="s">
        <v>751</v>
      </c>
      <c r="C63" s="183" t="s">
        <v>752</v>
      </c>
      <c r="D63" s="169" t="s">
        <v>120</v>
      </c>
      <c r="E63" s="170">
        <v>47.34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21</v>
      </c>
      <c r="M63" s="172">
        <f>G63*(1+L63/100)</f>
        <v>0</v>
      </c>
      <c r="N63" s="170">
        <v>0</v>
      </c>
      <c r="O63" s="170">
        <f>ROUND(E63*N63,2)</f>
        <v>0</v>
      </c>
      <c r="P63" s="170">
        <v>0.22500000000000001</v>
      </c>
      <c r="Q63" s="170">
        <f>ROUND(E63*P63,2)</f>
        <v>10.65</v>
      </c>
      <c r="R63" s="172" t="s">
        <v>727</v>
      </c>
      <c r="S63" s="172" t="s">
        <v>122</v>
      </c>
      <c r="T63" s="173" t="s">
        <v>132</v>
      </c>
      <c r="U63" s="156">
        <v>0.14199999999999999</v>
      </c>
      <c r="V63" s="156">
        <f>ROUND(E63*U63,2)</f>
        <v>6.72</v>
      </c>
      <c r="W63" s="156"/>
      <c r="X63" s="156" t="s">
        <v>123</v>
      </c>
      <c r="Y63" s="156" t="s">
        <v>124</v>
      </c>
      <c r="Z63" s="146"/>
      <c r="AA63" s="146"/>
      <c r="AB63" s="146"/>
      <c r="AC63" s="146"/>
      <c r="AD63" s="146"/>
      <c r="AE63" s="146"/>
      <c r="AF63" s="146"/>
      <c r="AG63" s="146" t="s">
        <v>125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2" x14ac:dyDescent="0.2">
      <c r="A64" s="153"/>
      <c r="B64" s="154"/>
      <c r="C64" s="259" t="s">
        <v>753</v>
      </c>
      <c r="D64" s="260"/>
      <c r="E64" s="260"/>
      <c r="F64" s="260"/>
      <c r="G64" s="260"/>
      <c r="H64" s="156"/>
      <c r="I64" s="156"/>
      <c r="J64" s="156"/>
      <c r="K64" s="156"/>
      <c r="L64" s="156"/>
      <c r="M64" s="156"/>
      <c r="N64" s="155"/>
      <c r="O64" s="155"/>
      <c r="P64" s="155"/>
      <c r="Q64" s="155"/>
      <c r="R64" s="156"/>
      <c r="S64" s="156"/>
      <c r="T64" s="156"/>
      <c r="U64" s="156"/>
      <c r="V64" s="156"/>
      <c r="W64" s="156"/>
      <c r="X64" s="156"/>
      <c r="Y64" s="156"/>
      <c r="Z64" s="146"/>
      <c r="AA64" s="146"/>
      <c r="AB64" s="146"/>
      <c r="AC64" s="146"/>
      <c r="AD64" s="146"/>
      <c r="AE64" s="146"/>
      <c r="AF64" s="146"/>
      <c r="AG64" s="146" t="s">
        <v>190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2" x14ac:dyDescent="0.2">
      <c r="A65" s="153"/>
      <c r="B65" s="154"/>
      <c r="C65" s="184" t="s">
        <v>754</v>
      </c>
      <c r="D65" s="157"/>
      <c r="E65" s="158">
        <v>31</v>
      </c>
      <c r="F65" s="156"/>
      <c r="G65" s="156"/>
      <c r="H65" s="156"/>
      <c r="I65" s="156"/>
      <c r="J65" s="156"/>
      <c r="K65" s="156"/>
      <c r="L65" s="156"/>
      <c r="M65" s="156"/>
      <c r="N65" s="155"/>
      <c r="O65" s="155"/>
      <c r="P65" s="155"/>
      <c r="Q65" s="155"/>
      <c r="R65" s="156"/>
      <c r="S65" s="156"/>
      <c r="T65" s="156"/>
      <c r="U65" s="156"/>
      <c r="V65" s="156"/>
      <c r="W65" s="156"/>
      <c r="X65" s="156"/>
      <c r="Y65" s="156"/>
      <c r="Z65" s="146"/>
      <c r="AA65" s="146"/>
      <c r="AB65" s="146"/>
      <c r="AC65" s="146"/>
      <c r="AD65" s="146"/>
      <c r="AE65" s="146"/>
      <c r="AF65" s="146"/>
      <c r="AG65" s="146" t="s">
        <v>141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3" x14ac:dyDescent="0.2">
      <c r="A66" s="153"/>
      <c r="B66" s="154"/>
      <c r="C66" s="184" t="s">
        <v>755</v>
      </c>
      <c r="D66" s="157"/>
      <c r="E66" s="158">
        <v>7.84</v>
      </c>
      <c r="F66" s="156"/>
      <c r="G66" s="156"/>
      <c r="H66" s="156"/>
      <c r="I66" s="156"/>
      <c r="J66" s="156"/>
      <c r="K66" s="156"/>
      <c r="L66" s="156"/>
      <c r="M66" s="156"/>
      <c r="N66" s="155"/>
      <c r="O66" s="155"/>
      <c r="P66" s="155"/>
      <c r="Q66" s="155"/>
      <c r="R66" s="156"/>
      <c r="S66" s="156"/>
      <c r="T66" s="156"/>
      <c r="U66" s="156"/>
      <c r="V66" s="156"/>
      <c r="W66" s="156"/>
      <c r="X66" s="156"/>
      <c r="Y66" s="156"/>
      <c r="Z66" s="146"/>
      <c r="AA66" s="146"/>
      <c r="AB66" s="146"/>
      <c r="AC66" s="146"/>
      <c r="AD66" s="146"/>
      <c r="AE66" s="146"/>
      <c r="AF66" s="146"/>
      <c r="AG66" s="146" t="s">
        <v>141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3" x14ac:dyDescent="0.2">
      <c r="A67" s="153"/>
      <c r="B67" s="154"/>
      <c r="C67" s="184" t="s">
        <v>756</v>
      </c>
      <c r="D67" s="157"/>
      <c r="E67" s="158">
        <v>8.5</v>
      </c>
      <c r="F67" s="156"/>
      <c r="G67" s="156"/>
      <c r="H67" s="156"/>
      <c r="I67" s="156"/>
      <c r="J67" s="156"/>
      <c r="K67" s="156"/>
      <c r="L67" s="156"/>
      <c r="M67" s="156"/>
      <c r="N67" s="155"/>
      <c r="O67" s="155"/>
      <c r="P67" s="155"/>
      <c r="Q67" s="155"/>
      <c r="R67" s="156"/>
      <c r="S67" s="156"/>
      <c r="T67" s="156"/>
      <c r="U67" s="156"/>
      <c r="V67" s="156"/>
      <c r="W67" s="156"/>
      <c r="X67" s="156"/>
      <c r="Y67" s="156"/>
      <c r="Z67" s="146"/>
      <c r="AA67" s="146"/>
      <c r="AB67" s="146"/>
      <c r="AC67" s="146"/>
      <c r="AD67" s="146"/>
      <c r="AE67" s="146"/>
      <c r="AF67" s="146"/>
      <c r="AG67" s="146" t="s">
        <v>141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ht="22.5" outlineLevel="1" x14ac:dyDescent="0.2">
      <c r="A68" s="167">
        <v>27</v>
      </c>
      <c r="B68" s="168" t="s">
        <v>757</v>
      </c>
      <c r="C68" s="183" t="s">
        <v>758</v>
      </c>
      <c r="D68" s="169" t="s">
        <v>120</v>
      </c>
      <c r="E68" s="170">
        <v>47.34</v>
      </c>
      <c r="F68" s="171"/>
      <c r="G68" s="172">
        <f>ROUND(E68*F68,2)</f>
        <v>0</v>
      </c>
      <c r="H68" s="171"/>
      <c r="I68" s="172">
        <f>ROUND(E68*H68,2)</f>
        <v>0</v>
      </c>
      <c r="J68" s="171"/>
      <c r="K68" s="172">
        <f>ROUND(E68*J68,2)</f>
        <v>0</v>
      </c>
      <c r="L68" s="172">
        <v>21</v>
      </c>
      <c r="M68" s="172">
        <f>G68*(1+L68/100)</f>
        <v>0</v>
      </c>
      <c r="N68" s="170">
        <v>0</v>
      </c>
      <c r="O68" s="170">
        <f>ROUND(E68*N68,2)</f>
        <v>0</v>
      </c>
      <c r="P68" s="170">
        <v>0</v>
      </c>
      <c r="Q68" s="170">
        <f>ROUND(E68*P68,2)</f>
        <v>0</v>
      </c>
      <c r="R68" s="172" t="s">
        <v>727</v>
      </c>
      <c r="S68" s="172" t="s">
        <v>122</v>
      </c>
      <c r="T68" s="173" t="s">
        <v>132</v>
      </c>
      <c r="U68" s="156">
        <v>0.115</v>
      </c>
      <c r="V68" s="156">
        <f>ROUND(E68*U68,2)</f>
        <v>5.44</v>
      </c>
      <c r="W68" s="156"/>
      <c r="X68" s="156" t="s">
        <v>123</v>
      </c>
      <c r="Y68" s="156" t="s">
        <v>124</v>
      </c>
      <c r="Z68" s="146"/>
      <c r="AA68" s="146"/>
      <c r="AB68" s="146"/>
      <c r="AC68" s="146"/>
      <c r="AD68" s="146"/>
      <c r="AE68" s="146"/>
      <c r="AF68" s="146"/>
      <c r="AG68" s="146" t="s">
        <v>125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22.5" outlineLevel="2" x14ac:dyDescent="0.2">
      <c r="A69" s="153"/>
      <c r="B69" s="154"/>
      <c r="C69" s="259" t="s">
        <v>759</v>
      </c>
      <c r="D69" s="260"/>
      <c r="E69" s="260"/>
      <c r="F69" s="260"/>
      <c r="G69" s="260"/>
      <c r="H69" s="156"/>
      <c r="I69" s="156"/>
      <c r="J69" s="156"/>
      <c r="K69" s="156"/>
      <c r="L69" s="156"/>
      <c r="M69" s="156"/>
      <c r="N69" s="155"/>
      <c r="O69" s="155"/>
      <c r="P69" s="155"/>
      <c r="Q69" s="155"/>
      <c r="R69" s="156"/>
      <c r="S69" s="156"/>
      <c r="T69" s="156"/>
      <c r="U69" s="156"/>
      <c r="V69" s="156"/>
      <c r="W69" s="156"/>
      <c r="X69" s="156"/>
      <c r="Y69" s="156"/>
      <c r="Z69" s="146"/>
      <c r="AA69" s="146"/>
      <c r="AB69" s="146"/>
      <c r="AC69" s="146"/>
      <c r="AD69" s="146"/>
      <c r="AE69" s="146"/>
      <c r="AF69" s="146"/>
      <c r="AG69" s="146" t="s">
        <v>190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88" t="str">
        <f>C69</f>
        <v>krajníků, desek nebo panelů od spojovacího materiálu s odklizením a uložením očištěných hmot a spojovacího materiálu na skládku na vzdálenost do 10 m</v>
      </c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67">
        <v>28</v>
      </c>
      <c r="B70" s="168" t="s">
        <v>760</v>
      </c>
      <c r="C70" s="183" t="s">
        <v>761</v>
      </c>
      <c r="D70" s="169" t="s">
        <v>120</v>
      </c>
      <c r="E70" s="170">
        <v>31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21</v>
      </c>
      <c r="M70" s="172">
        <f>G70*(1+L70/100)</f>
        <v>0</v>
      </c>
      <c r="N70" s="170">
        <v>7.3899999999999993E-2</v>
      </c>
      <c r="O70" s="170">
        <f>ROUND(E70*N70,2)</f>
        <v>2.29</v>
      </c>
      <c r="P70" s="170">
        <v>0</v>
      </c>
      <c r="Q70" s="170">
        <f>ROUND(E70*P70,2)</f>
        <v>0</v>
      </c>
      <c r="R70" s="172" t="s">
        <v>727</v>
      </c>
      <c r="S70" s="172" t="s">
        <v>122</v>
      </c>
      <c r="T70" s="173" t="s">
        <v>132</v>
      </c>
      <c r="U70" s="156">
        <v>0.45200000000000001</v>
      </c>
      <c r="V70" s="156">
        <f>ROUND(E70*U70,2)</f>
        <v>14.01</v>
      </c>
      <c r="W70" s="156"/>
      <c r="X70" s="156" t="s">
        <v>123</v>
      </c>
      <c r="Y70" s="156" t="s">
        <v>124</v>
      </c>
      <c r="Z70" s="146"/>
      <c r="AA70" s="146"/>
      <c r="AB70" s="146"/>
      <c r="AC70" s="146"/>
      <c r="AD70" s="146"/>
      <c r="AE70" s="146"/>
      <c r="AF70" s="146"/>
      <c r="AG70" s="146" t="s">
        <v>125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ht="22.5" outlineLevel="2" x14ac:dyDescent="0.2">
      <c r="A71" s="153"/>
      <c r="B71" s="154"/>
      <c r="C71" s="259" t="s">
        <v>762</v>
      </c>
      <c r="D71" s="260"/>
      <c r="E71" s="260"/>
      <c r="F71" s="260"/>
      <c r="G71" s="260"/>
      <c r="H71" s="156"/>
      <c r="I71" s="156"/>
      <c r="J71" s="156"/>
      <c r="K71" s="156"/>
      <c r="L71" s="156"/>
      <c r="M71" s="156"/>
      <c r="N71" s="155"/>
      <c r="O71" s="155"/>
      <c r="P71" s="155"/>
      <c r="Q71" s="155"/>
      <c r="R71" s="156"/>
      <c r="S71" s="156"/>
      <c r="T71" s="156"/>
      <c r="U71" s="156"/>
      <c r="V71" s="156"/>
      <c r="W71" s="156"/>
      <c r="X71" s="156"/>
      <c r="Y71" s="156"/>
      <c r="Z71" s="146"/>
      <c r="AA71" s="146"/>
      <c r="AB71" s="146"/>
      <c r="AC71" s="146"/>
      <c r="AD71" s="146"/>
      <c r="AE71" s="146"/>
      <c r="AF71" s="146"/>
      <c r="AG71" s="146" t="s">
        <v>190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88" t="str">
        <f>C71</f>
        <v>s provedením lože z kameniva drceného, s vyplněním spár, s dvojitým hutněním a se smetením přebytečného materiálu na krajnici. S dodáním hmot pro lože a výplň spár.</v>
      </c>
      <c r="BB71" s="146"/>
      <c r="BC71" s="146"/>
      <c r="BD71" s="146"/>
      <c r="BE71" s="146"/>
      <c r="BF71" s="146"/>
      <c r="BG71" s="146"/>
      <c r="BH71" s="146"/>
    </row>
    <row r="72" spans="1:60" outlineLevel="2" x14ac:dyDescent="0.2">
      <c r="A72" s="153"/>
      <c r="B72" s="154"/>
      <c r="C72" s="184" t="s">
        <v>763</v>
      </c>
      <c r="D72" s="157"/>
      <c r="E72" s="158">
        <v>31</v>
      </c>
      <c r="F72" s="156"/>
      <c r="G72" s="156"/>
      <c r="H72" s="156"/>
      <c r="I72" s="156"/>
      <c r="J72" s="156"/>
      <c r="K72" s="156"/>
      <c r="L72" s="156"/>
      <c r="M72" s="156"/>
      <c r="N72" s="155"/>
      <c r="O72" s="155"/>
      <c r="P72" s="155"/>
      <c r="Q72" s="155"/>
      <c r="R72" s="156"/>
      <c r="S72" s="156"/>
      <c r="T72" s="156"/>
      <c r="U72" s="156"/>
      <c r="V72" s="156"/>
      <c r="W72" s="156"/>
      <c r="X72" s="156"/>
      <c r="Y72" s="156"/>
      <c r="Z72" s="146"/>
      <c r="AA72" s="146"/>
      <c r="AB72" s="146"/>
      <c r="AC72" s="146"/>
      <c r="AD72" s="146"/>
      <c r="AE72" s="146"/>
      <c r="AF72" s="146"/>
      <c r="AG72" s="146" t="s">
        <v>141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">
      <c r="A73" s="174">
        <v>29</v>
      </c>
      <c r="B73" s="175" t="s">
        <v>764</v>
      </c>
      <c r="C73" s="182" t="s">
        <v>765</v>
      </c>
      <c r="D73" s="176" t="s">
        <v>120</v>
      </c>
      <c r="E73" s="177">
        <v>15</v>
      </c>
      <c r="F73" s="178"/>
      <c r="G73" s="179">
        <f>ROUND(E73*F73,2)</f>
        <v>0</v>
      </c>
      <c r="H73" s="178"/>
      <c r="I73" s="179">
        <f>ROUND(E73*H73,2)</f>
        <v>0</v>
      </c>
      <c r="J73" s="178"/>
      <c r="K73" s="179">
        <f>ROUND(E73*J73,2)</f>
        <v>0</v>
      </c>
      <c r="L73" s="179">
        <v>21</v>
      </c>
      <c r="M73" s="179">
        <f>G73*(1+L73/100)</f>
        <v>0</v>
      </c>
      <c r="N73" s="177">
        <v>0.113</v>
      </c>
      <c r="O73" s="177">
        <f>ROUND(E73*N73,2)</f>
        <v>1.7</v>
      </c>
      <c r="P73" s="177">
        <v>0</v>
      </c>
      <c r="Q73" s="177">
        <f>ROUND(E73*P73,2)</f>
        <v>0</v>
      </c>
      <c r="R73" s="179" t="s">
        <v>149</v>
      </c>
      <c r="S73" s="179" t="s">
        <v>122</v>
      </c>
      <c r="T73" s="180" t="s">
        <v>122</v>
      </c>
      <c r="U73" s="156">
        <v>0</v>
      </c>
      <c r="V73" s="156">
        <f>ROUND(E73*U73,2)</f>
        <v>0</v>
      </c>
      <c r="W73" s="156"/>
      <c r="X73" s="156" t="s">
        <v>150</v>
      </c>
      <c r="Y73" s="156" t="s">
        <v>124</v>
      </c>
      <c r="Z73" s="146"/>
      <c r="AA73" s="146"/>
      <c r="AB73" s="146"/>
      <c r="AC73" s="146"/>
      <c r="AD73" s="146"/>
      <c r="AE73" s="146"/>
      <c r="AF73" s="146"/>
      <c r="AG73" s="146" t="s">
        <v>151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74">
        <v>30</v>
      </c>
      <c r="B74" s="175" t="s">
        <v>766</v>
      </c>
      <c r="C74" s="182" t="s">
        <v>767</v>
      </c>
      <c r="D74" s="176" t="s">
        <v>120</v>
      </c>
      <c r="E74" s="177">
        <v>16</v>
      </c>
      <c r="F74" s="178"/>
      <c r="G74" s="179">
        <f>ROUND(E74*F74,2)</f>
        <v>0</v>
      </c>
      <c r="H74" s="178"/>
      <c r="I74" s="179">
        <f>ROUND(E74*H74,2)</f>
        <v>0</v>
      </c>
      <c r="J74" s="178"/>
      <c r="K74" s="179">
        <f>ROUND(E74*J74,2)</f>
        <v>0</v>
      </c>
      <c r="L74" s="179">
        <v>21</v>
      </c>
      <c r="M74" s="179">
        <f>G74*(1+L74/100)</f>
        <v>0</v>
      </c>
      <c r="N74" s="177">
        <v>0.13100000000000001</v>
      </c>
      <c r="O74" s="177">
        <f>ROUND(E74*N74,2)</f>
        <v>2.1</v>
      </c>
      <c r="P74" s="177">
        <v>0</v>
      </c>
      <c r="Q74" s="177">
        <f>ROUND(E74*P74,2)</f>
        <v>0</v>
      </c>
      <c r="R74" s="179" t="s">
        <v>149</v>
      </c>
      <c r="S74" s="179" t="s">
        <v>122</v>
      </c>
      <c r="T74" s="180" t="s">
        <v>122</v>
      </c>
      <c r="U74" s="156">
        <v>0</v>
      </c>
      <c r="V74" s="156">
        <f>ROUND(E74*U74,2)</f>
        <v>0</v>
      </c>
      <c r="W74" s="156"/>
      <c r="X74" s="156" t="s">
        <v>150</v>
      </c>
      <c r="Y74" s="156" t="s">
        <v>124</v>
      </c>
      <c r="Z74" s="146"/>
      <c r="AA74" s="146"/>
      <c r="AB74" s="146"/>
      <c r="AC74" s="146"/>
      <c r="AD74" s="146"/>
      <c r="AE74" s="146"/>
      <c r="AF74" s="146"/>
      <c r="AG74" s="146" t="s">
        <v>151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ht="33.75" outlineLevel="1" x14ac:dyDescent="0.2">
      <c r="A75" s="167">
        <v>31</v>
      </c>
      <c r="B75" s="168" t="s">
        <v>768</v>
      </c>
      <c r="C75" s="183" t="s">
        <v>769</v>
      </c>
      <c r="D75" s="169" t="s">
        <v>120</v>
      </c>
      <c r="E75" s="170">
        <v>8.5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21</v>
      </c>
      <c r="M75" s="172">
        <f>G75*(1+L75/100)</f>
        <v>0</v>
      </c>
      <c r="N75" s="170">
        <v>0</v>
      </c>
      <c r="O75" s="170">
        <f>ROUND(E75*N75,2)</f>
        <v>0</v>
      </c>
      <c r="P75" s="170">
        <v>0.2</v>
      </c>
      <c r="Q75" s="170">
        <f>ROUND(E75*P75,2)</f>
        <v>1.7</v>
      </c>
      <c r="R75" s="172" t="s">
        <v>727</v>
      </c>
      <c r="S75" s="172" t="s">
        <v>122</v>
      </c>
      <c r="T75" s="173" t="s">
        <v>132</v>
      </c>
      <c r="U75" s="156">
        <v>0.1</v>
      </c>
      <c r="V75" s="156">
        <f>ROUND(E75*U75,2)</f>
        <v>0.85</v>
      </c>
      <c r="W75" s="156"/>
      <c r="X75" s="156" t="s">
        <v>123</v>
      </c>
      <c r="Y75" s="156" t="s">
        <v>124</v>
      </c>
      <c r="Z75" s="146"/>
      <c r="AA75" s="146"/>
      <c r="AB75" s="146"/>
      <c r="AC75" s="146"/>
      <c r="AD75" s="146"/>
      <c r="AE75" s="146"/>
      <c r="AF75" s="146"/>
      <c r="AG75" s="146" t="s">
        <v>125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2" x14ac:dyDescent="0.2">
      <c r="A76" s="153"/>
      <c r="B76" s="154"/>
      <c r="C76" s="259" t="s">
        <v>753</v>
      </c>
      <c r="D76" s="260"/>
      <c r="E76" s="260"/>
      <c r="F76" s="260"/>
      <c r="G76" s="260"/>
      <c r="H76" s="156"/>
      <c r="I76" s="156"/>
      <c r="J76" s="156"/>
      <c r="K76" s="156"/>
      <c r="L76" s="156"/>
      <c r="M76" s="156"/>
      <c r="N76" s="155"/>
      <c r="O76" s="155"/>
      <c r="P76" s="155"/>
      <c r="Q76" s="155"/>
      <c r="R76" s="156"/>
      <c r="S76" s="156"/>
      <c r="T76" s="156"/>
      <c r="U76" s="156"/>
      <c r="V76" s="156"/>
      <c r="W76" s="156"/>
      <c r="X76" s="156"/>
      <c r="Y76" s="156"/>
      <c r="Z76" s="146"/>
      <c r="AA76" s="146"/>
      <c r="AB76" s="146"/>
      <c r="AC76" s="146"/>
      <c r="AD76" s="146"/>
      <c r="AE76" s="146"/>
      <c r="AF76" s="146"/>
      <c r="AG76" s="146" t="s">
        <v>190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ht="22.5" outlineLevel="1" x14ac:dyDescent="0.2">
      <c r="A77" s="167">
        <v>32</v>
      </c>
      <c r="B77" s="168" t="s">
        <v>770</v>
      </c>
      <c r="C77" s="183" t="s">
        <v>771</v>
      </c>
      <c r="D77" s="169" t="s">
        <v>120</v>
      </c>
      <c r="E77" s="170">
        <v>8.5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70">
        <v>0.11</v>
      </c>
      <c r="O77" s="170">
        <f>ROUND(E77*N77,2)</f>
        <v>0.94</v>
      </c>
      <c r="P77" s="170">
        <v>0</v>
      </c>
      <c r="Q77" s="170">
        <f>ROUND(E77*P77,2)</f>
        <v>0</v>
      </c>
      <c r="R77" s="172" t="s">
        <v>727</v>
      </c>
      <c r="S77" s="172" t="s">
        <v>122</v>
      </c>
      <c r="T77" s="173" t="s">
        <v>132</v>
      </c>
      <c r="U77" s="156">
        <v>1.1930000000000001</v>
      </c>
      <c r="V77" s="156">
        <f>ROUND(E77*U77,2)</f>
        <v>10.14</v>
      </c>
      <c r="W77" s="156"/>
      <c r="X77" s="156" t="s">
        <v>123</v>
      </c>
      <c r="Y77" s="156" t="s">
        <v>124</v>
      </c>
      <c r="Z77" s="146"/>
      <c r="AA77" s="146"/>
      <c r="AB77" s="146"/>
      <c r="AC77" s="146"/>
      <c r="AD77" s="146"/>
      <c r="AE77" s="146"/>
      <c r="AF77" s="146"/>
      <c r="AG77" s="146" t="s">
        <v>125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2" x14ac:dyDescent="0.2">
      <c r="A78" s="153"/>
      <c r="B78" s="154"/>
      <c r="C78" s="259" t="s">
        <v>772</v>
      </c>
      <c r="D78" s="260"/>
      <c r="E78" s="260"/>
      <c r="F78" s="260"/>
      <c r="G78" s="260"/>
      <c r="H78" s="156"/>
      <c r="I78" s="156"/>
      <c r="J78" s="156"/>
      <c r="K78" s="156"/>
      <c r="L78" s="156"/>
      <c r="M78" s="156"/>
      <c r="N78" s="155"/>
      <c r="O78" s="155"/>
      <c r="P78" s="155"/>
      <c r="Q78" s="155"/>
      <c r="R78" s="156"/>
      <c r="S78" s="156"/>
      <c r="T78" s="156"/>
      <c r="U78" s="156"/>
      <c r="V78" s="156"/>
      <c r="W78" s="156"/>
      <c r="X78" s="156"/>
      <c r="Y78" s="156"/>
      <c r="Z78" s="146"/>
      <c r="AA78" s="146"/>
      <c r="AB78" s="146"/>
      <c r="AC78" s="146"/>
      <c r="AD78" s="146"/>
      <c r="AE78" s="146"/>
      <c r="AF78" s="146"/>
      <c r="AG78" s="146" t="s">
        <v>190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88" t="str">
        <f>C78</f>
        <v>s provedením lože do 50 mm, s vyplněním spár, s dvojím beraněním a se smetením přebytečného materiálu na krajnici</v>
      </c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67">
        <v>33</v>
      </c>
      <c r="B79" s="168" t="s">
        <v>773</v>
      </c>
      <c r="C79" s="183" t="s">
        <v>774</v>
      </c>
      <c r="D79" s="169" t="s">
        <v>120</v>
      </c>
      <c r="E79" s="170">
        <v>1.7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70">
        <v>0.2</v>
      </c>
      <c r="O79" s="170">
        <f>ROUND(E79*N79,2)</f>
        <v>0.34</v>
      </c>
      <c r="P79" s="170">
        <v>0</v>
      </c>
      <c r="Q79" s="170">
        <f>ROUND(E79*P79,2)</f>
        <v>0</v>
      </c>
      <c r="R79" s="172" t="s">
        <v>149</v>
      </c>
      <c r="S79" s="172" t="s">
        <v>122</v>
      </c>
      <c r="T79" s="173" t="s">
        <v>122</v>
      </c>
      <c r="U79" s="156">
        <v>0</v>
      </c>
      <c r="V79" s="156">
        <f>ROUND(E79*U79,2)</f>
        <v>0</v>
      </c>
      <c r="W79" s="156"/>
      <c r="X79" s="156" t="s">
        <v>150</v>
      </c>
      <c r="Y79" s="156" t="s">
        <v>124</v>
      </c>
      <c r="Z79" s="146"/>
      <c r="AA79" s="146"/>
      <c r="AB79" s="146"/>
      <c r="AC79" s="146"/>
      <c r="AD79" s="146"/>
      <c r="AE79" s="146"/>
      <c r="AF79" s="146"/>
      <c r="AG79" s="146" t="s">
        <v>151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2" x14ac:dyDescent="0.2">
      <c r="A80" s="153"/>
      <c r="B80" s="154"/>
      <c r="C80" s="184" t="s">
        <v>775</v>
      </c>
      <c r="D80" s="157"/>
      <c r="E80" s="158">
        <v>1.7</v>
      </c>
      <c r="F80" s="156"/>
      <c r="G80" s="156"/>
      <c r="H80" s="156"/>
      <c r="I80" s="156"/>
      <c r="J80" s="156"/>
      <c r="K80" s="156"/>
      <c r="L80" s="156"/>
      <c r="M80" s="156"/>
      <c r="N80" s="155"/>
      <c r="O80" s="155"/>
      <c r="P80" s="155"/>
      <c r="Q80" s="155"/>
      <c r="R80" s="156"/>
      <c r="S80" s="156"/>
      <c r="T80" s="156"/>
      <c r="U80" s="156"/>
      <c r="V80" s="156"/>
      <c r="W80" s="156"/>
      <c r="X80" s="156"/>
      <c r="Y80" s="156"/>
      <c r="Z80" s="146"/>
      <c r="AA80" s="146"/>
      <c r="AB80" s="146"/>
      <c r="AC80" s="146"/>
      <c r="AD80" s="146"/>
      <c r="AE80" s="146"/>
      <c r="AF80" s="146"/>
      <c r="AG80" s="146" t="s">
        <v>141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ht="22.5" outlineLevel="1" x14ac:dyDescent="0.2">
      <c r="A81" s="174">
        <v>34</v>
      </c>
      <c r="B81" s="175" t="s">
        <v>776</v>
      </c>
      <c r="C81" s="182" t="s">
        <v>777</v>
      </c>
      <c r="D81" s="176" t="s">
        <v>120</v>
      </c>
      <c r="E81" s="177">
        <v>47.34</v>
      </c>
      <c r="F81" s="178"/>
      <c r="G81" s="179">
        <f>ROUND(E81*F81,2)</f>
        <v>0</v>
      </c>
      <c r="H81" s="178"/>
      <c r="I81" s="179">
        <f>ROUND(E81*H81,2)</f>
        <v>0</v>
      </c>
      <c r="J81" s="178"/>
      <c r="K81" s="179">
        <f>ROUND(E81*J81,2)</f>
        <v>0</v>
      </c>
      <c r="L81" s="179">
        <v>21</v>
      </c>
      <c r="M81" s="179">
        <f>G81*(1+L81/100)</f>
        <v>0</v>
      </c>
      <c r="N81" s="177">
        <v>0.378</v>
      </c>
      <c r="O81" s="177">
        <f>ROUND(E81*N81,2)</f>
        <v>17.89</v>
      </c>
      <c r="P81" s="177">
        <v>0</v>
      </c>
      <c r="Q81" s="177">
        <f>ROUND(E81*P81,2)</f>
        <v>0</v>
      </c>
      <c r="R81" s="179" t="s">
        <v>727</v>
      </c>
      <c r="S81" s="179" t="s">
        <v>122</v>
      </c>
      <c r="T81" s="180" t="s">
        <v>132</v>
      </c>
      <c r="U81" s="156">
        <v>2.5999999999999999E-2</v>
      </c>
      <c r="V81" s="156">
        <f>ROUND(E81*U81,2)</f>
        <v>1.23</v>
      </c>
      <c r="W81" s="156"/>
      <c r="X81" s="156" t="s">
        <v>123</v>
      </c>
      <c r="Y81" s="156" t="s">
        <v>124</v>
      </c>
      <c r="Z81" s="146"/>
      <c r="AA81" s="146"/>
      <c r="AB81" s="146"/>
      <c r="AC81" s="146"/>
      <c r="AD81" s="146"/>
      <c r="AE81" s="146"/>
      <c r="AF81" s="146"/>
      <c r="AG81" s="146" t="s">
        <v>125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ht="22.5" outlineLevel="1" x14ac:dyDescent="0.2">
      <c r="A82" s="167">
        <v>35</v>
      </c>
      <c r="B82" s="168" t="s">
        <v>778</v>
      </c>
      <c r="C82" s="183" t="s">
        <v>779</v>
      </c>
      <c r="D82" s="169" t="s">
        <v>120</v>
      </c>
      <c r="E82" s="170">
        <v>414.84</v>
      </c>
      <c r="F82" s="171"/>
      <c r="G82" s="172">
        <f>ROUND(E82*F82,2)</f>
        <v>0</v>
      </c>
      <c r="H82" s="171"/>
      <c r="I82" s="172">
        <f>ROUND(E82*H82,2)</f>
        <v>0</v>
      </c>
      <c r="J82" s="171"/>
      <c r="K82" s="172">
        <f>ROUND(E82*J82,2)</f>
        <v>0</v>
      </c>
      <c r="L82" s="172">
        <v>21</v>
      </c>
      <c r="M82" s="172">
        <f>G82*(1+L82/100)</f>
        <v>0</v>
      </c>
      <c r="N82" s="170">
        <v>1.40293</v>
      </c>
      <c r="O82" s="170">
        <f>ROUND(E82*N82,2)</f>
        <v>581.99</v>
      </c>
      <c r="P82" s="170">
        <v>0</v>
      </c>
      <c r="Q82" s="170">
        <f>ROUND(E82*P82,2)</f>
        <v>0</v>
      </c>
      <c r="R82" s="172" t="s">
        <v>677</v>
      </c>
      <c r="S82" s="172" t="s">
        <v>122</v>
      </c>
      <c r="T82" s="173" t="s">
        <v>122</v>
      </c>
      <c r="U82" s="156">
        <v>0.45526</v>
      </c>
      <c r="V82" s="156">
        <f>ROUND(E82*U82,2)</f>
        <v>188.86</v>
      </c>
      <c r="W82" s="156"/>
      <c r="X82" s="156" t="s">
        <v>678</v>
      </c>
      <c r="Y82" s="156" t="s">
        <v>124</v>
      </c>
      <c r="Z82" s="146"/>
      <c r="AA82" s="146"/>
      <c r="AB82" s="146"/>
      <c r="AC82" s="146"/>
      <c r="AD82" s="146"/>
      <c r="AE82" s="146"/>
      <c r="AF82" s="146"/>
      <c r="AG82" s="146" t="s">
        <v>679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2" x14ac:dyDescent="0.2">
      <c r="A83" s="153"/>
      <c r="B83" s="154"/>
      <c r="C83" s="259" t="s">
        <v>780</v>
      </c>
      <c r="D83" s="260"/>
      <c r="E83" s="260"/>
      <c r="F83" s="260"/>
      <c r="G83" s="260"/>
      <c r="H83" s="156"/>
      <c r="I83" s="156"/>
      <c r="J83" s="156"/>
      <c r="K83" s="156"/>
      <c r="L83" s="156"/>
      <c r="M83" s="156"/>
      <c r="N83" s="155"/>
      <c r="O83" s="155"/>
      <c r="P83" s="155"/>
      <c r="Q83" s="155"/>
      <c r="R83" s="156"/>
      <c r="S83" s="156"/>
      <c r="T83" s="156"/>
      <c r="U83" s="156"/>
      <c r="V83" s="156"/>
      <c r="W83" s="156"/>
      <c r="X83" s="156"/>
      <c r="Y83" s="156"/>
      <c r="Z83" s="146"/>
      <c r="AA83" s="146"/>
      <c r="AB83" s="146"/>
      <c r="AC83" s="146"/>
      <c r="AD83" s="146"/>
      <c r="AE83" s="146"/>
      <c r="AF83" s="146"/>
      <c r="AG83" s="146" t="s">
        <v>190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2" x14ac:dyDescent="0.2">
      <c r="A84" s="153"/>
      <c r="B84" s="154"/>
      <c r="C84" s="184" t="s">
        <v>733</v>
      </c>
      <c r="D84" s="157"/>
      <c r="E84" s="158">
        <v>407</v>
      </c>
      <c r="F84" s="156"/>
      <c r="G84" s="156"/>
      <c r="H84" s="156"/>
      <c r="I84" s="156"/>
      <c r="J84" s="156"/>
      <c r="K84" s="156"/>
      <c r="L84" s="156"/>
      <c r="M84" s="156"/>
      <c r="N84" s="155"/>
      <c r="O84" s="155"/>
      <c r="P84" s="155"/>
      <c r="Q84" s="155"/>
      <c r="R84" s="156"/>
      <c r="S84" s="156"/>
      <c r="T84" s="156"/>
      <c r="U84" s="156"/>
      <c r="V84" s="156"/>
      <c r="W84" s="156"/>
      <c r="X84" s="156"/>
      <c r="Y84" s="156"/>
      <c r="Z84" s="146"/>
      <c r="AA84" s="146"/>
      <c r="AB84" s="146"/>
      <c r="AC84" s="146"/>
      <c r="AD84" s="146"/>
      <c r="AE84" s="146"/>
      <c r="AF84" s="146"/>
      <c r="AG84" s="146" t="s">
        <v>141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3" x14ac:dyDescent="0.2">
      <c r="A85" s="153"/>
      <c r="B85" s="154"/>
      <c r="C85" s="184" t="s">
        <v>755</v>
      </c>
      <c r="D85" s="157"/>
      <c r="E85" s="158">
        <v>7.84</v>
      </c>
      <c r="F85" s="156"/>
      <c r="G85" s="156"/>
      <c r="H85" s="156"/>
      <c r="I85" s="156"/>
      <c r="J85" s="156"/>
      <c r="K85" s="156"/>
      <c r="L85" s="156"/>
      <c r="M85" s="156"/>
      <c r="N85" s="155"/>
      <c r="O85" s="155"/>
      <c r="P85" s="155"/>
      <c r="Q85" s="155"/>
      <c r="R85" s="156"/>
      <c r="S85" s="156"/>
      <c r="T85" s="156"/>
      <c r="U85" s="156"/>
      <c r="V85" s="156"/>
      <c r="W85" s="156"/>
      <c r="X85" s="156"/>
      <c r="Y85" s="156"/>
      <c r="Z85" s="146"/>
      <c r="AA85" s="146"/>
      <c r="AB85" s="146"/>
      <c r="AC85" s="146"/>
      <c r="AD85" s="146"/>
      <c r="AE85" s="146"/>
      <c r="AF85" s="146"/>
      <c r="AG85" s="146" t="s">
        <v>141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ht="22.5" outlineLevel="1" x14ac:dyDescent="0.2">
      <c r="A86" s="167">
        <v>36</v>
      </c>
      <c r="B86" s="168" t="s">
        <v>781</v>
      </c>
      <c r="C86" s="183" t="s">
        <v>782</v>
      </c>
      <c r="D86" s="169" t="s">
        <v>120</v>
      </c>
      <c r="E86" s="170">
        <v>829.68</v>
      </c>
      <c r="F86" s="171"/>
      <c r="G86" s="172">
        <f>ROUND(E86*F86,2)</f>
        <v>0</v>
      </c>
      <c r="H86" s="171"/>
      <c r="I86" s="172">
        <f>ROUND(E86*H86,2)</f>
        <v>0</v>
      </c>
      <c r="J86" s="171"/>
      <c r="K86" s="172">
        <f>ROUND(E86*J86,2)</f>
        <v>0</v>
      </c>
      <c r="L86" s="172">
        <v>21</v>
      </c>
      <c r="M86" s="172">
        <f>G86*(1+L86/100)</f>
        <v>0</v>
      </c>
      <c r="N86" s="170">
        <v>5.9999999999999995E-4</v>
      </c>
      <c r="O86" s="170">
        <f>ROUND(E86*N86,2)</f>
        <v>0.5</v>
      </c>
      <c r="P86" s="170">
        <v>0</v>
      </c>
      <c r="Q86" s="170">
        <f>ROUND(E86*P86,2)</f>
        <v>0</v>
      </c>
      <c r="R86" s="172" t="s">
        <v>727</v>
      </c>
      <c r="S86" s="172" t="s">
        <v>122</v>
      </c>
      <c r="T86" s="173" t="s">
        <v>132</v>
      </c>
      <c r="U86" s="156">
        <v>2E-3</v>
      </c>
      <c r="V86" s="156">
        <f>ROUND(E86*U86,2)</f>
        <v>1.66</v>
      </c>
      <c r="W86" s="156"/>
      <c r="X86" s="156" t="s">
        <v>123</v>
      </c>
      <c r="Y86" s="156" t="s">
        <v>124</v>
      </c>
      <c r="Z86" s="146"/>
      <c r="AA86" s="146"/>
      <c r="AB86" s="146"/>
      <c r="AC86" s="146"/>
      <c r="AD86" s="146"/>
      <c r="AE86" s="146"/>
      <c r="AF86" s="146"/>
      <c r="AG86" s="146" t="s">
        <v>125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2" x14ac:dyDescent="0.2">
      <c r="A87" s="153"/>
      <c r="B87" s="154"/>
      <c r="C87" s="259" t="s">
        <v>783</v>
      </c>
      <c r="D87" s="260"/>
      <c r="E87" s="260"/>
      <c r="F87" s="260"/>
      <c r="G87" s="260"/>
      <c r="H87" s="156"/>
      <c r="I87" s="156"/>
      <c r="J87" s="156"/>
      <c r="K87" s="156"/>
      <c r="L87" s="156"/>
      <c r="M87" s="156"/>
      <c r="N87" s="155"/>
      <c r="O87" s="155"/>
      <c r="P87" s="155"/>
      <c r="Q87" s="155"/>
      <c r="R87" s="156"/>
      <c r="S87" s="156"/>
      <c r="T87" s="156"/>
      <c r="U87" s="156"/>
      <c r="V87" s="156"/>
      <c r="W87" s="156"/>
      <c r="X87" s="156"/>
      <c r="Y87" s="156"/>
      <c r="Z87" s="146"/>
      <c r="AA87" s="146"/>
      <c r="AB87" s="146"/>
      <c r="AC87" s="146"/>
      <c r="AD87" s="146"/>
      <c r="AE87" s="146"/>
      <c r="AF87" s="146"/>
      <c r="AG87" s="146" t="s">
        <v>190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2" x14ac:dyDescent="0.2">
      <c r="A88" s="153"/>
      <c r="B88" s="154"/>
      <c r="C88" s="184" t="s">
        <v>784</v>
      </c>
      <c r="D88" s="157"/>
      <c r="E88" s="158">
        <v>829.68</v>
      </c>
      <c r="F88" s="156"/>
      <c r="G88" s="156"/>
      <c r="H88" s="156"/>
      <c r="I88" s="156"/>
      <c r="J88" s="156"/>
      <c r="K88" s="156"/>
      <c r="L88" s="156"/>
      <c r="M88" s="156"/>
      <c r="N88" s="155"/>
      <c r="O88" s="155"/>
      <c r="P88" s="155"/>
      <c r="Q88" s="155"/>
      <c r="R88" s="156"/>
      <c r="S88" s="156"/>
      <c r="T88" s="156"/>
      <c r="U88" s="156"/>
      <c r="V88" s="156"/>
      <c r="W88" s="156"/>
      <c r="X88" s="156"/>
      <c r="Y88" s="156"/>
      <c r="Z88" s="146"/>
      <c r="AA88" s="146"/>
      <c r="AB88" s="146"/>
      <c r="AC88" s="146"/>
      <c r="AD88" s="146"/>
      <c r="AE88" s="146"/>
      <c r="AF88" s="146"/>
      <c r="AG88" s="146" t="s">
        <v>141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x14ac:dyDescent="0.2">
      <c r="A89" s="160" t="s">
        <v>116</v>
      </c>
      <c r="B89" s="161" t="s">
        <v>57</v>
      </c>
      <c r="C89" s="181" t="s">
        <v>58</v>
      </c>
      <c r="D89" s="162"/>
      <c r="E89" s="163"/>
      <c r="F89" s="164"/>
      <c r="G89" s="164">
        <f>SUMIF(AG90:AG92,"&lt;&gt;NOR",G90:G92)</f>
        <v>0</v>
      </c>
      <c r="H89" s="164"/>
      <c r="I89" s="164">
        <f>SUM(I90:I92)</f>
        <v>0</v>
      </c>
      <c r="J89" s="164"/>
      <c r="K89" s="164">
        <f>SUM(K90:K92)</f>
        <v>0</v>
      </c>
      <c r="L89" s="164"/>
      <c r="M89" s="164">
        <f>SUM(M90:M92)</f>
        <v>0</v>
      </c>
      <c r="N89" s="163"/>
      <c r="O89" s="163">
        <f>SUM(O90:O92)</f>
        <v>0.04</v>
      </c>
      <c r="P89" s="163"/>
      <c r="Q89" s="163">
        <f>SUM(Q90:Q92)</f>
        <v>0</v>
      </c>
      <c r="R89" s="164"/>
      <c r="S89" s="164"/>
      <c r="T89" s="165"/>
      <c r="U89" s="159"/>
      <c r="V89" s="159">
        <f>SUM(V90:V92)</f>
        <v>1.91</v>
      </c>
      <c r="W89" s="159"/>
      <c r="X89" s="159"/>
      <c r="Y89" s="159"/>
      <c r="AG89" t="s">
        <v>117</v>
      </c>
    </row>
    <row r="90" spans="1:60" outlineLevel="1" x14ac:dyDescent="0.2">
      <c r="A90" s="167">
        <v>37</v>
      </c>
      <c r="B90" s="168" t="s">
        <v>785</v>
      </c>
      <c r="C90" s="183" t="s">
        <v>786</v>
      </c>
      <c r="D90" s="169" t="s">
        <v>171</v>
      </c>
      <c r="E90" s="170">
        <v>10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21</v>
      </c>
      <c r="M90" s="172">
        <f>G90*(1+L90/100)</f>
        <v>0</v>
      </c>
      <c r="N90" s="170">
        <v>3.7100000000000002E-3</v>
      </c>
      <c r="O90" s="170">
        <f>ROUND(E90*N90,2)</f>
        <v>0.04</v>
      </c>
      <c r="P90" s="170">
        <v>0</v>
      </c>
      <c r="Q90" s="170">
        <f>ROUND(E90*P90,2)</f>
        <v>0</v>
      </c>
      <c r="R90" s="172" t="s">
        <v>677</v>
      </c>
      <c r="S90" s="172" t="s">
        <v>122</v>
      </c>
      <c r="T90" s="173" t="s">
        <v>122</v>
      </c>
      <c r="U90" s="156">
        <v>0.19136</v>
      </c>
      <c r="V90" s="156">
        <f>ROUND(E90*U90,2)</f>
        <v>1.91</v>
      </c>
      <c r="W90" s="156"/>
      <c r="X90" s="156" t="s">
        <v>678</v>
      </c>
      <c r="Y90" s="156" t="s">
        <v>124</v>
      </c>
      <c r="Z90" s="146"/>
      <c r="AA90" s="146"/>
      <c r="AB90" s="146"/>
      <c r="AC90" s="146"/>
      <c r="AD90" s="146"/>
      <c r="AE90" s="146"/>
      <c r="AF90" s="146"/>
      <c r="AG90" s="146" t="s">
        <v>679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2" x14ac:dyDescent="0.2">
      <c r="A91" s="153"/>
      <c r="B91" s="154"/>
      <c r="C91" s="247" t="s">
        <v>787</v>
      </c>
      <c r="D91" s="248"/>
      <c r="E91" s="248"/>
      <c r="F91" s="248"/>
      <c r="G91" s="248"/>
      <c r="H91" s="156"/>
      <c r="I91" s="156"/>
      <c r="J91" s="156"/>
      <c r="K91" s="156"/>
      <c r="L91" s="156"/>
      <c r="M91" s="156"/>
      <c r="N91" s="155"/>
      <c r="O91" s="155"/>
      <c r="P91" s="155"/>
      <c r="Q91" s="155"/>
      <c r="R91" s="156"/>
      <c r="S91" s="156"/>
      <c r="T91" s="156"/>
      <c r="U91" s="156"/>
      <c r="V91" s="156"/>
      <c r="W91" s="156"/>
      <c r="X91" s="156"/>
      <c r="Y91" s="156"/>
      <c r="Z91" s="146"/>
      <c r="AA91" s="146"/>
      <c r="AB91" s="146"/>
      <c r="AC91" s="146"/>
      <c r="AD91" s="146"/>
      <c r="AE91" s="146"/>
      <c r="AF91" s="146"/>
      <c r="AG91" s="146" t="s">
        <v>145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2" x14ac:dyDescent="0.2">
      <c r="A92" s="153"/>
      <c r="B92" s="154"/>
      <c r="C92" s="184" t="s">
        <v>788</v>
      </c>
      <c r="D92" s="157"/>
      <c r="E92" s="158">
        <v>10</v>
      </c>
      <c r="F92" s="156"/>
      <c r="G92" s="156"/>
      <c r="H92" s="156"/>
      <c r="I92" s="156"/>
      <c r="J92" s="156"/>
      <c r="K92" s="156"/>
      <c r="L92" s="156"/>
      <c r="M92" s="156"/>
      <c r="N92" s="155"/>
      <c r="O92" s="155"/>
      <c r="P92" s="155"/>
      <c r="Q92" s="155"/>
      <c r="R92" s="156"/>
      <c r="S92" s="156"/>
      <c r="T92" s="156"/>
      <c r="U92" s="156"/>
      <c r="V92" s="156"/>
      <c r="W92" s="156"/>
      <c r="X92" s="156"/>
      <c r="Y92" s="156"/>
      <c r="Z92" s="146"/>
      <c r="AA92" s="146"/>
      <c r="AB92" s="146"/>
      <c r="AC92" s="146"/>
      <c r="AD92" s="146"/>
      <c r="AE92" s="146"/>
      <c r="AF92" s="146"/>
      <c r="AG92" s="146" t="s">
        <v>141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x14ac:dyDescent="0.2">
      <c r="A93" s="160" t="s">
        <v>116</v>
      </c>
      <c r="B93" s="161" t="s">
        <v>59</v>
      </c>
      <c r="C93" s="181" t="s">
        <v>60</v>
      </c>
      <c r="D93" s="162"/>
      <c r="E93" s="163"/>
      <c r="F93" s="164"/>
      <c r="G93" s="164">
        <f>SUMIF(AG94:AG101,"&lt;&gt;NOR",G94:G101)</f>
        <v>0</v>
      </c>
      <c r="H93" s="164"/>
      <c r="I93" s="164">
        <f>SUM(I94:I101)</f>
        <v>0</v>
      </c>
      <c r="J93" s="164"/>
      <c r="K93" s="164">
        <f>SUM(K94:K101)</f>
        <v>0</v>
      </c>
      <c r="L93" s="164"/>
      <c r="M93" s="164">
        <f>SUM(M94:M101)</f>
        <v>0</v>
      </c>
      <c r="N93" s="163"/>
      <c r="O93" s="163">
        <f>SUM(O94:O101)</f>
        <v>1.73</v>
      </c>
      <c r="P93" s="163"/>
      <c r="Q93" s="163">
        <f>SUM(Q94:Q101)</f>
        <v>0</v>
      </c>
      <c r="R93" s="164"/>
      <c r="S93" s="164"/>
      <c r="T93" s="165"/>
      <c r="U93" s="159"/>
      <c r="V93" s="159">
        <f>SUM(V94:V101)</f>
        <v>5.3900000000000006</v>
      </c>
      <c r="W93" s="159"/>
      <c r="X93" s="159"/>
      <c r="Y93" s="159"/>
      <c r="AG93" t="s">
        <v>117</v>
      </c>
    </row>
    <row r="94" spans="1:60" ht="22.5" outlineLevel="1" x14ac:dyDescent="0.2">
      <c r="A94" s="174">
        <v>38</v>
      </c>
      <c r="B94" s="175" t="s">
        <v>789</v>
      </c>
      <c r="C94" s="182" t="s">
        <v>790</v>
      </c>
      <c r="D94" s="176" t="s">
        <v>148</v>
      </c>
      <c r="E94" s="177">
        <v>1</v>
      </c>
      <c r="F94" s="178"/>
      <c r="G94" s="179">
        <f>ROUND(E94*F94,2)</f>
        <v>0</v>
      </c>
      <c r="H94" s="178"/>
      <c r="I94" s="179">
        <f>ROUND(E94*H94,2)</f>
        <v>0</v>
      </c>
      <c r="J94" s="178"/>
      <c r="K94" s="179">
        <f>ROUND(E94*J94,2)</f>
        <v>0</v>
      </c>
      <c r="L94" s="179">
        <v>21</v>
      </c>
      <c r="M94" s="179">
        <f>G94*(1+L94/100)</f>
        <v>0</v>
      </c>
      <c r="N94" s="177">
        <v>0.28652</v>
      </c>
      <c r="O94" s="177">
        <f>ROUND(E94*N94,2)</f>
        <v>0.28999999999999998</v>
      </c>
      <c r="P94" s="177">
        <v>0</v>
      </c>
      <c r="Q94" s="177">
        <f>ROUND(E94*P94,2)</f>
        <v>0</v>
      </c>
      <c r="R94" s="179" t="s">
        <v>791</v>
      </c>
      <c r="S94" s="179" t="s">
        <v>122</v>
      </c>
      <c r="T94" s="180" t="s">
        <v>132</v>
      </c>
      <c r="U94" s="156">
        <v>3.286</v>
      </c>
      <c r="V94" s="156">
        <f>ROUND(E94*U94,2)</f>
        <v>3.29</v>
      </c>
      <c r="W94" s="156"/>
      <c r="X94" s="156" t="s">
        <v>123</v>
      </c>
      <c r="Y94" s="156" t="s">
        <v>124</v>
      </c>
      <c r="Z94" s="146"/>
      <c r="AA94" s="146"/>
      <c r="AB94" s="146"/>
      <c r="AC94" s="146"/>
      <c r="AD94" s="146"/>
      <c r="AE94" s="146"/>
      <c r="AF94" s="146"/>
      <c r="AG94" s="146" t="s">
        <v>125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 x14ac:dyDescent="0.2">
      <c r="A95" s="167">
        <v>39</v>
      </c>
      <c r="B95" s="168" t="s">
        <v>792</v>
      </c>
      <c r="C95" s="183" t="s">
        <v>793</v>
      </c>
      <c r="D95" s="169" t="s">
        <v>148</v>
      </c>
      <c r="E95" s="170">
        <v>1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21</v>
      </c>
      <c r="M95" s="172">
        <f>G95*(1+L95/100)</f>
        <v>0</v>
      </c>
      <c r="N95" s="170">
        <v>0</v>
      </c>
      <c r="O95" s="170">
        <f>ROUND(E95*N95,2)</f>
        <v>0</v>
      </c>
      <c r="P95" s="170">
        <v>0</v>
      </c>
      <c r="Q95" s="170">
        <f>ROUND(E95*P95,2)</f>
        <v>0</v>
      </c>
      <c r="R95" s="172" t="s">
        <v>791</v>
      </c>
      <c r="S95" s="172" t="s">
        <v>122</v>
      </c>
      <c r="T95" s="173" t="s">
        <v>132</v>
      </c>
      <c r="U95" s="156">
        <v>0.79</v>
      </c>
      <c r="V95" s="156">
        <f>ROUND(E95*U95,2)</f>
        <v>0.79</v>
      </c>
      <c r="W95" s="156"/>
      <c r="X95" s="156" t="s">
        <v>123</v>
      </c>
      <c r="Y95" s="156" t="s">
        <v>124</v>
      </c>
      <c r="Z95" s="146"/>
      <c r="AA95" s="146"/>
      <c r="AB95" s="146"/>
      <c r="AC95" s="146"/>
      <c r="AD95" s="146"/>
      <c r="AE95" s="146"/>
      <c r="AF95" s="146"/>
      <c r="AG95" s="146" t="s">
        <v>125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2" x14ac:dyDescent="0.2">
      <c r="A96" s="153"/>
      <c r="B96" s="154"/>
      <c r="C96" s="259" t="s">
        <v>794</v>
      </c>
      <c r="D96" s="260"/>
      <c r="E96" s="260"/>
      <c r="F96" s="260"/>
      <c r="G96" s="260"/>
      <c r="H96" s="156"/>
      <c r="I96" s="156"/>
      <c r="J96" s="156"/>
      <c r="K96" s="156"/>
      <c r="L96" s="156"/>
      <c r="M96" s="156"/>
      <c r="N96" s="155"/>
      <c r="O96" s="155"/>
      <c r="P96" s="155"/>
      <c r="Q96" s="155"/>
      <c r="R96" s="156"/>
      <c r="S96" s="156"/>
      <c r="T96" s="156"/>
      <c r="U96" s="156"/>
      <c r="V96" s="156"/>
      <c r="W96" s="156"/>
      <c r="X96" s="156"/>
      <c r="Y96" s="156"/>
      <c r="Z96" s="146"/>
      <c r="AA96" s="146"/>
      <c r="AB96" s="146"/>
      <c r="AC96" s="146"/>
      <c r="AD96" s="146"/>
      <c r="AE96" s="146"/>
      <c r="AF96" s="146"/>
      <c r="AG96" s="146" t="s">
        <v>190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 x14ac:dyDescent="0.2">
      <c r="A97" s="174">
        <v>40</v>
      </c>
      <c r="B97" s="175" t="s">
        <v>795</v>
      </c>
      <c r="C97" s="182" t="s">
        <v>796</v>
      </c>
      <c r="D97" s="176" t="s">
        <v>148</v>
      </c>
      <c r="E97" s="177">
        <v>1</v>
      </c>
      <c r="F97" s="178"/>
      <c r="G97" s="179">
        <f>ROUND(E97*F97,2)</f>
        <v>0</v>
      </c>
      <c r="H97" s="178"/>
      <c r="I97" s="179">
        <f>ROUND(E97*H97,2)</f>
        <v>0</v>
      </c>
      <c r="J97" s="178"/>
      <c r="K97" s="179">
        <f>ROUND(E97*J97,2)</f>
        <v>0</v>
      </c>
      <c r="L97" s="179">
        <v>21</v>
      </c>
      <c r="M97" s="179">
        <f>G97*(1+L97/100)</f>
        <v>0</v>
      </c>
      <c r="N97" s="177">
        <v>0.08</v>
      </c>
      <c r="O97" s="177">
        <f>ROUND(E97*N97,2)</f>
        <v>0.08</v>
      </c>
      <c r="P97" s="177">
        <v>0</v>
      </c>
      <c r="Q97" s="177">
        <f>ROUND(E97*P97,2)</f>
        <v>0</v>
      </c>
      <c r="R97" s="179"/>
      <c r="S97" s="179" t="s">
        <v>172</v>
      </c>
      <c r="T97" s="180" t="s">
        <v>132</v>
      </c>
      <c r="U97" s="156">
        <v>0</v>
      </c>
      <c r="V97" s="156">
        <f>ROUND(E97*U97,2)</f>
        <v>0</v>
      </c>
      <c r="W97" s="156"/>
      <c r="X97" s="156" t="s">
        <v>150</v>
      </c>
      <c r="Y97" s="156" t="s">
        <v>124</v>
      </c>
      <c r="Z97" s="146"/>
      <c r="AA97" s="146"/>
      <c r="AB97" s="146"/>
      <c r="AC97" s="146"/>
      <c r="AD97" s="146"/>
      <c r="AE97" s="146"/>
      <c r="AF97" s="146"/>
      <c r="AG97" s="146" t="s">
        <v>151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ht="22.5" outlineLevel="1" x14ac:dyDescent="0.2">
      <c r="A98" s="174">
        <v>41</v>
      </c>
      <c r="B98" s="175" t="s">
        <v>797</v>
      </c>
      <c r="C98" s="182" t="s">
        <v>798</v>
      </c>
      <c r="D98" s="176" t="s">
        <v>148</v>
      </c>
      <c r="E98" s="177">
        <v>1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7">
        <v>1.0129999999999999</v>
      </c>
      <c r="O98" s="177">
        <f>ROUND(E98*N98,2)</f>
        <v>1.01</v>
      </c>
      <c r="P98" s="177">
        <v>0</v>
      </c>
      <c r="Q98" s="177">
        <f>ROUND(E98*P98,2)</f>
        <v>0</v>
      </c>
      <c r="R98" s="179" t="s">
        <v>149</v>
      </c>
      <c r="S98" s="179" t="s">
        <v>122</v>
      </c>
      <c r="T98" s="180" t="s">
        <v>122</v>
      </c>
      <c r="U98" s="156">
        <v>0</v>
      </c>
      <c r="V98" s="156">
        <f>ROUND(E98*U98,2)</f>
        <v>0</v>
      </c>
      <c r="W98" s="156"/>
      <c r="X98" s="156" t="s">
        <v>150</v>
      </c>
      <c r="Y98" s="156" t="s">
        <v>124</v>
      </c>
      <c r="Z98" s="146"/>
      <c r="AA98" s="146"/>
      <c r="AB98" s="146"/>
      <c r="AC98" s="146"/>
      <c r="AD98" s="146"/>
      <c r="AE98" s="146"/>
      <c r="AF98" s="146"/>
      <c r="AG98" s="146" t="s">
        <v>151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 x14ac:dyDescent="0.2">
      <c r="A99" s="174">
        <v>42</v>
      </c>
      <c r="B99" s="175" t="s">
        <v>799</v>
      </c>
      <c r="C99" s="182" t="s">
        <v>800</v>
      </c>
      <c r="D99" s="176" t="s">
        <v>148</v>
      </c>
      <c r="E99" s="177">
        <v>1</v>
      </c>
      <c r="F99" s="178"/>
      <c r="G99" s="179">
        <f>ROUND(E99*F99,2)</f>
        <v>0</v>
      </c>
      <c r="H99" s="178"/>
      <c r="I99" s="179">
        <f>ROUND(E99*H99,2)</f>
        <v>0</v>
      </c>
      <c r="J99" s="178"/>
      <c r="K99" s="179">
        <f>ROUND(E99*J99,2)</f>
        <v>0</v>
      </c>
      <c r="L99" s="179">
        <v>21</v>
      </c>
      <c r="M99" s="179">
        <f>G99*(1+L99/100)</f>
        <v>0</v>
      </c>
      <c r="N99" s="177">
        <v>7.0200000000000002E-3</v>
      </c>
      <c r="O99" s="177">
        <f>ROUND(E99*N99,2)</f>
        <v>0.01</v>
      </c>
      <c r="P99" s="177">
        <v>0</v>
      </c>
      <c r="Q99" s="177">
        <f>ROUND(E99*P99,2)</f>
        <v>0</v>
      </c>
      <c r="R99" s="179" t="s">
        <v>791</v>
      </c>
      <c r="S99" s="179" t="s">
        <v>122</v>
      </c>
      <c r="T99" s="180" t="s">
        <v>132</v>
      </c>
      <c r="U99" s="156">
        <v>1.3140000000000001</v>
      </c>
      <c r="V99" s="156">
        <f>ROUND(E99*U99,2)</f>
        <v>1.31</v>
      </c>
      <c r="W99" s="156"/>
      <c r="X99" s="156" t="s">
        <v>123</v>
      </c>
      <c r="Y99" s="156" t="s">
        <v>124</v>
      </c>
      <c r="Z99" s="146"/>
      <c r="AA99" s="146"/>
      <c r="AB99" s="146"/>
      <c r="AC99" s="146"/>
      <c r="AD99" s="146"/>
      <c r="AE99" s="146"/>
      <c r="AF99" s="146"/>
      <c r="AG99" s="146" t="s">
        <v>125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ht="22.5" outlineLevel="1" x14ac:dyDescent="0.2">
      <c r="A100" s="174">
        <v>43</v>
      </c>
      <c r="B100" s="175" t="s">
        <v>801</v>
      </c>
      <c r="C100" s="182" t="s">
        <v>802</v>
      </c>
      <c r="D100" s="176" t="s">
        <v>148</v>
      </c>
      <c r="E100" s="177">
        <v>1</v>
      </c>
      <c r="F100" s="178"/>
      <c r="G100" s="179">
        <f>ROUND(E100*F100,2)</f>
        <v>0</v>
      </c>
      <c r="H100" s="178"/>
      <c r="I100" s="179">
        <f>ROUND(E100*H100,2)</f>
        <v>0</v>
      </c>
      <c r="J100" s="178"/>
      <c r="K100" s="179">
        <f>ROUND(E100*J100,2)</f>
        <v>0</v>
      </c>
      <c r="L100" s="179">
        <v>21</v>
      </c>
      <c r="M100" s="179">
        <f>G100*(1+L100/100)</f>
        <v>0</v>
      </c>
      <c r="N100" s="177">
        <v>4.8000000000000001E-2</v>
      </c>
      <c r="O100" s="177">
        <f>ROUND(E100*N100,2)</f>
        <v>0.05</v>
      </c>
      <c r="P100" s="177">
        <v>0</v>
      </c>
      <c r="Q100" s="177">
        <f>ROUND(E100*P100,2)</f>
        <v>0</v>
      </c>
      <c r="R100" s="179" t="s">
        <v>149</v>
      </c>
      <c r="S100" s="179" t="s">
        <v>122</v>
      </c>
      <c r="T100" s="180" t="s">
        <v>122</v>
      </c>
      <c r="U100" s="156">
        <v>0</v>
      </c>
      <c r="V100" s="156">
        <f>ROUND(E100*U100,2)</f>
        <v>0</v>
      </c>
      <c r="W100" s="156"/>
      <c r="X100" s="156" t="s">
        <v>150</v>
      </c>
      <c r="Y100" s="156" t="s">
        <v>124</v>
      </c>
      <c r="Z100" s="146"/>
      <c r="AA100" s="146"/>
      <c r="AB100" s="146"/>
      <c r="AC100" s="146"/>
      <c r="AD100" s="146"/>
      <c r="AE100" s="146"/>
      <c r="AF100" s="146"/>
      <c r="AG100" s="146" t="s">
        <v>151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ht="22.5" outlineLevel="1" x14ac:dyDescent="0.2">
      <c r="A101" s="174">
        <v>44</v>
      </c>
      <c r="B101" s="175" t="s">
        <v>803</v>
      </c>
      <c r="C101" s="182" t="s">
        <v>804</v>
      </c>
      <c r="D101" s="176" t="s">
        <v>148</v>
      </c>
      <c r="E101" s="177">
        <v>1</v>
      </c>
      <c r="F101" s="178"/>
      <c r="G101" s="179">
        <f>ROUND(E101*F101,2)</f>
        <v>0</v>
      </c>
      <c r="H101" s="178"/>
      <c r="I101" s="179">
        <f>ROUND(E101*H101,2)</f>
        <v>0</v>
      </c>
      <c r="J101" s="178"/>
      <c r="K101" s="179">
        <f>ROUND(E101*J101,2)</f>
        <v>0</v>
      </c>
      <c r="L101" s="179">
        <v>21</v>
      </c>
      <c r="M101" s="179">
        <f>G101*(1+L101/100)</f>
        <v>0</v>
      </c>
      <c r="N101" s="177">
        <v>0.28799999999999998</v>
      </c>
      <c r="O101" s="177">
        <f>ROUND(E101*N101,2)</f>
        <v>0.28999999999999998</v>
      </c>
      <c r="P101" s="177">
        <v>0</v>
      </c>
      <c r="Q101" s="177">
        <f>ROUND(E101*P101,2)</f>
        <v>0</v>
      </c>
      <c r="R101" s="179" t="s">
        <v>149</v>
      </c>
      <c r="S101" s="179" t="s">
        <v>122</v>
      </c>
      <c r="T101" s="180" t="s">
        <v>122</v>
      </c>
      <c r="U101" s="156">
        <v>0</v>
      </c>
      <c r="V101" s="156">
        <f>ROUND(E101*U101,2)</f>
        <v>0</v>
      </c>
      <c r="W101" s="156"/>
      <c r="X101" s="156" t="s">
        <v>150</v>
      </c>
      <c r="Y101" s="156" t="s">
        <v>124</v>
      </c>
      <c r="Z101" s="146"/>
      <c r="AA101" s="146"/>
      <c r="AB101" s="146"/>
      <c r="AC101" s="146"/>
      <c r="AD101" s="146"/>
      <c r="AE101" s="146"/>
      <c r="AF101" s="146"/>
      <c r="AG101" s="146" t="s">
        <v>151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x14ac:dyDescent="0.2">
      <c r="A102" s="160" t="s">
        <v>116</v>
      </c>
      <c r="B102" s="161" t="s">
        <v>61</v>
      </c>
      <c r="C102" s="181" t="s">
        <v>62</v>
      </c>
      <c r="D102" s="162"/>
      <c r="E102" s="163"/>
      <c r="F102" s="164"/>
      <c r="G102" s="164">
        <f>SUMIF(AG103:AG127,"&lt;&gt;NOR",G103:G127)</f>
        <v>0</v>
      </c>
      <c r="H102" s="164"/>
      <c r="I102" s="164">
        <f>SUM(I103:I127)</f>
        <v>0</v>
      </c>
      <c r="J102" s="164"/>
      <c r="K102" s="164">
        <f>SUM(K103:K127)</f>
        <v>0</v>
      </c>
      <c r="L102" s="164"/>
      <c r="M102" s="164">
        <f>SUM(M103:M127)</f>
        <v>0</v>
      </c>
      <c r="N102" s="163"/>
      <c r="O102" s="163">
        <f>SUM(O103:O127)</f>
        <v>9.58</v>
      </c>
      <c r="P102" s="163"/>
      <c r="Q102" s="163">
        <f>SUM(Q103:Q127)</f>
        <v>9.07</v>
      </c>
      <c r="R102" s="164"/>
      <c r="S102" s="164"/>
      <c r="T102" s="165"/>
      <c r="U102" s="159"/>
      <c r="V102" s="159">
        <f>SUM(V103:V127)</f>
        <v>18.98</v>
      </c>
      <c r="W102" s="159"/>
      <c r="X102" s="159"/>
      <c r="Y102" s="159"/>
      <c r="AG102" t="s">
        <v>117</v>
      </c>
    </row>
    <row r="103" spans="1:60" outlineLevel="1" x14ac:dyDescent="0.2">
      <c r="A103" s="167">
        <v>45</v>
      </c>
      <c r="B103" s="168" t="s">
        <v>805</v>
      </c>
      <c r="C103" s="183" t="s">
        <v>806</v>
      </c>
      <c r="D103" s="169" t="s">
        <v>171</v>
      </c>
      <c r="E103" s="170">
        <v>33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70">
        <v>0</v>
      </c>
      <c r="O103" s="170">
        <f>ROUND(E103*N103,2)</f>
        <v>0</v>
      </c>
      <c r="P103" s="170">
        <v>0.27</v>
      </c>
      <c r="Q103" s="170">
        <f>ROUND(E103*P103,2)</f>
        <v>8.91</v>
      </c>
      <c r="R103" s="172" t="s">
        <v>727</v>
      </c>
      <c r="S103" s="172" t="s">
        <v>122</v>
      </c>
      <c r="T103" s="173" t="s">
        <v>132</v>
      </c>
      <c r="U103" s="156">
        <v>0.123</v>
      </c>
      <c r="V103" s="156">
        <f>ROUND(E103*U103,2)</f>
        <v>4.0599999999999996</v>
      </c>
      <c r="W103" s="156"/>
      <c r="X103" s="156" t="s">
        <v>123</v>
      </c>
      <c r="Y103" s="156" t="s">
        <v>124</v>
      </c>
      <c r="Z103" s="146"/>
      <c r="AA103" s="146"/>
      <c r="AB103" s="146"/>
      <c r="AC103" s="146"/>
      <c r="AD103" s="146"/>
      <c r="AE103" s="146"/>
      <c r="AF103" s="146"/>
      <c r="AG103" s="146" t="s">
        <v>125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2" x14ac:dyDescent="0.2">
      <c r="A104" s="153"/>
      <c r="B104" s="154"/>
      <c r="C104" s="259" t="s">
        <v>807</v>
      </c>
      <c r="D104" s="260"/>
      <c r="E104" s="260"/>
      <c r="F104" s="260"/>
      <c r="G104" s="260"/>
      <c r="H104" s="156"/>
      <c r="I104" s="156"/>
      <c r="J104" s="156"/>
      <c r="K104" s="156"/>
      <c r="L104" s="156"/>
      <c r="M104" s="156"/>
      <c r="N104" s="155"/>
      <c r="O104" s="155"/>
      <c r="P104" s="155"/>
      <c r="Q104" s="155"/>
      <c r="R104" s="156"/>
      <c r="S104" s="156"/>
      <c r="T104" s="156"/>
      <c r="U104" s="156"/>
      <c r="V104" s="156"/>
      <c r="W104" s="156"/>
      <c r="X104" s="156"/>
      <c r="Y104" s="156"/>
      <c r="Z104" s="146"/>
      <c r="AA104" s="146"/>
      <c r="AB104" s="146"/>
      <c r="AC104" s="146"/>
      <c r="AD104" s="146"/>
      <c r="AE104" s="146"/>
      <c r="AF104" s="146"/>
      <c r="AG104" s="146" t="s">
        <v>190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88" t="str">
        <f>C104</f>
        <v>s vybouráním lože, s přemístěním hmot na skládku na vzdálenost do 3 m nebo naložením na dopravní prostředek</v>
      </c>
      <c r="BB104" s="146"/>
      <c r="BC104" s="146"/>
      <c r="BD104" s="146"/>
      <c r="BE104" s="146"/>
      <c r="BF104" s="146"/>
      <c r="BG104" s="146"/>
      <c r="BH104" s="146"/>
    </row>
    <row r="105" spans="1:60" outlineLevel="2" x14ac:dyDescent="0.2">
      <c r="A105" s="153"/>
      <c r="B105" s="154"/>
      <c r="C105" s="184" t="s">
        <v>808</v>
      </c>
      <c r="D105" s="157"/>
      <c r="E105" s="158">
        <v>33</v>
      </c>
      <c r="F105" s="156"/>
      <c r="G105" s="156"/>
      <c r="H105" s="156"/>
      <c r="I105" s="156"/>
      <c r="J105" s="156"/>
      <c r="K105" s="156"/>
      <c r="L105" s="156"/>
      <c r="M105" s="156"/>
      <c r="N105" s="155"/>
      <c r="O105" s="155"/>
      <c r="P105" s="155"/>
      <c r="Q105" s="155"/>
      <c r="R105" s="156"/>
      <c r="S105" s="156"/>
      <c r="T105" s="156"/>
      <c r="U105" s="156"/>
      <c r="V105" s="156"/>
      <c r="W105" s="156"/>
      <c r="X105" s="156"/>
      <c r="Y105" s="156"/>
      <c r="Z105" s="146"/>
      <c r="AA105" s="146"/>
      <c r="AB105" s="146"/>
      <c r="AC105" s="146"/>
      <c r="AD105" s="146"/>
      <c r="AE105" s="146"/>
      <c r="AF105" s="146"/>
      <c r="AG105" s="146" t="s">
        <v>141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ht="22.5" outlineLevel="1" x14ac:dyDescent="0.2">
      <c r="A106" s="167">
        <v>46</v>
      </c>
      <c r="B106" s="168" t="s">
        <v>809</v>
      </c>
      <c r="C106" s="183" t="s">
        <v>810</v>
      </c>
      <c r="D106" s="169" t="s">
        <v>171</v>
      </c>
      <c r="E106" s="170">
        <v>8</v>
      </c>
      <c r="F106" s="171"/>
      <c r="G106" s="172">
        <f>ROUND(E106*F106,2)</f>
        <v>0</v>
      </c>
      <c r="H106" s="171"/>
      <c r="I106" s="172">
        <f>ROUND(E106*H106,2)</f>
        <v>0</v>
      </c>
      <c r="J106" s="171"/>
      <c r="K106" s="172">
        <f>ROUND(E106*J106,2)</f>
        <v>0</v>
      </c>
      <c r="L106" s="172">
        <v>21</v>
      </c>
      <c r="M106" s="172">
        <f>G106*(1+L106/100)</f>
        <v>0</v>
      </c>
      <c r="N106" s="170">
        <v>0</v>
      </c>
      <c r="O106" s="170">
        <f>ROUND(E106*N106,2)</f>
        <v>0</v>
      </c>
      <c r="P106" s="170">
        <v>0</v>
      </c>
      <c r="Q106" s="170">
        <f>ROUND(E106*P106,2)</f>
        <v>0</v>
      </c>
      <c r="R106" s="172" t="s">
        <v>727</v>
      </c>
      <c r="S106" s="172" t="s">
        <v>122</v>
      </c>
      <c r="T106" s="173" t="s">
        <v>132</v>
      </c>
      <c r="U106" s="156">
        <v>0.09</v>
      </c>
      <c r="V106" s="156">
        <f>ROUND(E106*U106,2)</f>
        <v>0.72</v>
      </c>
      <c r="W106" s="156"/>
      <c r="X106" s="156" t="s">
        <v>123</v>
      </c>
      <c r="Y106" s="156" t="s">
        <v>124</v>
      </c>
      <c r="Z106" s="146"/>
      <c r="AA106" s="146"/>
      <c r="AB106" s="146"/>
      <c r="AC106" s="146"/>
      <c r="AD106" s="146"/>
      <c r="AE106" s="146"/>
      <c r="AF106" s="146"/>
      <c r="AG106" s="146" t="s">
        <v>125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ht="22.5" outlineLevel="2" x14ac:dyDescent="0.2">
      <c r="A107" s="153"/>
      <c r="B107" s="154"/>
      <c r="C107" s="259" t="s">
        <v>759</v>
      </c>
      <c r="D107" s="260"/>
      <c r="E107" s="260"/>
      <c r="F107" s="260"/>
      <c r="G107" s="260"/>
      <c r="H107" s="156"/>
      <c r="I107" s="156"/>
      <c r="J107" s="156"/>
      <c r="K107" s="156"/>
      <c r="L107" s="156"/>
      <c r="M107" s="156"/>
      <c r="N107" s="155"/>
      <c r="O107" s="155"/>
      <c r="P107" s="155"/>
      <c r="Q107" s="155"/>
      <c r="R107" s="156"/>
      <c r="S107" s="156"/>
      <c r="T107" s="156"/>
      <c r="U107" s="156"/>
      <c r="V107" s="156"/>
      <c r="W107" s="156"/>
      <c r="X107" s="156"/>
      <c r="Y107" s="156"/>
      <c r="Z107" s="146"/>
      <c r="AA107" s="146"/>
      <c r="AB107" s="146"/>
      <c r="AC107" s="146"/>
      <c r="AD107" s="146"/>
      <c r="AE107" s="146"/>
      <c r="AF107" s="146"/>
      <c r="AG107" s="146" t="s">
        <v>190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88" t="str">
        <f>C107</f>
        <v>krajníků, desek nebo panelů od spojovacího materiálu s odklizením a uložením očištěných hmot a spojovacího materiálu na skládku na vzdálenost do 10 m</v>
      </c>
      <c r="BB107" s="146"/>
      <c r="BC107" s="146"/>
      <c r="BD107" s="146"/>
      <c r="BE107" s="146"/>
      <c r="BF107" s="146"/>
      <c r="BG107" s="146"/>
      <c r="BH107" s="146"/>
    </row>
    <row r="108" spans="1:60" outlineLevel="2" x14ac:dyDescent="0.2">
      <c r="A108" s="153"/>
      <c r="B108" s="154"/>
      <c r="C108" s="184" t="s">
        <v>59</v>
      </c>
      <c r="D108" s="157"/>
      <c r="E108" s="158">
        <v>8</v>
      </c>
      <c r="F108" s="156"/>
      <c r="G108" s="156"/>
      <c r="H108" s="156"/>
      <c r="I108" s="156"/>
      <c r="J108" s="156"/>
      <c r="K108" s="156"/>
      <c r="L108" s="156"/>
      <c r="M108" s="156"/>
      <c r="N108" s="155"/>
      <c r="O108" s="155"/>
      <c r="P108" s="155"/>
      <c r="Q108" s="155"/>
      <c r="R108" s="156"/>
      <c r="S108" s="156"/>
      <c r="T108" s="156"/>
      <c r="U108" s="156"/>
      <c r="V108" s="156"/>
      <c r="W108" s="156"/>
      <c r="X108" s="156"/>
      <c r="Y108" s="156"/>
      <c r="Z108" s="146"/>
      <c r="AA108" s="146"/>
      <c r="AB108" s="146"/>
      <c r="AC108" s="146"/>
      <c r="AD108" s="146"/>
      <c r="AE108" s="146"/>
      <c r="AF108" s="146"/>
      <c r="AG108" s="146" t="s">
        <v>141</v>
      </c>
      <c r="AH108" s="146">
        <v>0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ht="22.5" outlineLevel="1" x14ac:dyDescent="0.2">
      <c r="A109" s="167">
        <v>47</v>
      </c>
      <c r="B109" s="168" t="s">
        <v>811</v>
      </c>
      <c r="C109" s="183" t="s">
        <v>812</v>
      </c>
      <c r="D109" s="169" t="s">
        <v>171</v>
      </c>
      <c r="E109" s="170">
        <v>33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70">
        <v>0.188</v>
      </c>
      <c r="O109" s="170">
        <f>ROUND(E109*N109,2)</f>
        <v>6.2</v>
      </c>
      <c r="P109" s="170">
        <v>0</v>
      </c>
      <c r="Q109" s="170">
        <f>ROUND(E109*P109,2)</f>
        <v>0</v>
      </c>
      <c r="R109" s="172" t="s">
        <v>727</v>
      </c>
      <c r="S109" s="172" t="s">
        <v>122</v>
      </c>
      <c r="T109" s="173" t="s">
        <v>132</v>
      </c>
      <c r="U109" s="156">
        <v>0.27200000000000002</v>
      </c>
      <c r="V109" s="156">
        <f>ROUND(E109*U109,2)</f>
        <v>8.98</v>
      </c>
      <c r="W109" s="156"/>
      <c r="X109" s="156" t="s">
        <v>123</v>
      </c>
      <c r="Y109" s="156" t="s">
        <v>124</v>
      </c>
      <c r="Z109" s="146"/>
      <c r="AA109" s="146"/>
      <c r="AB109" s="146"/>
      <c r="AC109" s="146"/>
      <c r="AD109" s="146"/>
      <c r="AE109" s="146"/>
      <c r="AF109" s="146"/>
      <c r="AG109" s="146" t="s">
        <v>125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2" x14ac:dyDescent="0.2">
      <c r="A110" s="153"/>
      <c r="B110" s="154"/>
      <c r="C110" s="259" t="s">
        <v>813</v>
      </c>
      <c r="D110" s="260"/>
      <c r="E110" s="260"/>
      <c r="F110" s="260"/>
      <c r="G110" s="260"/>
      <c r="H110" s="156"/>
      <c r="I110" s="156"/>
      <c r="J110" s="156"/>
      <c r="K110" s="156"/>
      <c r="L110" s="156"/>
      <c r="M110" s="156"/>
      <c r="N110" s="155"/>
      <c r="O110" s="155"/>
      <c r="P110" s="155"/>
      <c r="Q110" s="155"/>
      <c r="R110" s="156"/>
      <c r="S110" s="156"/>
      <c r="T110" s="156"/>
      <c r="U110" s="156"/>
      <c r="V110" s="156"/>
      <c r="W110" s="156"/>
      <c r="X110" s="156"/>
      <c r="Y110" s="156"/>
      <c r="Z110" s="146"/>
      <c r="AA110" s="146"/>
      <c r="AB110" s="146"/>
      <c r="AC110" s="146"/>
      <c r="AD110" s="146"/>
      <c r="AE110" s="146"/>
      <c r="AF110" s="146"/>
      <c r="AG110" s="146" t="s">
        <v>190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2" x14ac:dyDescent="0.2">
      <c r="A111" s="153"/>
      <c r="B111" s="154"/>
      <c r="C111" s="184" t="s">
        <v>808</v>
      </c>
      <c r="D111" s="157"/>
      <c r="E111" s="158">
        <v>33</v>
      </c>
      <c r="F111" s="156"/>
      <c r="G111" s="156"/>
      <c r="H111" s="156"/>
      <c r="I111" s="156"/>
      <c r="J111" s="156"/>
      <c r="K111" s="156"/>
      <c r="L111" s="156"/>
      <c r="M111" s="156"/>
      <c r="N111" s="155"/>
      <c r="O111" s="155"/>
      <c r="P111" s="155"/>
      <c r="Q111" s="155"/>
      <c r="R111" s="156"/>
      <c r="S111" s="156"/>
      <c r="T111" s="156"/>
      <c r="U111" s="156"/>
      <c r="V111" s="156"/>
      <c r="W111" s="156"/>
      <c r="X111" s="156"/>
      <c r="Y111" s="156"/>
      <c r="Z111" s="146"/>
      <c r="AA111" s="146"/>
      <c r="AB111" s="146"/>
      <c r="AC111" s="146"/>
      <c r="AD111" s="146"/>
      <c r="AE111" s="146"/>
      <c r="AF111" s="146"/>
      <c r="AG111" s="146" t="s">
        <v>141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ht="22.5" outlineLevel="1" x14ac:dyDescent="0.2">
      <c r="A112" s="167">
        <v>48</v>
      </c>
      <c r="B112" s="168" t="s">
        <v>814</v>
      </c>
      <c r="C112" s="183" t="s">
        <v>815</v>
      </c>
      <c r="D112" s="169" t="s">
        <v>148</v>
      </c>
      <c r="E112" s="170">
        <v>25</v>
      </c>
      <c r="F112" s="171"/>
      <c r="G112" s="172">
        <f>ROUND(E112*F112,2)</f>
        <v>0</v>
      </c>
      <c r="H112" s="171"/>
      <c r="I112" s="172">
        <f>ROUND(E112*H112,2)</f>
        <v>0</v>
      </c>
      <c r="J112" s="171"/>
      <c r="K112" s="172">
        <f>ROUND(E112*J112,2)</f>
        <v>0</v>
      </c>
      <c r="L112" s="172">
        <v>21</v>
      </c>
      <c r="M112" s="172">
        <f>G112*(1+L112/100)</f>
        <v>0</v>
      </c>
      <c r="N112" s="170">
        <v>8.1970000000000001E-2</v>
      </c>
      <c r="O112" s="170">
        <f>ROUND(E112*N112,2)</f>
        <v>2.0499999999999998</v>
      </c>
      <c r="P112" s="170">
        <v>0</v>
      </c>
      <c r="Q112" s="170">
        <f>ROUND(E112*P112,2)</f>
        <v>0</v>
      </c>
      <c r="R112" s="172" t="s">
        <v>149</v>
      </c>
      <c r="S112" s="172" t="s">
        <v>122</v>
      </c>
      <c r="T112" s="173" t="s">
        <v>122</v>
      </c>
      <c r="U112" s="156">
        <v>0</v>
      </c>
      <c r="V112" s="156">
        <f>ROUND(E112*U112,2)</f>
        <v>0</v>
      </c>
      <c r="W112" s="156"/>
      <c r="X112" s="156" t="s">
        <v>150</v>
      </c>
      <c r="Y112" s="156" t="s">
        <v>124</v>
      </c>
      <c r="Z112" s="146"/>
      <c r="AA112" s="146"/>
      <c r="AB112" s="146"/>
      <c r="AC112" s="146"/>
      <c r="AD112" s="146"/>
      <c r="AE112" s="146"/>
      <c r="AF112" s="146"/>
      <c r="AG112" s="146" t="s">
        <v>151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2" x14ac:dyDescent="0.2">
      <c r="A113" s="153"/>
      <c r="B113" s="154"/>
      <c r="C113" s="184" t="s">
        <v>816</v>
      </c>
      <c r="D113" s="157"/>
      <c r="E113" s="158">
        <v>25</v>
      </c>
      <c r="F113" s="156"/>
      <c r="G113" s="156"/>
      <c r="H113" s="156"/>
      <c r="I113" s="156"/>
      <c r="J113" s="156"/>
      <c r="K113" s="156"/>
      <c r="L113" s="156"/>
      <c r="M113" s="156"/>
      <c r="N113" s="155"/>
      <c r="O113" s="155"/>
      <c r="P113" s="155"/>
      <c r="Q113" s="155"/>
      <c r="R113" s="156"/>
      <c r="S113" s="156"/>
      <c r="T113" s="156"/>
      <c r="U113" s="156"/>
      <c r="V113" s="156"/>
      <c r="W113" s="156"/>
      <c r="X113" s="156"/>
      <c r="Y113" s="156"/>
      <c r="Z113" s="146"/>
      <c r="AA113" s="146"/>
      <c r="AB113" s="146"/>
      <c r="AC113" s="146"/>
      <c r="AD113" s="146"/>
      <c r="AE113" s="146"/>
      <c r="AF113" s="146"/>
      <c r="AG113" s="146" t="s">
        <v>141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ht="22.5" outlineLevel="1" x14ac:dyDescent="0.2">
      <c r="A114" s="174">
        <v>49</v>
      </c>
      <c r="B114" s="175" t="s">
        <v>817</v>
      </c>
      <c r="C114" s="182" t="s">
        <v>818</v>
      </c>
      <c r="D114" s="176" t="s">
        <v>148</v>
      </c>
      <c r="E114" s="177">
        <v>4</v>
      </c>
      <c r="F114" s="178"/>
      <c r="G114" s="179">
        <f>ROUND(E114*F114,2)</f>
        <v>0</v>
      </c>
      <c r="H114" s="178"/>
      <c r="I114" s="179">
        <f>ROUND(E114*H114,2)</f>
        <v>0</v>
      </c>
      <c r="J114" s="178"/>
      <c r="K114" s="179">
        <f>ROUND(E114*J114,2)</f>
        <v>0</v>
      </c>
      <c r="L114" s="179">
        <v>21</v>
      </c>
      <c r="M114" s="179">
        <f>G114*(1+L114/100)</f>
        <v>0</v>
      </c>
      <c r="N114" s="177">
        <v>4.2099999999999999E-2</v>
      </c>
      <c r="O114" s="177">
        <f>ROUND(E114*N114,2)</f>
        <v>0.17</v>
      </c>
      <c r="P114" s="177">
        <v>0</v>
      </c>
      <c r="Q114" s="177">
        <f>ROUND(E114*P114,2)</f>
        <v>0</v>
      </c>
      <c r="R114" s="179" t="s">
        <v>149</v>
      </c>
      <c r="S114" s="179" t="s">
        <v>122</v>
      </c>
      <c r="T114" s="180" t="s">
        <v>122</v>
      </c>
      <c r="U114" s="156">
        <v>0</v>
      </c>
      <c r="V114" s="156">
        <f>ROUND(E114*U114,2)</f>
        <v>0</v>
      </c>
      <c r="W114" s="156"/>
      <c r="X114" s="156" t="s">
        <v>150</v>
      </c>
      <c r="Y114" s="156" t="s">
        <v>124</v>
      </c>
      <c r="Z114" s="146"/>
      <c r="AA114" s="146"/>
      <c r="AB114" s="146"/>
      <c r="AC114" s="146"/>
      <c r="AD114" s="146"/>
      <c r="AE114" s="146"/>
      <c r="AF114" s="146"/>
      <c r="AG114" s="146" t="s">
        <v>151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ht="22.5" outlineLevel="1" x14ac:dyDescent="0.2">
      <c r="A115" s="174">
        <v>50</v>
      </c>
      <c r="B115" s="175" t="s">
        <v>819</v>
      </c>
      <c r="C115" s="182" t="s">
        <v>820</v>
      </c>
      <c r="D115" s="176" t="s">
        <v>148</v>
      </c>
      <c r="E115" s="177">
        <v>0</v>
      </c>
      <c r="F115" s="178"/>
      <c r="G115" s="179">
        <f>ROUND(E115*F115,2)</f>
        <v>0</v>
      </c>
      <c r="H115" s="178"/>
      <c r="I115" s="179">
        <f>ROUND(E115*H115,2)</f>
        <v>0</v>
      </c>
      <c r="J115" s="178"/>
      <c r="K115" s="179">
        <f>ROUND(E115*J115,2)</f>
        <v>0</v>
      </c>
      <c r="L115" s="179">
        <v>21</v>
      </c>
      <c r="M115" s="179">
        <f>G115*(1+L115/100)</f>
        <v>0</v>
      </c>
      <c r="N115" s="177">
        <v>5.6099999999999997E-2</v>
      </c>
      <c r="O115" s="177">
        <f>ROUND(E115*N115,2)</f>
        <v>0</v>
      </c>
      <c r="P115" s="177">
        <v>0</v>
      </c>
      <c r="Q115" s="177">
        <f>ROUND(E115*P115,2)</f>
        <v>0</v>
      </c>
      <c r="R115" s="179" t="s">
        <v>149</v>
      </c>
      <c r="S115" s="179" t="s">
        <v>122</v>
      </c>
      <c r="T115" s="180" t="s">
        <v>122</v>
      </c>
      <c r="U115" s="156">
        <v>0</v>
      </c>
      <c r="V115" s="156">
        <f>ROUND(E115*U115,2)</f>
        <v>0</v>
      </c>
      <c r="W115" s="156"/>
      <c r="X115" s="156" t="s">
        <v>150</v>
      </c>
      <c r="Y115" s="156" t="s">
        <v>124</v>
      </c>
      <c r="Z115" s="146"/>
      <c r="AA115" s="146"/>
      <c r="AB115" s="146"/>
      <c r="AC115" s="146"/>
      <c r="AD115" s="146"/>
      <c r="AE115" s="146"/>
      <c r="AF115" s="146"/>
      <c r="AG115" s="146" t="s">
        <v>151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ht="22.5" outlineLevel="1" x14ac:dyDescent="0.2">
      <c r="A116" s="174">
        <v>51</v>
      </c>
      <c r="B116" s="175" t="s">
        <v>821</v>
      </c>
      <c r="C116" s="182" t="s">
        <v>822</v>
      </c>
      <c r="D116" s="176" t="s">
        <v>148</v>
      </c>
      <c r="E116" s="177">
        <v>0</v>
      </c>
      <c r="F116" s="178"/>
      <c r="G116" s="179">
        <f>ROUND(E116*F116,2)</f>
        <v>0</v>
      </c>
      <c r="H116" s="178"/>
      <c r="I116" s="179">
        <f>ROUND(E116*H116,2)</f>
        <v>0</v>
      </c>
      <c r="J116" s="178"/>
      <c r="K116" s="179">
        <f>ROUND(E116*J116,2)</f>
        <v>0</v>
      </c>
      <c r="L116" s="179">
        <v>21</v>
      </c>
      <c r="M116" s="179">
        <f>G116*(1+L116/100)</f>
        <v>0</v>
      </c>
      <c r="N116" s="177">
        <v>2.5999999999999999E-2</v>
      </c>
      <c r="O116" s="177">
        <f>ROUND(E116*N116,2)</f>
        <v>0</v>
      </c>
      <c r="P116" s="177">
        <v>0</v>
      </c>
      <c r="Q116" s="177">
        <f>ROUND(E116*P116,2)</f>
        <v>0</v>
      </c>
      <c r="R116" s="179" t="s">
        <v>149</v>
      </c>
      <c r="S116" s="179" t="s">
        <v>122</v>
      </c>
      <c r="T116" s="180" t="s">
        <v>122</v>
      </c>
      <c r="U116" s="156">
        <v>0</v>
      </c>
      <c r="V116" s="156">
        <f>ROUND(E116*U116,2)</f>
        <v>0</v>
      </c>
      <c r="W116" s="156"/>
      <c r="X116" s="156" t="s">
        <v>150</v>
      </c>
      <c r="Y116" s="156" t="s">
        <v>124</v>
      </c>
      <c r="Z116" s="146"/>
      <c r="AA116" s="146"/>
      <c r="AB116" s="146"/>
      <c r="AC116" s="146"/>
      <c r="AD116" s="146"/>
      <c r="AE116" s="146"/>
      <c r="AF116" s="146"/>
      <c r="AG116" s="146" t="s">
        <v>151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 x14ac:dyDescent="0.2">
      <c r="A117" s="167">
        <v>52</v>
      </c>
      <c r="B117" s="168" t="s">
        <v>823</v>
      </c>
      <c r="C117" s="183" t="s">
        <v>824</v>
      </c>
      <c r="D117" s="169" t="s">
        <v>148</v>
      </c>
      <c r="E117" s="170">
        <v>10</v>
      </c>
      <c r="F117" s="171"/>
      <c r="G117" s="172">
        <f>ROUND(E117*F117,2)</f>
        <v>0</v>
      </c>
      <c r="H117" s="171"/>
      <c r="I117" s="172">
        <f>ROUND(E117*H117,2)</f>
        <v>0</v>
      </c>
      <c r="J117" s="171"/>
      <c r="K117" s="172">
        <f>ROUND(E117*J117,2)</f>
        <v>0</v>
      </c>
      <c r="L117" s="172">
        <v>21</v>
      </c>
      <c r="M117" s="172">
        <f>G117*(1+L117/100)</f>
        <v>0</v>
      </c>
      <c r="N117" s="170">
        <v>6.6000000000000003E-2</v>
      </c>
      <c r="O117" s="170">
        <f>ROUND(E117*N117,2)</f>
        <v>0.66</v>
      </c>
      <c r="P117" s="170">
        <v>0</v>
      </c>
      <c r="Q117" s="170">
        <f>ROUND(E117*P117,2)</f>
        <v>0</v>
      </c>
      <c r="R117" s="172" t="s">
        <v>727</v>
      </c>
      <c r="S117" s="172" t="s">
        <v>122</v>
      </c>
      <c r="T117" s="173" t="s">
        <v>132</v>
      </c>
      <c r="U117" s="156">
        <v>0.17</v>
      </c>
      <c r="V117" s="156">
        <f>ROUND(E117*U117,2)</f>
        <v>1.7</v>
      </c>
      <c r="W117" s="156"/>
      <c r="X117" s="156" t="s">
        <v>123</v>
      </c>
      <c r="Y117" s="156" t="s">
        <v>124</v>
      </c>
      <c r="Z117" s="146"/>
      <c r="AA117" s="146"/>
      <c r="AB117" s="146"/>
      <c r="AC117" s="146"/>
      <c r="AD117" s="146"/>
      <c r="AE117" s="146"/>
      <c r="AF117" s="146"/>
      <c r="AG117" s="146" t="s">
        <v>125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2" x14ac:dyDescent="0.2">
      <c r="A118" s="153"/>
      <c r="B118" s="154"/>
      <c r="C118" s="184" t="s">
        <v>825</v>
      </c>
      <c r="D118" s="157"/>
      <c r="E118" s="158">
        <v>10</v>
      </c>
      <c r="F118" s="156"/>
      <c r="G118" s="156"/>
      <c r="H118" s="156"/>
      <c r="I118" s="156"/>
      <c r="J118" s="156"/>
      <c r="K118" s="156"/>
      <c r="L118" s="156"/>
      <c r="M118" s="156"/>
      <c r="N118" s="155"/>
      <c r="O118" s="155"/>
      <c r="P118" s="155"/>
      <c r="Q118" s="155"/>
      <c r="R118" s="156"/>
      <c r="S118" s="156"/>
      <c r="T118" s="156"/>
      <c r="U118" s="156"/>
      <c r="V118" s="156"/>
      <c r="W118" s="156"/>
      <c r="X118" s="156"/>
      <c r="Y118" s="156"/>
      <c r="Z118" s="146"/>
      <c r="AA118" s="146"/>
      <c r="AB118" s="146"/>
      <c r="AC118" s="146"/>
      <c r="AD118" s="146"/>
      <c r="AE118" s="146"/>
      <c r="AF118" s="146"/>
      <c r="AG118" s="146" t="s">
        <v>141</v>
      </c>
      <c r="AH118" s="146">
        <v>0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 x14ac:dyDescent="0.2">
      <c r="A119" s="167">
        <v>53</v>
      </c>
      <c r="B119" s="168" t="s">
        <v>826</v>
      </c>
      <c r="C119" s="183" t="s">
        <v>827</v>
      </c>
      <c r="D119" s="169" t="s">
        <v>148</v>
      </c>
      <c r="E119" s="170">
        <v>600</v>
      </c>
      <c r="F119" s="171"/>
      <c r="G119" s="172">
        <f>ROUND(E119*F119,2)</f>
        <v>0</v>
      </c>
      <c r="H119" s="171"/>
      <c r="I119" s="172">
        <f>ROUND(E119*H119,2)</f>
        <v>0</v>
      </c>
      <c r="J119" s="171"/>
      <c r="K119" s="172">
        <f>ROUND(E119*J119,2)</f>
        <v>0</v>
      </c>
      <c r="L119" s="172">
        <v>21</v>
      </c>
      <c r="M119" s="172">
        <f>G119*(1+L119/100)</f>
        <v>0</v>
      </c>
      <c r="N119" s="170">
        <v>0</v>
      </c>
      <c r="O119" s="170">
        <f>ROUND(E119*N119,2)</f>
        <v>0</v>
      </c>
      <c r="P119" s="170">
        <v>0</v>
      </c>
      <c r="Q119" s="170">
        <f>ROUND(E119*P119,2)</f>
        <v>0</v>
      </c>
      <c r="R119" s="172" t="s">
        <v>727</v>
      </c>
      <c r="S119" s="172" t="s">
        <v>122</v>
      </c>
      <c r="T119" s="173" t="s">
        <v>122</v>
      </c>
      <c r="U119" s="156">
        <v>0</v>
      </c>
      <c r="V119" s="156">
        <f>ROUND(E119*U119,2)</f>
        <v>0</v>
      </c>
      <c r="W119" s="156"/>
      <c r="X119" s="156" t="s">
        <v>123</v>
      </c>
      <c r="Y119" s="156" t="s">
        <v>124</v>
      </c>
      <c r="Z119" s="146"/>
      <c r="AA119" s="146"/>
      <c r="AB119" s="146"/>
      <c r="AC119" s="146"/>
      <c r="AD119" s="146"/>
      <c r="AE119" s="146"/>
      <c r="AF119" s="146"/>
      <c r="AG119" s="146" t="s">
        <v>125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2" x14ac:dyDescent="0.2">
      <c r="A120" s="153"/>
      <c r="B120" s="154"/>
      <c r="C120" s="184" t="s">
        <v>828</v>
      </c>
      <c r="D120" s="157"/>
      <c r="E120" s="158">
        <v>600</v>
      </c>
      <c r="F120" s="156"/>
      <c r="G120" s="156"/>
      <c r="H120" s="156"/>
      <c r="I120" s="156"/>
      <c r="J120" s="156"/>
      <c r="K120" s="156"/>
      <c r="L120" s="156"/>
      <c r="M120" s="156"/>
      <c r="N120" s="155"/>
      <c r="O120" s="155"/>
      <c r="P120" s="155"/>
      <c r="Q120" s="155"/>
      <c r="R120" s="156"/>
      <c r="S120" s="156"/>
      <c r="T120" s="156"/>
      <c r="U120" s="156"/>
      <c r="V120" s="156"/>
      <c r="W120" s="156"/>
      <c r="X120" s="156"/>
      <c r="Y120" s="156"/>
      <c r="Z120" s="146"/>
      <c r="AA120" s="146"/>
      <c r="AB120" s="146"/>
      <c r="AC120" s="146"/>
      <c r="AD120" s="146"/>
      <c r="AE120" s="146"/>
      <c r="AF120" s="146"/>
      <c r="AG120" s="146" t="s">
        <v>141</v>
      </c>
      <c r="AH120" s="146">
        <v>0</v>
      </c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 x14ac:dyDescent="0.2">
      <c r="A121" s="167">
        <v>54</v>
      </c>
      <c r="B121" s="168" t="s">
        <v>829</v>
      </c>
      <c r="C121" s="183" t="s">
        <v>830</v>
      </c>
      <c r="D121" s="169" t="s">
        <v>148</v>
      </c>
      <c r="E121" s="170">
        <v>1200</v>
      </c>
      <c r="F121" s="171"/>
      <c r="G121" s="172">
        <f>ROUND(E121*F121,2)</f>
        <v>0</v>
      </c>
      <c r="H121" s="171"/>
      <c r="I121" s="172">
        <f>ROUND(E121*H121,2)</f>
        <v>0</v>
      </c>
      <c r="J121" s="171"/>
      <c r="K121" s="172">
        <f>ROUND(E121*J121,2)</f>
        <v>0</v>
      </c>
      <c r="L121" s="172">
        <v>21</v>
      </c>
      <c r="M121" s="172">
        <f>G121*(1+L121/100)</f>
        <v>0</v>
      </c>
      <c r="N121" s="170">
        <v>0</v>
      </c>
      <c r="O121" s="170">
        <f>ROUND(E121*N121,2)</f>
        <v>0</v>
      </c>
      <c r="P121" s="170">
        <v>0</v>
      </c>
      <c r="Q121" s="170">
        <f>ROUND(E121*P121,2)</f>
        <v>0</v>
      </c>
      <c r="R121" s="172" t="s">
        <v>727</v>
      </c>
      <c r="S121" s="172" t="s">
        <v>122</v>
      </c>
      <c r="T121" s="173" t="s">
        <v>122</v>
      </c>
      <c r="U121" s="156">
        <v>0</v>
      </c>
      <c r="V121" s="156">
        <f>ROUND(E121*U121,2)</f>
        <v>0</v>
      </c>
      <c r="W121" s="156"/>
      <c r="X121" s="156" t="s">
        <v>123</v>
      </c>
      <c r="Y121" s="156" t="s">
        <v>124</v>
      </c>
      <c r="Z121" s="146"/>
      <c r="AA121" s="146"/>
      <c r="AB121" s="146"/>
      <c r="AC121" s="146"/>
      <c r="AD121" s="146"/>
      <c r="AE121" s="146"/>
      <c r="AF121" s="146"/>
      <c r="AG121" s="146" t="s">
        <v>125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2" x14ac:dyDescent="0.2">
      <c r="A122" s="153"/>
      <c r="B122" s="154"/>
      <c r="C122" s="184" t="s">
        <v>831</v>
      </c>
      <c r="D122" s="157"/>
      <c r="E122" s="158">
        <v>1200</v>
      </c>
      <c r="F122" s="156"/>
      <c r="G122" s="156"/>
      <c r="H122" s="156"/>
      <c r="I122" s="156"/>
      <c r="J122" s="156"/>
      <c r="K122" s="156"/>
      <c r="L122" s="156"/>
      <c r="M122" s="156"/>
      <c r="N122" s="155"/>
      <c r="O122" s="155"/>
      <c r="P122" s="155"/>
      <c r="Q122" s="155"/>
      <c r="R122" s="156"/>
      <c r="S122" s="156"/>
      <c r="T122" s="156"/>
      <c r="U122" s="156"/>
      <c r="V122" s="156"/>
      <c r="W122" s="156"/>
      <c r="X122" s="156"/>
      <c r="Y122" s="156"/>
      <c r="Z122" s="146"/>
      <c r="AA122" s="146"/>
      <c r="AB122" s="146"/>
      <c r="AC122" s="146"/>
      <c r="AD122" s="146"/>
      <c r="AE122" s="146"/>
      <c r="AF122" s="146"/>
      <c r="AG122" s="146" t="s">
        <v>141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ht="22.5" outlineLevel="1" x14ac:dyDescent="0.2">
      <c r="A123" s="167">
        <v>55</v>
      </c>
      <c r="B123" s="168" t="s">
        <v>832</v>
      </c>
      <c r="C123" s="183" t="s">
        <v>833</v>
      </c>
      <c r="D123" s="169" t="s">
        <v>148</v>
      </c>
      <c r="E123" s="170">
        <v>2</v>
      </c>
      <c r="F123" s="171"/>
      <c r="G123" s="172">
        <f>ROUND(E123*F123,2)</f>
        <v>0</v>
      </c>
      <c r="H123" s="171"/>
      <c r="I123" s="172">
        <f>ROUND(E123*H123,2)</f>
        <v>0</v>
      </c>
      <c r="J123" s="171"/>
      <c r="K123" s="172">
        <f>ROUND(E123*J123,2)</f>
        <v>0</v>
      </c>
      <c r="L123" s="172">
        <v>21</v>
      </c>
      <c r="M123" s="172">
        <f>G123*(1+L123/100)</f>
        <v>0</v>
      </c>
      <c r="N123" s="170">
        <v>0</v>
      </c>
      <c r="O123" s="170">
        <f>ROUND(E123*N123,2)</f>
        <v>0</v>
      </c>
      <c r="P123" s="170">
        <v>8.2000000000000003E-2</v>
      </c>
      <c r="Q123" s="170">
        <f>ROUND(E123*P123,2)</f>
        <v>0.16</v>
      </c>
      <c r="R123" s="172" t="s">
        <v>727</v>
      </c>
      <c r="S123" s="172" t="s">
        <v>122</v>
      </c>
      <c r="T123" s="173" t="s">
        <v>132</v>
      </c>
      <c r="U123" s="156">
        <v>0.58799999999999997</v>
      </c>
      <c r="V123" s="156">
        <f>ROUND(E123*U123,2)</f>
        <v>1.18</v>
      </c>
      <c r="W123" s="156"/>
      <c r="X123" s="156" t="s">
        <v>123</v>
      </c>
      <c r="Y123" s="156" t="s">
        <v>124</v>
      </c>
      <c r="Z123" s="146"/>
      <c r="AA123" s="146"/>
      <c r="AB123" s="146"/>
      <c r="AC123" s="146"/>
      <c r="AD123" s="146"/>
      <c r="AE123" s="146"/>
      <c r="AF123" s="146"/>
      <c r="AG123" s="146" t="s">
        <v>125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2" x14ac:dyDescent="0.2">
      <c r="A124" s="153"/>
      <c r="B124" s="154"/>
      <c r="C124" s="259" t="s">
        <v>834</v>
      </c>
      <c r="D124" s="260"/>
      <c r="E124" s="260"/>
      <c r="F124" s="260"/>
      <c r="G124" s="260"/>
      <c r="H124" s="156"/>
      <c r="I124" s="156"/>
      <c r="J124" s="156"/>
      <c r="K124" s="156"/>
      <c r="L124" s="156"/>
      <c r="M124" s="156"/>
      <c r="N124" s="155"/>
      <c r="O124" s="155"/>
      <c r="P124" s="155"/>
      <c r="Q124" s="155"/>
      <c r="R124" s="156"/>
      <c r="S124" s="156"/>
      <c r="T124" s="156"/>
      <c r="U124" s="156"/>
      <c r="V124" s="156"/>
      <c r="W124" s="156"/>
      <c r="X124" s="156"/>
      <c r="Y124" s="156"/>
      <c r="Z124" s="146"/>
      <c r="AA124" s="146"/>
      <c r="AB124" s="146"/>
      <c r="AC124" s="146"/>
      <c r="AD124" s="146"/>
      <c r="AE124" s="146"/>
      <c r="AF124" s="146"/>
      <c r="AG124" s="146" t="s">
        <v>190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88" t="str">
        <f>C124</f>
        <v>s uložením hmot na skládku na vzdálenost do 3 m nebo s naložením na dopravní prostředek, se zásypem jam a jeho zhutněním</v>
      </c>
      <c r="BB124" s="146"/>
      <c r="BC124" s="146"/>
      <c r="BD124" s="146"/>
      <c r="BE124" s="146"/>
      <c r="BF124" s="146"/>
      <c r="BG124" s="146"/>
      <c r="BH124" s="146"/>
    </row>
    <row r="125" spans="1:60" outlineLevel="1" x14ac:dyDescent="0.2">
      <c r="A125" s="167">
        <v>56</v>
      </c>
      <c r="B125" s="168" t="s">
        <v>835</v>
      </c>
      <c r="C125" s="183" t="s">
        <v>836</v>
      </c>
      <c r="D125" s="169" t="s">
        <v>148</v>
      </c>
      <c r="E125" s="170">
        <v>2</v>
      </c>
      <c r="F125" s="171"/>
      <c r="G125" s="172">
        <f>ROUND(E125*F125,2)</f>
        <v>0</v>
      </c>
      <c r="H125" s="171"/>
      <c r="I125" s="172">
        <f>ROUND(E125*H125,2)</f>
        <v>0</v>
      </c>
      <c r="J125" s="171"/>
      <c r="K125" s="172">
        <f>ROUND(E125*J125,2)</f>
        <v>0</v>
      </c>
      <c r="L125" s="172">
        <v>21</v>
      </c>
      <c r="M125" s="172">
        <f>G125*(1+L125/100)</f>
        <v>0</v>
      </c>
      <c r="N125" s="170">
        <v>0.25</v>
      </c>
      <c r="O125" s="170">
        <f>ROUND(E125*N125,2)</f>
        <v>0.5</v>
      </c>
      <c r="P125" s="170">
        <v>0</v>
      </c>
      <c r="Q125" s="170">
        <f>ROUND(E125*P125,2)</f>
        <v>0</v>
      </c>
      <c r="R125" s="172" t="s">
        <v>727</v>
      </c>
      <c r="S125" s="172" t="s">
        <v>122</v>
      </c>
      <c r="T125" s="173" t="s">
        <v>122</v>
      </c>
      <c r="U125" s="156">
        <v>0.81799999999999995</v>
      </c>
      <c r="V125" s="156">
        <f>ROUND(E125*U125,2)</f>
        <v>1.64</v>
      </c>
      <c r="W125" s="156"/>
      <c r="X125" s="156" t="s">
        <v>123</v>
      </c>
      <c r="Y125" s="156" t="s">
        <v>124</v>
      </c>
      <c r="Z125" s="146"/>
      <c r="AA125" s="146"/>
      <c r="AB125" s="146"/>
      <c r="AC125" s="146"/>
      <c r="AD125" s="146"/>
      <c r="AE125" s="146"/>
      <c r="AF125" s="146"/>
      <c r="AG125" s="146" t="s">
        <v>125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2" x14ac:dyDescent="0.2">
      <c r="A126" s="153"/>
      <c r="B126" s="154"/>
      <c r="C126" s="247" t="s">
        <v>837</v>
      </c>
      <c r="D126" s="248"/>
      <c r="E126" s="248"/>
      <c r="F126" s="248"/>
      <c r="G126" s="248"/>
      <c r="H126" s="156"/>
      <c r="I126" s="156"/>
      <c r="J126" s="156"/>
      <c r="K126" s="156"/>
      <c r="L126" s="156"/>
      <c r="M126" s="156"/>
      <c r="N126" s="155"/>
      <c r="O126" s="155"/>
      <c r="P126" s="155"/>
      <c r="Q126" s="155"/>
      <c r="R126" s="156"/>
      <c r="S126" s="156"/>
      <c r="T126" s="156"/>
      <c r="U126" s="156"/>
      <c r="V126" s="156"/>
      <c r="W126" s="156"/>
      <c r="X126" s="156"/>
      <c r="Y126" s="156"/>
      <c r="Z126" s="146"/>
      <c r="AA126" s="146"/>
      <c r="AB126" s="146"/>
      <c r="AC126" s="146"/>
      <c r="AD126" s="146"/>
      <c r="AE126" s="146"/>
      <c r="AF126" s="146"/>
      <c r="AG126" s="146" t="s">
        <v>145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 x14ac:dyDescent="0.2">
      <c r="A127" s="174">
        <v>57</v>
      </c>
      <c r="B127" s="175" t="s">
        <v>838</v>
      </c>
      <c r="C127" s="182" t="s">
        <v>839</v>
      </c>
      <c r="D127" s="176" t="s">
        <v>171</v>
      </c>
      <c r="E127" s="177">
        <v>8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0</v>
      </c>
      <c r="N127" s="177">
        <v>5.0000000000000001E-4</v>
      </c>
      <c r="O127" s="177">
        <f>ROUND(E127*N127,2)</f>
        <v>0</v>
      </c>
      <c r="P127" s="177">
        <v>0</v>
      </c>
      <c r="Q127" s="177">
        <f>ROUND(E127*P127,2)</f>
        <v>0</v>
      </c>
      <c r="R127" s="179" t="s">
        <v>727</v>
      </c>
      <c r="S127" s="179" t="s">
        <v>122</v>
      </c>
      <c r="T127" s="180" t="s">
        <v>132</v>
      </c>
      <c r="U127" s="156">
        <v>8.6999999999999994E-2</v>
      </c>
      <c r="V127" s="156">
        <f>ROUND(E127*U127,2)</f>
        <v>0.7</v>
      </c>
      <c r="W127" s="156"/>
      <c r="X127" s="156" t="s">
        <v>123</v>
      </c>
      <c r="Y127" s="156" t="s">
        <v>124</v>
      </c>
      <c r="Z127" s="146"/>
      <c r="AA127" s="146"/>
      <c r="AB127" s="146"/>
      <c r="AC127" s="146"/>
      <c r="AD127" s="146"/>
      <c r="AE127" s="146"/>
      <c r="AF127" s="146"/>
      <c r="AG127" s="146" t="s">
        <v>125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x14ac:dyDescent="0.2">
      <c r="A128" s="160" t="s">
        <v>116</v>
      </c>
      <c r="B128" s="161" t="s">
        <v>63</v>
      </c>
      <c r="C128" s="181" t="s">
        <v>64</v>
      </c>
      <c r="D128" s="162"/>
      <c r="E128" s="163"/>
      <c r="F128" s="164"/>
      <c r="G128" s="164">
        <f>SUMIF(AG129:AG150,"&lt;&gt;NOR",G129:G150)</f>
        <v>0</v>
      </c>
      <c r="H128" s="164"/>
      <c r="I128" s="164">
        <f>SUM(I129:I150)</f>
        <v>0</v>
      </c>
      <c r="J128" s="164"/>
      <c r="K128" s="164">
        <f>SUM(K129:K150)</f>
        <v>0</v>
      </c>
      <c r="L128" s="164"/>
      <c r="M128" s="164">
        <f>SUM(M129:M150)</f>
        <v>0</v>
      </c>
      <c r="N128" s="163"/>
      <c r="O128" s="163">
        <f>SUM(O129:O150)</f>
        <v>0</v>
      </c>
      <c r="P128" s="163"/>
      <c r="Q128" s="163">
        <f>SUM(Q129:Q150)</f>
        <v>2.13</v>
      </c>
      <c r="R128" s="164"/>
      <c r="S128" s="164"/>
      <c r="T128" s="165"/>
      <c r="U128" s="159"/>
      <c r="V128" s="159">
        <f>SUM(V129:V150)</f>
        <v>99.890000000000015</v>
      </c>
      <c r="W128" s="159"/>
      <c r="X128" s="159"/>
      <c r="Y128" s="159"/>
      <c r="AG128" t="s">
        <v>117</v>
      </c>
    </row>
    <row r="129" spans="1:60" outlineLevel="1" x14ac:dyDescent="0.2">
      <c r="A129" s="167">
        <v>58</v>
      </c>
      <c r="B129" s="168" t="s">
        <v>840</v>
      </c>
      <c r="C129" s="183" t="s">
        <v>841</v>
      </c>
      <c r="D129" s="169" t="s">
        <v>148</v>
      </c>
      <c r="E129" s="170">
        <v>1</v>
      </c>
      <c r="F129" s="171"/>
      <c r="G129" s="172">
        <f>ROUND(E129*F129,2)</f>
        <v>0</v>
      </c>
      <c r="H129" s="171"/>
      <c r="I129" s="172">
        <f>ROUND(E129*H129,2)</f>
        <v>0</v>
      </c>
      <c r="J129" s="171"/>
      <c r="K129" s="172">
        <f>ROUND(E129*J129,2)</f>
        <v>0</v>
      </c>
      <c r="L129" s="172">
        <v>21</v>
      </c>
      <c r="M129" s="172">
        <f>G129*(1+L129/100)</f>
        <v>0</v>
      </c>
      <c r="N129" s="170">
        <v>0</v>
      </c>
      <c r="O129" s="170">
        <f>ROUND(E129*N129,2)</f>
        <v>0</v>
      </c>
      <c r="P129" s="170">
        <v>0.04</v>
      </c>
      <c r="Q129" s="170">
        <f>ROUND(E129*P129,2)</f>
        <v>0.04</v>
      </c>
      <c r="R129" s="172" t="s">
        <v>131</v>
      </c>
      <c r="S129" s="172" t="s">
        <v>122</v>
      </c>
      <c r="T129" s="173" t="s">
        <v>122</v>
      </c>
      <c r="U129" s="156">
        <v>1.5349999999999999</v>
      </c>
      <c r="V129" s="156">
        <f>ROUND(E129*U129,2)</f>
        <v>1.54</v>
      </c>
      <c r="W129" s="156"/>
      <c r="X129" s="156" t="s">
        <v>123</v>
      </c>
      <c r="Y129" s="156" t="s">
        <v>124</v>
      </c>
      <c r="Z129" s="146"/>
      <c r="AA129" s="146"/>
      <c r="AB129" s="146"/>
      <c r="AC129" s="146"/>
      <c r="AD129" s="146"/>
      <c r="AE129" s="146"/>
      <c r="AF129" s="146"/>
      <c r="AG129" s="146" t="s">
        <v>125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ht="22.5" outlineLevel="2" x14ac:dyDescent="0.2">
      <c r="A130" s="153"/>
      <c r="B130" s="154"/>
      <c r="C130" s="259" t="s">
        <v>842</v>
      </c>
      <c r="D130" s="260"/>
      <c r="E130" s="260"/>
      <c r="F130" s="260"/>
      <c r="G130" s="260"/>
      <c r="H130" s="156"/>
      <c r="I130" s="156"/>
      <c r="J130" s="156"/>
      <c r="K130" s="156"/>
      <c r="L130" s="156"/>
      <c r="M130" s="156"/>
      <c r="N130" s="155"/>
      <c r="O130" s="155"/>
      <c r="P130" s="155"/>
      <c r="Q130" s="155"/>
      <c r="R130" s="156"/>
      <c r="S130" s="156"/>
      <c r="T130" s="156"/>
      <c r="U130" s="156"/>
      <c r="V130" s="156"/>
      <c r="W130" s="156"/>
      <c r="X130" s="156"/>
      <c r="Y130" s="156"/>
      <c r="Z130" s="146"/>
      <c r="AA130" s="146"/>
      <c r="AB130" s="146"/>
      <c r="AC130" s="146"/>
      <c r="AD130" s="146"/>
      <c r="AE130" s="146"/>
      <c r="AF130" s="146"/>
      <c r="AG130" s="146" t="s">
        <v>190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88" t="str">
        <f>C130</f>
        <v>kanálů, šachet a žump, manipulace s deskami do vzdálenosti 8 m od osy kanálu, očištění nebo vysekání betonu kolem závěsných ok pro zachycení háků zvedacího mechanizmu,</v>
      </c>
      <c r="BB130" s="146"/>
      <c r="BC130" s="146"/>
      <c r="BD130" s="146"/>
      <c r="BE130" s="146"/>
      <c r="BF130" s="146"/>
      <c r="BG130" s="146"/>
      <c r="BH130" s="146"/>
    </row>
    <row r="131" spans="1:60" outlineLevel="2" x14ac:dyDescent="0.2">
      <c r="A131" s="153"/>
      <c r="B131" s="154"/>
      <c r="C131" s="249" t="s">
        <v>843</v>
      </c>
      <c r="D131" s="250"/>
      <c r="E131" s="250"/>
      <c r="F131" s="250"/>
      <c r="G131" s="250"/>
      <c r="H131" s="156"/>
      <c r="I131" s="156"/>
      <c r="J131" s="156"/>
      <c r="K131" s="156"/>
      <c r="L131" s="156"/>
      <c r="M131" s="156"/>
      <c r="N131" s="155"/>
      <c r="O131" s="155"/>
      <c r="P131" s="155"/>
      <c r="Q131" s="155"/>
      <c r="R131" s="156"/>
      <c r="S131" s="156"/>
      <c r="T131" s="156"/>
      <c r="U131" s="156"/>
      <c r="V131" s="156"/>
      <c r="W131" s="156"/>
      <c r="X131" s="156"/>
      <c r="Y131" s="156"/>
      <c r="Z131" s="146"/>
      <c r="AA131" s="146"/>
      <c r="AB131" s="146"/>
      <c r="AC131" s="146"/>
      <c r="AD131" s="146"/>
      <c r="AE131" s="146"/>
      <c r="AF131" s="146"/>
      <c r="AG131" s="146" t="s">
        <v>145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67">
        <v>59</v>
      </c>
      <c r="B132" s="168" t="s">
        <v>844</v>
      </c>
      <c r="C132" s="183" t="s">
        <v>845</v>
      </c>
      <c r="D132" s="169" t="s">
        <v>120</v>
      </c>
      <c r="E132" s="170">
        <v>0</v>
      </c>
      <c r="F132" s="171"/>
      <c r="G132" s="172">
        <f>ROUND(E132*F132,2)</f>
        <v>0</v>
      </c>
      <c r="H132" s="171"/>
      <c r="I132" s="172">
        <f>ROUND(E132*H132,2)</f>
        <v>0</v>
      </c>
      <c r="J132" s="171"/>
      <c r="K132" s="172">
        <f>ROUND(E132*J132,2)</f>
        <v>0</v>
      </c>
      <c r="L132" s="172">
        <v>21</v>
      </c>
      <c r="M132" s="172">
        <f>G132*(1+L132/100)</f>
        <v>0</v>
      </c>
      <c r="N132" s="170">
        <v>6.7000000000000002E-4</v>
      </c>
      <c r="O132" s="170">
        <f>ROUND(E132*N132,2)</f>
        <v>0</v>
      </c>
      <c r="P132" s="170">
        <v>0.32400000000000001</v>
      </c>
      <c r="Q132" s="170">
        <f>ROUND(E132*P132,2)</f>
        <v>0</v>
      </c>
      <c r="R132" s="172" t="s">
        <v>677</v>
      </c>
      <c r="S132" s="172" t="s">
        <v>122</v>
      </c>
      <c r="T132" s="173" t="s">
        <v>132</v>
      </c>
      <c r="U132" s="156">
        <v>1.61334</v>
      </c>
      <c r="V132" s="156">
        <f>ROUND(E132*U132,2)</f>
        <v>0</v>
      </c>
      <c r="W132" s="156"/>
      <c r="X132" s="156" t="s">
        <v>678</v>
      </c>
      <c r="Y132" s="156" t="s">
        <v>124</v>
      </c>
      <c r="Z132" s="146"/>
      <c r="AA132" s="146"/>
      <c r="AB132" s="146"/>
      <c r="AC132" s="146"/>
      <c r="AD132" s="146"/>
      <c r="AE132" s="146"/>
      <c r="AF132" s="146"/>
      <c r="AG132" s="146" t="s">
        <v>679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2" x14ac:dyDescent="0.2">
      <c r="A133" s="153"/>
      <c r="B133" s="154"/>
      <c r="C133" s="259" t="s">
        <v>846</v>
      </c>
      <c r="D133" s="260"/>
      <c r="E133" s="260"/>
      <c r="F133" s="260"/>
      <c r="G133" s="260"/>
      <c r="H133" s="156"/>
      <c r="I133" s="156"/>
      <c r="J133" s="156"/>
      <c r="K133" s="156"/>
      <c r="L133" s="156"/>
      <c r="M133" s="156"/>
      <c r="N133" s="155"/>
      <c r="O133" s="155"/>
      <c r="P133" s="155"/>
      <c r="Q133" s="155"/>
      <c r="R133" s="156"/>
      <c r="S133" s="156"/>
      <c r="T133" s="156"/>
      <c r="U133" s="156"/>
      <c r="V133" s="156"/>
      <c r="W133" s="156"/>
      <c r="X133" s="156"/>
      <c r="Y133" s="156"/>
      <c r="Z133" s="146"/>
      <c r="AA133" s="146"/>
      <c r="AB133" s="146"/>
      <c r="AC133" s="146"/>
      <c r="AD133" s="146"/>
      <c r="AE133" s="146"/>
      <c r="AF133" s="146"/>
      <c r="AG133" s="146" t="s">
        <v>190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88" t="str">
        <f>C133</f>
        <v>nebo vybourání otvorů průřezové plochy přes 4 m2 v příčkách železobetonových. Svislá a vodorovná doprava suti, odvoz do 10 km.</v>
      </c>
      <c r="BB133" s="146"/>
      <c r="BC133" s="146"/>
      <c r="BD133" s="146"/>
      <c r="BE133" s="146"/>
      <c r="BF133" s="146"/>
      <c r="BG133" s="146"/>
      <c r="BH133" s="146"/>
    </row>
    <row r="134" spans="1:60" outlineLevel="1" x14ac:dyDescent="0.2">
      <c r="A134" s="167">
        <v>60</v>
      </c>
      <c r="B134" s="168" t="s">
        <v>847</v>
      </c>
      <c r="C134" s="183" t="s">
        <v>848</v>
      </c>
      <c r="D134" s="169" t="s">
        <v>148</v>
      </c>
      <c r="E134" s="170">
        <v>113.4</v>
      </c>
      <c r="F134" s="171"/>
      <c r="G134" s="172">
        <f>ROUND(E134*F134,2)</f>
        <v>0</v>
      </c>
      <c r="H134" s="171"/>
      <c r="I134" s="172">
        <f>ROUND(E134*H134,2)</f>
        <v>0</v>
      </c>
      <c r="J134" s="171"/>
      <c r="K134" s="172">
        <f>ROUND(E134*J134,2)</f>
        <v>0</v>
      </c>
      <c r="L134" s="172">
        <v>21</v>
      </c>
      <c r="M134" s="172">
        <f>G134*(1+L134/100)</f>
        <v>0</v>
      </c>
      <c r="N134" s="170">
        <v>0</v>
      </c>
      <c r="O134" s="170">
        <f>ROUND(E134*N134,2)</f>
        <v>0</v>
      </c>
      <c r="P134" s="170">
        <v>1.7999999999999999E-2</v>
      </c>
      <c r="Q134" s="170">
        <f>ROUND(E134*P134,2)</f>
        <v>2.04</v>
      </c>
      <c r="R134" s="172" t="s">
        <v>131</v>
      </c>
      <c r="S134" s="172" t="s">
        <v>122</v>
      </c>
      <c r="T134" s="173" t="s">
        <v>132</v>
      </c>
      <c r="U134" s="156">
        <v>0.86499999999999999</v>
      </c>
      <c r="V134" s="156">
        <f>ROUND(E134*U134,2)</f>
        <v>98.09</v>
      </c>
      <c r="W134" s="156"/>
      <c r="X134" s="156" t="s">
        <v>123</v>
      </c>
      <c r="Y134" s="156" t="s">
        <v>124</v>
      </c>
      <c r="Z134" s="146"/>
      <c r="AA134" s="146"/>
      <c r="AB134" s="146"/>
      <c r="AC134" s="146"/>
      <c r="AD134" s="146"/>
      <c r="AE134" s="146"/>
      <c r="AF134" s="146"/>
      <c r="AG134" s="146" t="s">
        <v>125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ht="22.5" outlineLevel="2" x14ac:dyDescent="0.2">
      <c r="A135" s="153"/>
      <c r="B135" s="154"/>
      <c r="C135" s="259" t="s">
        <v>842</v>
      </c>
      <c r="D135" s="260"/>
      <c r="E135" s="260"/>
      <c r="F135" s="260"/>
      <c r="G135" s="260"/>
      <c r="H135" s="156"/>
      <c r="I135" s="156"/>
      <c r="J135" s="156"/>
      <c r="K135" s="156"/>
      <c r="L135" s="156"/>
      <c r="M135" s="156"/>
      <c r="N135" s="155"/>
      <c r="O135" s="155"/>
      <c r="P135" s="155"/>
      <c r="Q135" s="155"/>
      <c r="R135" s="156"/>
      <c r="S135" s="156"/>
      <c r="T135" s="156"/>
      <c r="U135" s="156"/>
      <c r="V135" s="156"/>
      <c r="W135" s="156"/>
      <c r="X135" s="156"/>
      <c r="Y135" s="156"/>
      <c r="Z135" s="146"/>
      <c r="AA135" s="146"/>
      <c r="AB135" s="146"/>
      <c r="AC135" s="146"/>
      <c r="AD135" s="146"/>
      <c r="AE135" s="146"/>
      <c r="AF135" s="146"/>
      <c r="AG135" s="146" t="s">
        <v>190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88" t="str">
        <f>C135</f>
        <v>kanálů, šachet a žump, manipulace s deskami do vzdálenosti 8 m od osy kanálu, očištění nebo vysekání betonu kolem závěsných ok pro zachycení háků zvedacího mechanizmu,</v>
      </c>
      <c r="BB135" s="146"/>
      <c r="BC135" s="146"/>
      <c r="BD135" s="146"/>
      <c r="BE135" s="146"/>
      <c r="BF135" s="146"/>
      <c r="BG135" s="146"/>
      <c r="BH135" s="146"/>
    </row>
    <row r="136" spans="1:60" outlineLevel="2" x14ac:dyDescent="0.2">
      <c r="A136" s="153"/>
      <c r="B136" s="154"/>
      <c r="C136" s="184" t="s">
        <v>849</v>
      </c>
      <c r="D136" s="157"/>
      <c r="E136" s="158">
        <v>113.4</v>
      </c>
      <c r="F136" s="156"/>
      <c r="G136" s="156"/>
      <c r="H136" s="156"/>
      <c r="I136" s="156"/>
      <c r="J136" s="156"/>
      <c r="K136" s="156"/>
      <c r="L136" s="156"/>
      <c r="M136" s="156"/>
      <c r="N136" s="155"/>
      <c r="O136" s="155"/>
      <c r="P136" s="155"/>
      <c r="Q136" s="155"/>
      <c r="R136" s="156"/>
      <c r="S136" s="156"/>
      <c r="T136" s="156"/>
      <c r="U136" s="156"/>
      <c r="V136" s="156"/>
      <c r="W136" s="156"/>
      <c r="X136" s="156"/>
      <c r="Y136" s="156"/>
      <c r="Z136" s="146"/>
      <c r="AA136" s="146"/>
      <c r="AB136" s="146"/>
      <c r="AC136" s="146"/>
      <c r="AD136" s="146"/>
      <c r="AE136" s="146"/>
      <c r="AF136" s="146"/>
      <c r="AG136" s="146" t="s">
        <v>141</v>
      </c>
      <c r="AH136" s="146">
        <v>0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ht="22.5" outlineLevel="1" x14ac:dyDescent="0.2">
      <c r="A137" s="174">
        <v>61</v>
      </c>
      <c r="B137" s="175" t="s">
        <v>850</v>
      </c>
      <c r="C137" s="182" t="s">
        <v>851</v>
      </c>
      <c r="D137" s="176" t="s">
        <v>148</v>
      </c>
      <c r="E137" s="177">
        <v>1</v>
      </c>
      <c r="F137" s="178"/>
      <c r="G137" s="179">
        <f>ROUND(E137*F137,2)</f>
        <v>0</v>
      </c>
      <c r="H137" s="178"/>
      <c r="I137" s="179">
        <f>ROUND(E137*H137,2)</f>
        <v>0</v>
      </c>
      <c r="J137" s="178"/>
      <c r="K137" s="179">
        <f>ROUND(E137*J137,2)</f>
        <v>0</v>
      </c>
      <c r="L137" s="179">
        <v>21</v>
      </c>
      <c r="M137" s="179">
        <f>G137*(1+L137/100)</f>
        <v>0</v>
      </c>
      <c r="N137" s="177">
        <v>0</v>
      </c>
      <c r="O137" s="177">
        <f>ROUND(E137*N137,2)</f>
        <v>0</v>
      </c>
      <c r="P137" s="177">
        <v>4.4999999999999998E-2</v>
      </c>
      <c r="Q137" s="177">
        <f>ROUND(E137*P137,2)</f>
        <v>0.05</v>
      </c>
      <c r="R137" s="179" t="s">
        <v>131</v>
      </c>
      <c r="S137" s="179" t="s">
        <v>122</v>
      </c>
      <c r="T137" s="180" t="s">
        <v>132</v>
      </c>
      <c r="U137" s="156">
        <v>0.26</v>
      </c>
      <c r="V137" s="156">
        <f>ROUND(E137*U137,2)</f>
        <v>0.26</v>
      </c>
      <c r="W137" s="156"/>
      <c r="X137" s="156" t="s">
        <v>123</v>
      </c>
      <c r="Y137" s="156" t="s">
        <v>124</v>
      </c>
      <c r="Z137" s="146"/>
      <c r="AA137" s="146"/>
      <c r="AB137" s="146"/>
      <c r="AC137" s="146"/>
      <c r="AD137" s="146"/>
      <c r="AE137" s="146"/>
      <c r="AF137" s="146"/>
      <c r="AG137" s="146" t="s">
        <v>125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67">
        <v>62</v>
      </c>
      <c r="B138" s="168" t="s">
        <v>852</v>
      </c>
      <c r="C138" s="183" t="s">
        <v>853</v>
      </c>
      <c r="D138" s="169" t="s">
        <v>120</v>
      </c>
      <c r="E138" s="170">
        <v>0</v>
      </c>
      <c r="F138" s="171"/>
      <c r="G138" s="172">
        <f>ROUND(E138*F138,2)</f>
        <v>0</v>
      </c>
      <c r="H138" s="171"/>
      <c r="I138" s="172">
        <f>ROUND(E138*H138,2)</f>
        <v>0</v>
      </c>
      <c r="J138" s="171"/>
      <c r="K138" s="172">
        <f>ROUND(E138*J138,2)</f>
        <v>0</v>
      </c>
      <c r="L138" s="172">
        <v>21</v>
      </c>
      <c r="M138" s="172">
        <f>G138*(1+L138/100)</f>
        <v>0</v>
      </c>
      <c r="N138" s="170">
        <v>1.33E-3</v>
      </c>
      <c r="O138" s="170">
        <f>ROUND(E138*N138,2)</f>
        <v>0</v>
      </c>
      <c r="P138" s="170">
        <v>0.48</v>
      </c>
      <c r="Q138" s="170">
        <f>ROUND(E138*P138,2)</f>
        <v>0</v>
      </c>
      <c r="R138" s="172" t="s">
        <v>677</v>
      </c>
      <c r="S138" s="172" t="s">
        <v>122</v>
      </c>
      <c r="T138" s="173" t="s">
        <v>122</v>
      </c>
      <c r="U138" s="156">
        <v>2.6808000000000001</v>
      </c>
      <c r="V138" s="156">
        <f>ROUND(E138*U138,2)</f>
        <v>0</v>
      </c>
      <c r="W138" s="156"/>
      <c r="X138" s="156" t="s">
        <v>678</v>
      </c>
      <c r="Y138" s="156" t="s">
        <v>124</v>
      </c>
      <c r="Z138" s="146"/>
      <c r="AA138" s="146"/>
      <c r="AB138" s="146"/>
      <c r="AC138" s="146"/>
      <c r="AD138" s="146"/>
      <c r="AE138" s="146"/>
      <c r="AF138" s="146"/>
      <c r="AG138" s="146" t="s">
        <v>679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2" x14ac:dyDescent="0.2">
      <c r="A139" s="153"/>
      <c r="B139" s="154"/>
      <c r="C139" s="259" t="s">
        <v>854</v>
      </c>
      <c r="D139" s="260"/>
      <c r="E139" s="260"/>
      <c r="F139" s="260"/>
      <c r="G139" s="260"/>
      <c r="H139" s="156"/>
      <c r="I139" s="156"/>
      <c r="J139" s="156"/>
      <c r="K139" s="156"/>
      <c r="L139" s="156"/>
      <c r="M139" s="156"/>
      <c r="N139" s="155"/>
      <c r="O139" s="155"/>
      <c r="P139" s="155"/>
      <c r="Q139" s="155"/>
      <c r="R139" s="156"/>
      <c r="S139" s="156"/>
      <c r="T139" s="156"/>
      <c r="U139" s="156"/>
      <c r="V139" s="156"/>
      <c r="W139" s="156"/>
      <c r="X139" s="156"/>
      <c r="Y139" s="156"/>
      <c r="Z139" s="146"/>
      <c r="AA139" s="146"/>
      <c r="AB139" s="146"/>
      <c r="AC139" s="146"/>
      <c r="AD139" s="146"/>
      <c r="AE139" s="146"/>
      <c r="AF139" s="146"/>
      <c r="AG139" s="146" t="s">
        <v>190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2" x14ac:dyDescent="0.2">
      <c r="A140" s="153"/>
      <c r="B140" s="154"/>
      <c r="C140" s="249" t="s">
        <v>855</v>
      </c>
      <c r="D140" s="250"/>
      <c r="E140" s="250"/>
      <c r="F140" s="250"/>
      <c r="G140" s="250"/>
      <c r="H140" s="156"/>
      <c r="I140" s="156"/>
      <c r="J140" s="156"/>
      <c r="K140" s="156"/>
      <c r="L140" s="156"/>
      <c r="M140" s="156"/>
      <c r="N140" s="155"/>
      <c r="O140" s="155"/>
      <c r="P140" s="155"/>
      <c r="Q140" s="155"/>
      <c r="R140" s="156"/>
      <c r="S140" s="156"/>
      <c r="T140" s="156"/>
      <c r="U140" s="156"/>
      <c r="V140" s="156"/>
      <c r="W140" s="156"/>
      <c r="X140" s="156"/>
      <c r="Y140" s="156"/>
      <c r="Z140" s="146"/>
      <c r="AA140" s="146"/>
      <c r="AB140" s="146"/>
      <c r="AC140" s="146"/>
      <c r="AD140" s="146"/>
      <c r="AE140" s="146"/>
      <c r="AF140" s="146"/>
      <c r="AG140" s="146" t="s">
        <v>145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67">
        <v>63</v>
      </c>
      <c r="B141" s="168" t="s">
        <v>856</v>
      </c>
      <c r="C141" s="183" t="s">
        <v>857</v>
      </c>
      <c r="D141" s="169" t="s">
        <v>604</v>
      </c>
      <c r="E141" s="170">
        <v>0</v>
      </c>
      <c r="F141" s="171"/>
      <c r="G141" s="172">
        <f>ROUND(E141*F141,2)</f>
        <v>0</v>
      </c>
      <c r="H141" s="171"/>
      <c r="I141" s="172">
        <f>ROUND(E141*H141,2)</f>
        <v>0</v>
      </c>
      <c r="J141" s="171"/>
      <c r="K141" s="172">
        <f>ROUND(E141*J141,2)</f>
        <v>0</v>
      </c>
      <c r="L141" s="172">
        <v>21</v>
      </c>
      <c r="M141" s="172">
        <f>G141*(1+L141/100)</f>
        <v>0</v>
      </c>
      <c r="N141" s="170">
        <v>1.47E-3</v>
      </c>
      <c r="O141" s="170">
        <f>ROUND(E141*N141,2)</f>
        <v>0</v>
      </c>
      <c r="P141" s="170">
        <v>2.4</v>
      </c>
      <c r="Q141" s="170">
        <f>ROUND(E141*P141,2)</f>
        <v>0</v>
      </c>
      <c r="R141" s="172" t="s">
        <v>131</v>
      </c>
      <c r="S141" s="172" t="s">
        <v>122</v>
      </c>
      <c r="T141" s="173" t="s">
        <v>122</v>
      </c>
      <c r="U141" s="156">
        <v>8.5</v>
      </c>
      <c r="V141" s="156">
        <f>ROUND(E141*U141,2)</f>
        <v>0</v>
      </c>
      <c r="W141" s="156"/>
      <c r="X141" s="156" t="s">
        <v>123</v>
      </c>
      <c r="Y141" s="156" t="s">
        <v>124</v>
      </c>
      <c r="Z141" s="146"/>
      <c r="AA141" s="146"/>
      <c r="AB141" s="146"/>
      <c r="AC141" s="146"/>
      <c r="AD141" s="146"/>
      <c r="AE141" s="146"/>
      <c r="AF141" s="146"/>
      <c r="AG141" s="146" t="s">
        <v>125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ht="22.5" outlineLevel="2" x14ac:dyDescent="0.2">
      <c r="A142" s="153"/>
      <c r="B142" s="154"/>
      <c r="C142" s="259" t="s">
        <v>858</v>
      </c>
      <c r="D142" s="260"/>
      <c r="E142" s="260"/>
      <c r="F142" s="260"/>
      <c r="G142" s="260"/>
      <c r="H142" s="156"/>
      <c r="I142" s="156"/>
      <c r="J142" s="156"/>
      <c r="K142" s="156"/>
      <c r="L142" s="156"/>
      <c r="M142" s="156"/>
      <c r="N142" s="155"/>
      <c r="O142" s="155"/>
      <c r="P142" s="155"/>
      <c r="Q142" s="155"/>
      <c r="R142" s="156"/>
      <c r="S142" s="156"/>
      <c r="T142" s="156"/>
      <c r="U142" s="156"/>
      <c r="V142" s="156"/>
      <c r="W142" s="156"/>
      <c r="X142" s="156"/>
      <c r="Y142" s="156"/>
      <c r="Z142" s="146"/>
      <c r="AA142" s="146"/>
      <c r="AB142" s="146"/>
      <c r="AC142" s="146"/>
      <c r="AD142" s="146"/>
      <c r="AE142" s="146"/>
      <c r="AF142" s="146"/>
      <c r="AG142" s="146" t="s">
        <v>190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88" t="str">
        <f>C142</f>
        <v>nebo vybourání otvorů průřezové plochy přes 4 m2 ve zdivu železobetonovém, včetně pomocného lešení o výšce podlahy do 1900 mm a pro zatížení do 1,5 kPa  (150 kg/m2),</v>
      </c>
      <c r="BB142" s="146"/>
      <c r="BC142" s="146"/>
      <c r="BD142" s="146"/>
      <c r="BE142" s="146"/>
      <c r="BF142" s="146"/>
      <c r="BG142" s="146"/>
      <c r="BH142" s="146"/>
    </row>
    <row r="143" spans="1:60" outlineLevel="2" x14ac:dyDescent="0.2">
      <c r="A143" s="153"/>
      <c r="B143" s="154"/>
      <c r="C143" s="249" t="s">
        <v>859</v>
      </c>
      <c r="D143" s="250"/>
      <c r="E143" s="250"/>
      <c r="F143" s="250"/>
      <c r="G143" s="250"/>
      <c r="H143" s="156"/>
      <c r="I143" s="156"/>
      <c r="J143" s="156"/>
      <c r="K143" s="156"/>
      <c r="L143" s="156"/>
      <c r="M143" s="156"/>
      <c r="N143" s="155"/>
      <c r="O143" s="155"/>
      <c r="P143" s="155"/>
      <c r="Q143" s="155"/>
      <c r="R143" s="156"/>
      <c r="S143" s="156"/>
      <c r="T143" s="156"/>
      <c r="U143" s="156"/>
      <c r="V143" s="156"/>
      <c r="W143" s="156"/>
      <c r="X143" s="156"/>
      <c r="Y143" s="156"/>
      <c r="Z143" s="146"/>
      <c r="AA143" s="146"/>
      <c r="AB143" s="146"/>
      <c r="AC143" s="146"/>
      <c r="AD143" s="146"/>
      <c r="AE143" s="146"/>
      <c r="AF143" s="146"/>
      <c r="AG143" s="146" t="s">
        <v>145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1" x14ac:dyDescent="0.2">
      <c r="A144" s="174">
        <v>64</v>
      </c>
      <c r="B144" s="175" t="s">
        <v>133</v>
      </c>
      <c r="C144" s="182" t="s">
        <v>134</v>
      </c>
      <c r="D144" s="176" t="s">
        <v>135</v>
      </c>
      <c r="E144" s="177">
        <v>0</v>
      </c>
      <c r="F144" s="178"/>
      <c r="G144" s="179">
        <f>ROUND(E144*F144,2)</f>
        <v>0</v>
      </c>
      <c r="H144" s="178"/>
      <c r="I144" s="179">
        <f>ROUND(E144*H144,2)</f>
        <v>0</v>
      </c>
      <c r="J144" s="178"/>
      <c r="K144" s="179">
        <f>ROUND(E144*J144,2)</f>
        <v>0</v>
      </c>
      <c r="L144" s="179">
        <v>21</v>
      </c>
      <c r="M144" s="179">
        <f>G144*(1+L144/100)</f>
        <v>0</v>
      </c>
      <c r="N144" s="177">
        <v>0</v>
      </c>
      <c r="O144" s="177">
        <f>ROUND(E144*N144,2)</f>
        <v>0</v>
      </c>
      <c r="P144" s="177">
        <v>0</v>
      </c>
      <c r="Q144" s="177">
        <f>ROUND(E144*P144,2)</f>
        <v>0</v>
      </c>
      <c r="R144" s="179" t="s">
        <v>131</v>
      </c>
      <c r="S144" s="179" t="s">
        <v>122</v>
      </c>
      <c r="T144" s="180" t="s">
        <v>122</v>
      </c>
      <c r="U144" s="156">
        <v>0.49</v>
      </c>
      <c r="V144" s="156">
        <f>ROUND(E144*U144,2)</f>
        <v>0</v>
      </c>
      <c r="W144" s="156"/>
      <c r="X144" s="156" t="s">
        <v>123</v>
      </c>
      <c r="Y144" s="156" t="s">
        <v>124</v>
      </c>
      <c r="Z144" s="146"/>
      <c r="AA144" s="146"/>
      <c r="AB144" s="146"/>
      <c r="AC144" s="146"/>
      <c r="AD144" s="146"/>
      <c r="AE144" s="146"/>
      <c r="AF144" s="146"/>
      <c r="AG144" s="146" t="s">
        <v>125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1" x14ac:dyDescent="0.2">
      <c r="A145" s="174">
        <v>65</v>
      </c>
      <c r="B145" s="175" t="s">
        <v>138</v>
      </c>
      <c r="C145" s="182" t="s">
        <v>139</v>
      </c>
      <c r="D145" s="176" t="s">
        <v>135</v>
      </c>
      <c r="E145" s="177">
        <v>0</v>
      </c>
      <c r="F145" s="178"/>
      <c r="G145" s="179">
        <f>ROUND(E145*F145,2)</f>
        <v>0</v>
      </c>
      <c r="H145" s="178"/>
      <c r="I145" s="179">
        <f>ROUND(E145*H145,2)</f>
        <v>0</v>
      </c>
      <c r="J145" s="178"/>
      <c r="K145" s="179">
        <f>ROUND(E145*J145,2)</f>
        <v>0</v>
      </c>
      <c r="L145" s="179">
        <v>21</v>
      </c>
      <c r="M145" s="179">
        <f>G145*(1+L145/100)</f>
        <v>0</v>
      </c>
      <c r="N145" s="177">
        <v>0</v>
      </c>
      <c r="O145" s="177">
        <f>ROUND(E145*N145,2)</f>
        <v>0</v>
      </c>
      <c r="P145" s="177">
        <v>0</v>
      </c>
      <c r="Q145" s="177">
        <f>ROUND(E145*P145,2)</f>
        <v>0</v>
      </c>
      <c r="R145" s="179" t="s">
        <v>131</v>
      </c>
      <c r="S145" s="179" t="s">
        <v>122</v>
      </c>
      <c r="T145" s="180" t="s">
        <v>132</v>
      </c>
      <c r="U145" s="156">
        <v>0</v>
      </c>
      <c r="V145" s="156">
        <f>ROUND(E145*U145,2)</f>
        <v>0</v>
      </c>
      <c r="W145" s="156"/>
      <c r="X145" s="156" t="s">
        <v>123</v>
      </c>
      <c r="Y145" s="156" t="s">
        <v>124</v>
      </c>
      <c r="Z145" s="146"/>
      <c r="AA145" s="146"/>
      <c r="AB145" s="146"/>
      <c r="AC145" s="146"/>
      <c r="AD145" s="146"/>
      <c r="AE145" s="146"/>
      <c r="AF145" s="146"/>
      <c r="AG145" s="146" t="s">
        <v>125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1" x14ac:dyDescent="0.2">
      <c r="A146" s="174">
        <v>66</v>
      </c>
      <c r="B146" s="175" t="s">
        <v>128</v>
      </c>
      <c r="C146" s="182" t="s">
        <v>129</v>
      </c>
      <c r="D146" s="176" t="s">
        <v>130</v>
      </c>
      <c r="E146" s="177">
        <v>60</v>
      </c>
      <c r="F146" s="178"/>
      <c r="G146" s="179">
        <f>ROUND(E146*F146,2)</f>
        <v>0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21</v>
      </c>
      <c r="M146" s="179">
        <f>G146*(1+L146/100)</f>
        <v>0</v>
      </c>
      <c r="N146" s="177">
        <v>0</v>
      </c>
      <c r="O146" s="177">
        <f>ROUND(E146*N146,2)</f>
        <v>0</v>
      </c>
      <c r="P146" s="177">
        <v>0</v>
      </c>
      <c r="Q146" s="177">
        <f>ROUND(E146*P146,2)</f>
        <v>0</v>
      </c>
      <c r="R146" s="179" t="s">
        <v>131</v>
      </c>
      <c r="S146" s="179" t="s">
        <v>122</v>
      </c>
      <c r="T146" s="180" t="s">
        <v>132</v>
      </c>
      <c r="U146" s="156">
        <v>0</v>
      </c>
      <c r="V146" s="156">
        <f>ROUND(E146*U146,2)</f>
        <v>0</v>
      </c>
      <c r="W146" s="156"/>
      <c r="X146" s="156" t="s">
        <v>123</v>
      </c>
      <c r="Y146" s="156" t="s">
        <v>124</v>
      </c>
      <c r="Z146" s="146"/>
      <c r="AA146" s="146"/>
      <c r="AB146" s="146"/>
      <c r="AC146" s="146"/>
      <c r="AD146" s="146"/>
      <c r="AE146" s="146"/>
      <c r="AF146" s="146"/>
      <c r="AG146" s="146" t="s">
        <v>125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1" x14ac:dyDescent="0.2">
      <c r="A147" s="167">
        <v>67</v>
      </c>
      <c r="B147" s="168" t="s">
        <v>860</v>
      </c>
      <c r="C147" s="183" t="s">
        <v>861</v>
      </c>
      <c r="D147" s="169" t="s">
        <v>604</v>
      </c>
      <c r="E147" s="170">
        <v>0</v>
      </c>
      <c r="F147" s="171"/>
      <c r="G147" s="172">
        <f>ROUND(E147*F147,2)</f>
        <v>0</v>
      </c>
      <c r="H147" s="171"/>
      <c r="I147" s="172">
        <f>ROUND(E147*H147,2)</f>
        <v>0</v>
      </c>
      <c r="J147" s="171"/>
      <c r="K147" s="172">
        <f>ROUND(E147*J147,2)</f>
        <v>0</v>
      </c>
      <c r="L147" s="172">
        <v>21</v>
      </c>
      <c r="M147" s="172">
        <f>G147*(1+L147/100)</f>
        <v>0</v>
      </c>
      <c r="N147" s="170">
        <v>1.47E-3</v>
      </c>
      <c r="O147" s="170">
        <f>ROUND(E147*N147,2)</f>
        <v>0</v>
      </c>
      <c r="P147" s="170">
        <v>2.2000000000000002</v>
      </c>
      <c r="Q147" s="170">
        <f>ROUND(E147*P147,2)</f>
        <v>0</v>
      </c>
      <c r="R147" s="172" t="s">
        <v>677</v>
      </c>
      <c r="S147" s="172" t="s">
        <v>122</v>
      </c>
      <c r="T147" s="173" t="s">
        <v>132</v>
      </c>
      <c r="U147" s="156">
        <v>11.122999999999999</v>
      </c>
      <c r="V147" s="156">
        <f>ROUND(E147*U147,2)</f>
        <v>0</v>
      </c>
      <c r="W147" s="156"/>
      <c r="X147" s="156" t="s">
        <v>678</v>
      </c>
      <c r="Y147" s="156" t="s">
        <v>124</v>
      </c>
      <c r="Z147" s="146"/>
      <c r="AA147" s="146"/>
      <c r="AB147" s="146"/>
      <c r="AC147" s="146"/>
      <c r="AD147" s="146"/>
      <c r="AE147" s="146"/>
      <c r="AF147" s="146"/>
      <c r="AG147" s="146" t="s">
        <v>679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2" x14ac:dyDescent="0.2">
      <c r="A148" s="153"/>
      <c r="B148" s="154"/>
      <c r="C148" s="259" t="s">
        <v>862</v>
      </c>
      <c r="D148" s="260"/>
      <c r="E148" s="260"/>
      <c r="F148" s="260"/>
      <c r="G148" s="260"/>
      <c r="H148" s="156"/>
      <c r="I148" s="156"/>
      <c r="J148" s="156"/>
      <c r="K148" s="156"/>
      <c r="L148" s="156"/>
      <c r="M148" s="156"/>
      <c r="N148" s="155"/>
      <c r="O148" s="155"/>
      <c r="P148" s="155"/>
      <c r="Q148" s="155"/>
      <c r="R148" s="156"/>
      <c r="S148" s="156"/>
      <c r="T148" s="156"/>
      <c r="U148" s="156"/>
      <c r="V148" s="156"/>
      <c r="W148" s="156"/>
      <c r="X148" s="156"/>
      <c r="Y148" s="156"/>
      <c r="Z148" s="146"/>
      <c r="AA148" s="146"/>
      <c r="AB148" s="146"/>
      <c r="AC148" s="146"/>
      <c r="AD148" s="146"/>
      <c r="AE148" s="146"/>
      <c r="AF148" s="146"/>
      <c r="AG148" s="146" t="s">
        <v>190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88" t="str">
        <f>C148</f>
        <v>nebo vybourání otvorů průřezové plochy přes 4 m2 v základech. Svislá a vodorovná doprava suti, odvoz do 10 km.</v>
      </c>
      <c r="BB148" s="146"/>
      <c r="BC148" s="146"/>
      <c r="BD148" s="146"/>
      <c r="BE148" s="146"/>
      <c r="BF148" s="146"/>
      <c r="BG148" s="146"/>
      <c r="BH148" s="146"/>
    </row>
    <row r="149" spans="1:60" ht="22.5" outlineLevel="1" x14ac:dyDescent="0.2">
      <c r="A149" s="167">
        <v>68</v>
      </c>
      <c r="B149" s="168" t="s">
        <v>863</v>
      </c>
      <c r="C149" s="183" t="s">
        <v>864</v>
      </c>
      <c r="D149" s="169" t="s">
        <v>604</v>
      </c>
      <c r="E149" s="170">
        <v>0</v>
      </c>
      <c r="F149" s="171"/>
      <c r="G149" s="172">
        <f>ROUND(E149*F149,2)</f>
        <v>0</v>
      </c>
      <c r="H149" s="171"/>
      <c r="I149" s="172">
        <f>ROUND(E149*H149,2)</f>
        <v>0</v>
      </c>
      <c r="J149" s="171"/>
      <c r="K149" s="172">
        <f>ROUND(E149*J149,2)</f>
        <v>0</v>
      </c>
      <c r="L149" s="172">
        <v>21</v>
      </c>
      <c r="M149" s="172">
        <f>G149*(1+L149/100)</f>
        <v>0</v>
      </c>
      <c r="N149" s="170">
        <v>1.1199999999999999E-3</v>
      </c>
      <c r="O149" s="170">
        <f>ROUND(E149*N149,2)</f>
        <v>0</v>
      </c>
      <c r="P149" s="170">
        <v>2.5</v>
      </c>
      <c r="Q149" s="170">
        <f>ROUND(E149*P149,2)</f>
        <v>0</v>
      </c>
      <c r="R149" s="172" t="s">
        <v>131</v>
      </c>
      <c r="S149" s="172" t="s">
        <v>122</v>
      </c>
      <c r="T149" s="173" t="s">
        <v>132</v>
      </c>
      <c r="U149" s="156">
        <v>1.756</v>
      </c>
      <c r="V149" s="156">
        <f>ROUND(E149*U149,2)</f>
        <v>0</v>
      </c>
      <c r="W149" s="156"/>
      <c r="X149" s="156" t="s">
        <v>123</v>
      </c>
      <c r="Y149" s="156" t="s">
        <v>124</v>
      </c>
      <c r="Z149" s="146"/>
      <c r="AA149" s="146"/>
      <c r="AB149" s="146"/>
      <c r="AC149" s="146"/>
      <c r="AD149" s="146"/>
      <c r="AE149" s="146"/>
      <c r="AF149" s="146"/>
      <c r="AG149" s="146" t="s">
        <v>125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ht="22.5" outlineLevel="2" x14ac:dyDescent="0.2">
      <c r="A150" s="153"/>
      <c r="B150" s="154"/>
      <c r="C150" s="259" t="s">
        <v>865</v>
      </c>
      <c r="D150" s="260"/>
      <c r="E150" s="260"/>
      <c r="F150" s="260"/>
      <c r="G150" s="260"/>
      <c r="H150" s="156"/>
      <c r="I150" s="156"/>
      <c r="J150" s="156"/>
      <c r="K150" s="156"/>
      <c r="L150" s="156"/>
      <c r="M150" s="156"/>
      <c r="N150" s="155"/>
      <c r="O150" s="155"/>
      <c r="P150" s="155"/>
      <c r="Q150" s="155"/>
      <c r="R150" s="156"/>
      <c r="S150" s="156"/>
      <c r="T150" s="156"/>
      <c r="U150" s="156"/>
      <c r="V150" s="156"/>
      <c r="W150" s="156"/>
      <c r="X150" s="156"/>
      <c r="Y150" s="156"/>
      <c r="Z150" s="146"/>
      <c r="AA150" s="146"/>
      <c r="AB150" s="146"/>
      <c r="AC150" s="146"/>
      <c r="AD150" s="146"/>
      <c r="AE150" s="146"/>
      <c r="AF150" s="146"/>
      <c r="AG150" s="146" t="s">
        <v>190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88" t="str">
        <f>C150</f>
        <v>nebo vybourání otvorů průřezové plochy přes 4 m2 ve zdivu nadzákladovém, včetně pomocného lešení o výšce podlahy do 1900 mm a pro zatížení do 1,5 kPa  (150 kg/m2),</v>
      </c>
      <c r="BB150" s="146"/>
      <c r="BC150" s="146"/>
      <c r="BD150" s="146"/>
      <c r="BE150" s="146"/>
      <c r="BF150" s="146"/>
      <c r="BG150" s="146"/>
      <c r="BH150" s="146"/>
    </row>
    <row r="151" spans="1:60" x14ac:dyDescent="0.2">
      <c r="A151" s="160" t="s">
        <v>116</v>
      </c>
      <c r="B151" s="161" t="s">
        <v>65</v>
      </c>
      <c r="C151" s="181" t="s">
        <v>66</v>
      </c>
      <c r="D151" s="162"/>
      <c r="E151" s="163"/>
      <c r="F151" s="164"/>
      <c r="G151" s="164">
        <f>SUMIF(AG152:AG155,"&lt;&gt;NOR",G152:G155)</f>
        <v>0</v>
      </c>
      <c r="H151" s="164"/>
      <c r="I151" s="164">
        <f>SUM(I152:I155)</f>
        <v>0</v>
      </c>
      <c r="J151" s="164"/>
      <c r="K151" s="164">
        <f>SUM(K152:K155)</f>
        <v>0</v>
      </c>
      <c r="L151" s="164"/>
      <c r="M151" s="164">
        <f>SUM(M152:M155)</f>
        <v>0</v>
      </c>
      <c r="N151" s="163"/>
      <c r="O151" s="163">
        <f>SUM(O152:O155)</f>
        <v>0</v>
      </c>
      <c r="P151" s="163"/>
      <c r="Q151" s="163">
        <f>SUM(Q152:Q155)</f>
        <v>0.02</v>
      </c>
      <c r="R151" s="164"/>
      <c r="S151" s="164"/>
      <c r="T151" s="165"/>
      <c r="U151" s="159"/>
      <c r="V151" s="159">
        <f>SUM(V152:V155)</f>
        <v>9.7800000000000011</v>
      </c>
      <c r="W151" s="159"/>
      <c r="X151" s="159"/>
      <c r="Y151" s="159"/>
      <c r="AG151" t="s">
        <v>117</v>
      </c>
    </row>
    <row r="152" spans="1:60" outlineLevel="1" x14ac:dyDescent="0.2">
      <c r="A152" s="167">
        <v>69</v>
      </c>
      <c r="B152" s="168" t="s">
        <v>866</v>
      </c>
      <c r="C152" s="183" t="s">
        <v>867</v>
      </c>
      <c r="D152" s="169" t="s">
        <v>171</v>
      </c>
      <c r="E152" s="170">
        <v>3</v>
      </c>
      <c r="F152" s="171"/>
      <c r="G152" s="172">
        <f>ROUND(E152*F152,2)</f>
        <v>0</v>
      </c>
      <c r="H152" s="171"/>
      <c r="I152" s="172">
        <f>ROUND(E152*H152,2)</f>
        <v>0</v>
      </c>
      <c r="J152" s="171"/>
      <c r="K152" s="172">
        <f>ROUND(E152*J152,2)</f>
        <v>0</v>
      </c>
      <c r="L152" s="172">
        <v>21</v>
      </c>
      <c r="M152" s="172">
        <f>G152*(1+L152/100)</f>
        <v>0</v>
      </c>
      <c r="N152" s="170">
        <v>0</v>
      </c>
      <c r="O152" s="170">
        <f>ROUND(E152*N152,2)</f>
        <v>0</v>
      </c>
      <c r="P152" s="170">
        <v>7.0699999999999999E-3</v>
      </c>
      <c r="Q152" s="170">
        <f>ROUND(E152*P152,2)</f>
        <v>0.02</v>
      </c>
      <c r="R152" s="172" t="s">
        <v>131</v>
      </c>
      <c r="S152" s="172" t="s">
        <v>122</v>
      </c>
      <c r="T152" s="173" t="s">
        <v>132</v>
      </c>
      <c r="U152" s="156">
        <v>2.5499999999999998</v>
      </c>
      <c r="V152" s="156">
        <f>ROUND(E152*U152,2)</f>
        <v>7.65</v>
      </c>
      <c r="W152" s="156"/>
      <c r="X152" s="156" t="s">
        <v>123</v>
      </c>
      <c r="Y152" s="156" t="s">
        <v>124</v>
      </c>
      <c r="Z152" s="146"/>
      <c r="AA152" s="146"/>
      <c r="AB152" s="146"/>
      <c r="AC152" s="146"/>
      <c r="AD152" s="146"/>
      <c r="AE152" s="146"/>
      <c r="AF152" s="146"/>
      <c r="AG152" s="146" t="s">
        <v>125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2" x14ac:dyDescent="0.2">
      <c r="A153" s="153"/>
      <c r="B153" s="154"/>
      <c r="C153" s="184" t="s">
        <v>868</v>
      </c>
      <c r="D153" s="157"/>
      <c r="E153" s="158">
        <v>3</v>
      </c>
      <c r="F153" s="156"/>
      <c r="G153" s="156"/>
      <c r="H153" s="156"/>
      <c r="I153" s="156"/>
      <c r="J153" s="156"/>
      <c r="K153" s="156"/>
      <c r="L153" s="156"/>
      <c r="M153" s="156"/>
      <c r="N153" s="155"/>
      <c r="O153" s="155"/>
      <c r="P153" s="155"/>
      <c r="Q153" s="155"/>
      <c r="R153" s="156"/>
      <c r="S153" s="156"/>
      <c r="T153" s="156"/>
      <c r="U153" s="156"/>
      <c r="V153" s="156"/>
      <c r="W153" s="156"/>
      <c r="X153" s="156"/>
      <c r="Y153" s="156"/>
      <c r="Z153" s="146"/>
      <c r="AA153" s="146"/>
      <c r="AB153" s="146"/>
      <c r="AC153" s="146"/>
      <c r="AD153" s="146"/>
      <c r="AE153" s="146"/>
      <c r="AF153" s="146"/>
      <c r="AG153" s="146" t="s">
        <v>141</v>
      </c>
      <c r="AH153" s="146">
        <v>0</v>
      </c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ht="22.5" outlineLevel="1" x14ac:dyDescent="0.2">
      <c r="A154" s="167">
        <v>70</v>
      </c>
      <c r="B154" s="168" t="s">
        <v>869</v>
      </c>
      <c r="C154" s="183" t="s">
        <v>870</v>
      </c>
      <c r="D154" s="169" t="s">
        <v>171</v>
      </c>
      <c r="E154" s="170">
        <v>3</v>
      </c>
      <c r="F154" s="171"/>
      <c r="G154" s="172">
        <f>ROUND(E154*F154,2)</f>
        <v>0</v>
      </c>
      <c r="H154" s="171"/>
      <c r="I154" s="172">
        <f>ROUND(E154*H154,2)</f>
        <v>0</v>
      </c>
      <c r="J154" s="171"/>
      <c r="K154" s="172">
        <f>ROUND(E154*J154,2)</f>
        <v>0</v>
      </c>
      <c r="L154" s="172">
        <v>21</v>
      </c>
      <c r="M154" s="172">
        <f>G154*(1+L154/100)</f>
        <v>0</v>
      </c>
      <c r="N154" s="170">
        <v>1.0000000000000001E-5</v>
      </c>
      <c r="O154" s="170">
        <f>ROUND(E154*N154,2)</f>
        <v>0</v>
      </c>
      <c r="P154" s="170">
        <v>0</v>
      </c>
      <c r="Q154" s="170">
        <f>ROUND(E154*P154,2)</f>
        <v>0</v>
      </c>
      <c r="R154" s="172" t="s">
        <v>131</v>
      </c>
      <c r="S154" s="172" t="s">
        <v>122</v>
      </c>
      <c r="T154" s="173" t="s">
        <v>132</v>
      </c>
      <c r="U154" s="156">
        <v>0.70899999999999996</v>
      </c>
      <c r="V154" s="156">
        <f>ROUND(E154*U154,2)</f>
        <v>2.13</v>
      </c>
      <c r="W154" s="156"/>
      <c r="X154" s="156" t="s">
        <v>123</v>
      </c>
      <c r="Y154" s="156" t="s">
        <v>124</v>
      </c>
      <c r="Z154" s="146"/>
      <c r="AA154" s="146"/>
      <c r="AB154" s="146"/>
      <c r="AC154" s="146"/>
      <c r="AD154" s="146"/>
      <c r="AE154" s="146"/>
      <c r="AF154" s="146"/>
      <c r="AG154" s="146" t="s">
        <v>125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2" x14ac:dyDescent="0.2">
      <c r="A155" s="153"/>
      <c r="B155" s="154"/>
      <c r="C155" s="184" t="s">
        <v>868</v>
      </c>
      <c r="D155" s="157"/>
      <c r="E155" s="158">
        <v>3</v>
      </c>
      <c r="F155" s="156"/>
      <c r="G155" s="156"/>
      <c r="H155" s="156"/>
      <c r="I155" s="156"/>
      <c r="J155" s="156"/>
      <c r="K155" s="156"/>
      <c r="L155" s="156"/>
      <c r="M155" s="156"/>
      <c r="N155" s="155"/>
      <c r="O155" s="155"/>
      <c r="P155" s="155"/>
      <c r="Q155" s="155"/>
      <c r="R155" s="156"/>
      <c r="S155" s="156"/>
      <c r="T155" s="156"/>
      <c r="U155" s="156"/>
      <c r="V155" s="156"/>
      <c r="W155" s="156"/>
      <c r="X155" s="156"/>
      <c r="Y155" s="156"/>
      <c r="Z155" s="146"/>
      <c r="AA155" s="146"/>
      <c r="AB155" s="146"/>
      <c r="AC155" s="146"/>
      <c r="AD155" s="146"/>
      <c r="AE155" s="146"/>
      <c r="AF155" s="146"/>
      <c r="AG155" s="146" t="s">
        <v>141</v>
      </c>
      <c r="AH155" s="146">
        <v>0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x14ac:dyDescent="0.2">
      <c r="A156" s="160" t="s">
        <v>116</v>
      </c>
      <c r="B156" s="161" t="s">
        <v>67</v>
      </c>
      <c r="C156" s="181" t="s">
        <v>68</v>
      </c>
      <c r="D156" s="162"/>
      <c r="E156" s="163"/>
      <c r="F156" s="164"/>
      <c r="G156" s="164">
        <f>SUMIF(AG157:AG172,"&lt;&gt;NOR",G157:G172)</f>
        <v>0</v>
      </c>
      <c r="H156" s="164"/>
      <c r="I156" s="164">
        <f>SUM(I157:I172)</f>
        <v>0</v>
      </c>
      <c r="J156" s="164"/>
      <c r="K156" s="164">
        <f>SUM(K157:K172)</f>
        <v>0</v>
      </c>
      <c r="L156" s="164"/>
      <c r="M156" s="164">
        <f>SUM(M157:M172)</f>
        <v>0</v>
      </c>
      <c r="N156" s="163"/>
      <c r="O156" s="163">
        <f>SUM(O157:O172)</f>
        <v>0</v>
      </c>
      <c r="P156" s="163"/>
      <c r="Q156" s="163">
        <f>SUM(Q157:Q172)</f>
        <v>0</v>
      </c>
      <c r="R156" s="164"/>
      <c r="S156" s="164"/>
      <c r="T156" s="165"/>
      <c r="U156" s="159"/>
      <c r="V156" s="159">
        <f>SUM(V157:V172)</f>
        <v>889.43000000000006</v>
      </c>
      <c r="W156" s="159"/>
      <c r="X156" s="159"/>
      <c r="Y156" s="159"/>
      <c r="AG156" t="s">
        <v>117</v>
      </c>
    </row>
    <row r="157" spans="1:60" outlineLevel="1" x14ac:dyDescent="0.2">
      <c r="A157" s="167">
        <v>71</v>
      </c>
      <c r="B157" s="168" t="s">
        <v>871</v>
      </c>
      <c r="C157" s="183" t="s">
        <v>872</v>
      </c>
      <c r="D157" s="169" t="s">
        <v>135</v>
      </c>
      <c r="E157" s="170">
        <v>381.73099999999999</v>
      </c>
      <c r="F157" s="171"/>
      <c r="G157" s="172">
        <f>ROUND(E157*F157,2)</f>
        <v>0</v>
      </c>
      <c r="H157" s="171"/>
      <c r="I157" s="172">
        <f>ROUND(E157*H157,2)</f>
        <v>0</v>
      </c>
      <c r="J157" s="171"/>
      <c r="K157" s="172">
        <f>ROUND(E157*J157,2)</f>
        <v>0</v>
      </c>
      <c r="L157" s="172">
        <v>21</v>
      </c>
      <c r="M157" s="172">
        <f>G157*(1+L157/100)</f>
        <v>0</v>
      </c>
      <c r="N157" s="170">
        <v>0</v>
      </c>
      <c r="O157" s="170">
        <f>ROUND(E157*N157,2)</f>
        <v>0</v>
      </c>
      <c r="P157" s="170">
        <v>0</v>
      </c>
      <c r="Q157" s="170">
        <f>ROUND(E157*P157,2)</f>
        <v>0</v>
      </c>
      <c r="R157" s="172" t="s">
        <v>131</v>
      </c>
      <c r="S157" s="172" t="s">
        <v>122</v>
      </c>
      <c r="T157" s="173" t="s">
        <v>132</v>
      </c>
      <c r="U157" s="156">
        <v>0.94199999999999995</v>
      </c>
      <c r="V157" s="156">
        <f>ROUND(E157*U157,2)</f>
        <v>359.59</v>
      </c>
      <c r="W157" s="156"/>
      <c r="X157" s="156" t="s">
        <v>123</v>
      </c>
      <c r="Y157" s="156" t="s">
        <v>124</v>
      </c>
      <c r="Z157" s="146"/>
      <c r="AA157" s="146"/>
      <c r="AB157" s="146"/>
      <c r="AC157" s="146"/>
      <c r="AD157" s="146"/>
      <c r="AE157" s="146"/>
      <c r="AF157" s="146"/>
      <c r="AG157" s="146" t="s">
        <v>125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2" x14ac:dyDescent="0.2">
      <c r="A158" s="153"/>
      <c r="B158" s="154"/>
      <c r="C158" s="184" t="s">
        <v>873</v>
      </c>
      <c r="D158" s="157"/>
      <c r="E158" s="158">
        <v>381.73</v>
      </c>
      <c r="F158" s="156"/>
      <c r="G158" s="156"/>
      <c r="H158" s="156"/>
      <c r="I158" s="156"/>
      <c r="J158" s="156"/>
      <c r="K158" s="156"/>
      <c r="L158" s="156"/>
      <c r="M158" s="156"/>
      <c r="N158" s="155"/>
      <c r="O158" s="155"/>
      <c r="P158" s="155"/>
      <c r="Q158" s="155"/>
      <c r="R158" s="156"/>
      <c r="S158" s="156"/>
      <c r="T158" s="156"/>
      <c r="U158" s="156"/>
      <c r="V158" s="156"/>
      <c r="W158" s="156"/>
      <c r="X158" s="156"/>
      <c r="Y158" s="156"/>
      <c r="Z158" s="146"/>
      <c r="AA158" s="146"/>
      <c r="AB158" s="146"/>
      <c r="AC158" s="146"/>
      <c r="AD158" s="146"/>
      <c r="AE158" s="146"/>
      <c r="AF158" s="146"/>
      <c r="AG158" s="146" t="s">
        <v>141</v>
      </c>
      <c r="AH158" s="146">
        <v>0</v>
      </c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ht="22.5" outlineLevel="1" x14ac:dyDescent="0.2">
      <c r="A159" s="167">
        <v>72</v>
      </c>
      <c r="B159" s="168" t="s">
        <v>874</v>
      </c>
      <c r="C159" s="183" t="s">
        <v>875</v>
      </c>
      <c r="D159" s="169" t="s">
        <v>135</v>
      </c>
      <c r="E159" s="170">
        <v>763.46199999999999</v>
      </c>
      <c r="F159" s="171"/>
      <c r="G159" s="172">
        <f>ROUND(E159*F159,2)</f>
        <v>0</v>
      </c>
      <c r="H159" s="171"/>
      <c r="I159" s="172">
        <f>ROUND(E159*H159,2)</f>
        <v>0</v>
      </c>
      <c r="J159" s="171"/>
      <c r="K159" s="172">
        <f>ROUND(E159*J159,2)</f>
        <v>0</v>
      </c>
      <c r="L159" s="172">
        <v>21</v>
      </c>
      <c r="M159" s="172">
        <f>G159*(1+L159/100)</f>
        <v>0</v>
      </c>
      <c r="N159" s="170">
        <v>0</v>
      </c>
      <c r="O159" s="170">
        <f>ROUND(E159*N159,2)</f>
        <v>0</v>
      </c>
      <c r="P159" s="170">
        <v>0</v>
      </c>
      <c r="Q159" s="170">
        <f>ROUND(E159*P159,2)</f>
        <v>0</v>
      </c>
      <c r="R159" s="172" t="s">
        <v>131</v>
      </c>
      <c r="S159" s="172" t="s">
        <v>122</v>
      </c>
      <c r="T159" s="173" t="s">
        <v>132</v>
      </c>
      <c r="U159" s="156">
        <v>0.105</v>
      </c>
      <c r="V159" s="156">
        <f>ROUND(E159*U159,2)</f>
        <v>80.16</v>
      </c>
      <c r="W159" s="156"/>
      <c r="X159" s="156" t="s">
        <v>123</v>
      </c>
      <c r="Y159" s="156" t="s">
        <v>124</v>
      </c>
      <c r="Z159" s="146"/>
      <c r="AA159" s="146"/>
      <c r="AB159" s="146"/>
      <c r="AC159" s="146"/>
      <c r="AD159" s="146"/>
      <c r="AE159" s="146"/>
      <c r="AF159" s="146"/>
      <c r="AG159" s="146" t="s">
        <v>125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2" x14ac:dyDescent="0.2">
      <c r="A160" s="153"/>
      <c r="B160" s="154"/>
      <c r="C160" s="184" t="s">
        <v>876</v>
      </c>
      <c r="D160" s="157"/>
      <c r="E160" s="158">
        <v>763.46</v>
      </c>
      <c r="F160" s="156"/>
      <c r="G160" s="156"/>
      <c r="H160" s="156"/>
      <c r="I160" s="156"/>
      <c r="J160" s="156"/>
      <c r="K160" s="156"/>
      <c r="L160" s="156"/>
      <c r="M160" s="156"/>
      <c r="N160" s="155"/>
      <c r="O160" s="155"/>
      <c r="P160" s="155"/>
      <c r="Q160" s="155"/>
      <c r="R160" s="156"/>
      <c r="S160" s="156"/>
      <c r="T160" s="156"/>
      <c r="U160" s="156"/>
      <c r="V160" s="156"/>
      <c r="W160" s="156"/>
      <c r="X160" s="156"/>
      <c r="Y160" s="156"/>
      <c r="Z160" s="146"/>
      <c r="AA160" s="146"/>
      <c r="AB160" s="146"/>
      <c r="AC160" s="146"/>
      <c r="AD160" s="146"/>
      <c r="AE160" s="146"/>
      <c r="AF160" s="146"/>
      <c r="AG160" s="146" t="s">
        <v>141</v>
      </c>
      <c r="AH160" s="146">
        <v>0</v>
      </c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 x14ac:dyDescent="0.2">
      <c r="A161" s="167">
        <v>73</v>
      </c>
      <c r="B161" s="168" t="s">
        <v>877</v>
      </c>
      <c r="C161" s="183" t="s">
        <v>878</v>
      </c>
      <c r="D161" s="169" t="s">
        <v>135</v>
      </c>
      <c r="E161" s="170">
        <v>381.73099999999999</v>
      </c>
      <c r="F161" s="171"/>
      <c r="G161" s="172">
        <f>ROUND(E161*F161,2)</f>
        <v>0</v>
      </c>
      <c r="H161" s="171"/>
      <c r="I161" s="172">
        <f>ROUND(E161*H161,2)</f>
        <v>0</v>
      </c>
      <c r="J161" s="171"/>
      <c r="K161" s="172">
        <f>ROUND(E161*J161,2)</f>
        <v>0</v>
      </c>
      <c r="L161" s="172">
        <v>21</v>
      </c>
      <c r="M161" s="172">
        <f>G161*(1+L161/100)</f>
        <v>0</v>
      </c>
      <c r="N161" s="170">
        <v>0</v>
      </c>
      <c r="O161" s="170">
        <f>ROUND(E161*N161,2)</f>
        <v>0</v>
      </c>
      <c r="P161" s="170">
        <v>0</v>
      </c>
      <c r="Q161" s="170">
        <f>ROUND(E161*P161,2)</f>
        <v>0</v>
      </c>
      <c r="R161" s="172" t="s">
        <v>727</v>
      </c>
      <c r="S161" s="172" t="s">
        <v>122</v>
      </c>
      <c r="T161" s="173" t="s">
        <v>122</v>
      </c>
      <c r="U161" s="156">
        <v>0.68799999999999994</v>
      </c>
      <c r="V161" s="156">
        <f>ROUND(E161*U161,2)</f>
        <v>262.63</v>
      </c>
      <c r="W161" s="156"/>
      <c r="X161" s="156" t="s">
        <v>123</v>
      </c>
      <c r="Y161" s="156" t="s">
        <v>124</v>
      </c>
      <c r="Z161" s="146"/>
      <c r="AA161" s="146"/>
      <c r="AB161" s="146"/>
      <c r="AC161" s="146"/>
      <c r="AD161" s="146"/>
      <c r="AE161" s="146"/>
      <c r="AF161" s="146"/>
      <c r="AG161" s="146" t="s">
        <v>125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2" x14ac:dyDescent="0.2">
      <c r="A162" s="153"/>
      <c r="B162" s="154"/>
      <c r="C162" s="259" t="s">
        <v>879</v>
      </c>
      <c r="D162" s="260"/>
      <c r="E162" s="260"/>
      <c r="F162" s="260"/>
      <c r="G162" s="260"/>
      <c r="H162" s="156"/>
      <c r="I162" s="156"/>
      <c r="J162" s="156"/>
      <c r="K162" s="156"/>
      <c r="L162" s="156"/>
      <c r="M162" s="156"/>
      <c r="N162" s="155"/>
      <c r="O162" s="155"/>
      <c r="P162" s="155"/>
      <c r="Q162" s="155"/>
      <c r="R162" s="156"/>
      <c r="S162" s="156"/>
      <c r="T162" s="156"/>
      <c r="U162" s="156"/>
      <c r="V162" s="156"/>
      <c r="W162" s="156"/>
      <c r="X162" s="156"/>
      <c r="Y162" s="156"/>
      <c r="Z162" s="146"/>
      <c r="AA162" s="146"/>
      <c r="AB162" s="146"/>
      <c r="AC162" s="146"/>
      <c r="AD162" s="146"/>
      <c r="AE162" s="146"/>
      <c r="AF162" s="146"/>
      <c r="AG162" s="146" t="s">
        <v>190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2" x14ac:dyDescent="0.2">
      <c r="A163" s="153"/>
      <c r="B163" s="154"/>
      <c r="C163" s="184" t="s">
        <v>873</v>
      </c>
      <c r="D163" s="157"/>
      <c r="E163" s="158">
        <v>381.73</v>
      </c>
      <c r="F163" s="156"/>
      <c r="G163" s="156"/>
      <c r="H163" s="156"/>
      <c r="I163" s="156"/>
      <c r="J163" s="156"/>
      <c r="K163" s="156"/>
      <c r="L163" s="156"/>
      <c r="M163" s="156"/>
      <c r="N163" s="155"/>
      <c r="O163" s="155"/>
      <c r="P163" s="155"/>
      <c r="Q163" s="155"/>
      <c r="R163" s="156"/>
      <c r="S163" s="156"/>
      <c r="T163" s="156"/>
      <c r="U163" s="156"/>
      <c r="V163" s="156"/>
      <c r="W163" s="156"/>
      <c r="X163" s="156"/>
      <c r="Y163" s="156"/>
      <c r="Z163" s="146"/>
      <c r="AA163" s="146"/>
      <c r="AB163" s="146"/>
      <c r="AC163" s="146"/>
      <c r="AD163" s="146"/>
      <c r="AE163" s="146"/>
      <c r="AF163" s="146"/>
      <c r="AG163" s="146" t="s">
        <v>141</v>
      </c>
      <c r="AH163" s="146">
        <v>0</v>
      </c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67">
        <v>74</v>
      </c>
      <c r="B164" s="168" t="s">
        <v>133</v>
      </c>
      <c r="C164" s="183" t="s">
        <v>134</v>
      </c>
      <c r="D164" s="169" t="s">
        <v>135</v>
      </c>
      <c r="E164" s="170">
        <v>381.73099999999999</v>
      </c>
      <c r="F164" s="171"/>
      <c r="G164" s="172">
        <f>ROUND(E164*F164,2)</f>
        <v>0</v>
      </c>
      <c r="H164" s="171"/>
      <c r="I164" s="172">
        <f>ROUND(E164*H164,2)</f>
        <v>0</v>
      </c>
      <c r="J164" s="171"/>
      <c r="K164" s="172">
        <f>ROUND(E164*J164,2)</f>
        <v>0</v>
      </c>
      <c r="L164" s="172">
        <v>21</v>
      </c>
      <c r="M164" s="172">
        <f>G164*(1+L164/100)</f>
        <v>0</v>
      </c>
      <c r="N164" s="170">
        <v>0</v>
      </c>
      <c r="O164" s="170">
        <f>ROUND(E164*N164,2)</f>
        <v>0</v>
      </c>
      <c r="P164" s="170">
        <v>0</v>
      </c>
      <c r="Q164" s="170">
        <f>ROUND(E164*P164,2)</f>
        <v>0</v>
      </c>
      <c r="R164" s="172" t="s">
        <v>131</v>
      </c>
      <c r="S164" s="172" t="s">
        <v>122</v>
      </c>
      <c r="T164" s="173" t="s">
        <v>122</v>
      </c>
      <c r="U164" s="156">
        <v>0.49</v>
      </c>
      <c r="V164" s="156">
        <f>ROUND(E164*U164,2)</f>
        <v>187.05</v>
      </c>
      <c r="W164" s="156"/>
      <c r="X164" s="156" t="s">
        <v>123</v>
      </c>
      <c r="Y164" s="156" t="s">
        <v>124</v>
      </c>
      <c r="Z164" s="146"/>
      <c r="AA164" s="146"/>
      <c r="AB164" s="146"/>
      <c r="AC164" s="146"/>
      <c r="AD164" s="146"/>
      <c r="AE164" s="146"/>
      <c r="AF164" s="146"/>
      <c r="AG164" s="146" t="s">
        <v>125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2" x14ac:dyDescent="0.2">
      <c r="A165" s="153"/>
      <c r="B165" s="154"/>
      <c r="C165" s="184" t="s">
        <v>873</v>
      </c>
      <c r="D165" s="157"/>
      <c r="E165" s="158">
        <v>381.73</v>
      </c>
      <c r="F165" s="156"/>
      <c r="G165" s="156"/>
      <c r="H165" s="156"/>
      <c r="I165" s="156"/>
      <c r="J165" s="156"/>
      <c r="K165" s="156"/>
      <c r="L165" s="156"/>
      <c r="M165" s="156"/>
      <c r="N165" s="155"/>
      <c r="O165" s="155"/>
      <c r="P165" s="155"/>
      <c r="Q165" s="155"/>
      <c r="R165" s="156"/>
      <c r="S165" s="156"/>
      <c r="T165" s="156"/>
      <c r="U165" s="156"/>
      <c r="V165" s="156"/>
      <c r="W165" s="156"/>
      <c r="X165" s="156"/>
      <c r="Y165" s="156"/>
      <c r="Z165" s="146"/>
      <c r="AA165" s="146"/>
      <c r="AB165" s="146"/>
      <c r="AC165" s="146"/>
      <c r="AD165" s="146"/>
      <c r="AE165" s="146"/>
      <c r="AF165" s="146"/>
      <c r="AG165" s="146" t="s">
        <v>141</v>
      </c>
      <c r="AH165" s="146">
        <v>0</v>
      </c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ht="22.5" outlineLevel="1" x14ac:dyDescent="0.2">
      <c r="A166" s="174">
        <v>75</v>
      </c>
      <c r="B166" s="175" t="s">
        <v>880</v>
      </c>
      <c r="C166" s="182" t="s">
        <v>881</v>
      </c>
      <c r="D166" s="176" t="s">
        <v>135</v>
      </c>
      <c r="E166" s="177">
        <v>358.16</v>
      </c>
      <c r="F166" s="178"/>
      <c r="G166" s="179">
        <f>ROUND(E166*F166,2)</f>
        <v>0</v>
      </c>
      <c r="H166" s="178"/>
      <c r="I166" s="179">
        <f>ROUND(E166*H166,2)</f>
        <v>0</v>
      </c>
      <c r="J166" s="178"/>
      <c r="K166" s="179">
        <f>ROUND(E166*J166,2)</f>
        <v>0</v>
      </c>
      <c r="L166" s="179">
        <v>21</v>
      </c>
      <c r="M166" s="179">
        <f>G166*(1+L166/100)</f>
        <v>0</v>
      </c>
      <c r="N166" s="177">
        <v>0</v>
      </c>
      <c r="O166" s="177">
        <f>ROUND(E166*N166,2)</f>
        <v>0</v>
      </c>
      <c r="P166" s="177">
        <v>0</v>
      </c>
      <c r="Q166" s="177">
        <f>ROUND(E166*P166,2)</f>
        <v>0</v>
      </c>
      <c r="R166" s="179" t="s">
        <v>131</v>
      </c>
      <c r="S166" s="179" t="s">
        <v>122</v>
      </c>
      <c r="T166" s="180" t="s">
        <v>132</v>
      </c>
      <c r="U166" s="156">
        <v>0</v>
      </c>
      <c r="V166" s="156">
        <f>ROUND(E166*U166,2)</f>
        <v>0</v>
      </c>
      <c r="W166" s="156"/>
      <c r="X166" s="156" t="s">
        <v>123</v>
      </c>
      <c r="Y166" s="156" t="s">
        <v>124</v>
      </c>
      <c r="Z166" s="146"/>
      <c r="AA166" s="146"/>
      <c r="AB166" s="146"/>
      <c r="AC166" s="146"/>
      <c r="AD166" s="146"/>
      <c r="AE166" s="146"/>
      <c r="AF166" s="146"/>
      <c r="AG166" s="146" t="s">
        <v>125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1" x14ac:dyDescent="0.2">
      <c r="A167" s="167">
        <v>76</v>
      </c>
      <c r="B167" s="168" t="s">
        <v>882</v>
      </c>
      <c r="C167" s="183" t="s">
        <v>883</v>
      </c>
      <c r="D167" s="169" t="s">
        <v>135</v>
      </c>
      <c r="E167" s="170">
        <v>2.1259999999999999</v>
      </c>
      <c r="F167" s="171"/>
      <c r="G167" s="172">
        <f>ROUND(E167*F167,2)</f>
        <v>0</v>
      </c>
      <c r="H167" s="171"/>
      <c r="I167" s="172">
        <f>ROUND(E167*H167,2)</f>
        <v>0</v>
      </c>
      <c r="J167" s="171"/>
      <c r="K167" s="172">
        <f>ROUND(E167*J167,2)</f>
        <v>0</v>
      </c>
      <c r="L167" s="172">
        <v>21</v>
      </c>
      <c r="M167" s="172">
        <f>G167*(1+L167/100)</f>
        <v>0</v>
      </c>
      <c r="N167" s="170">
        <v>0</v>
      </c>
      <c r="O167" s="170">
        <f>ROUND(E167*N167,2)</f>
        <v>0</v>
      </c>
      <c r="P167" s="170">
        <v>0</v>
      </c>
      <c r="Q167" s="170">
        <f>ROUND(E167*P167,2)</f>
        <v>0</v>
      </c>
      <c r="R167" s="172" t="s">
        <v>131</v>
      </c>
      <c r="S167" s="172" t="s">
        <v>122</v>
      </c>
      <c r="T167" s="173" t="s">
        <v>132</v>
      </c>
      <c r="U167" s="156">
        <v>0</v>
      </c>
      <c r="V167" s="156">
        <f>ROUND(E167*U167,2)</f>
        <v>0</v>
      </c>
      <c r="W167" s="156"/>
      <c r="X167" s="156" t="s">
        <v>123</v>
      </c>
      <c r="Y167" s="156" t="s">
        <v>124</v>
      </c>
      <c r="Z167" s="146"/>
      <c r="AA167" s="146"/>
      <c r="AB167" s="146"/>
      <c r="AC167" s="146"/>
      <c r="AD167" s="146"/>
      <c r="AE167" s="146"/>
      <c r="AF167" s="146"/>
      <c r="AG167" s="146" t="s">
        <v>125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2" x14ac:dyDescent="0.2">
      <c r="A168" s="153"/>
      <c r="B168" s="154"/>
      <c r="C168" s="184" t="s">
        <v>884</v>
      </c>
      <c r="D168" s="157"/>
      <c r="E168" s="158">
        <v>2.13</v>
      </c>
      <c r="F168" s="156"/>
      <c r="G168" s="156"/>
      <c r="H168" s="156"/>
      <c r="I168" s="156"/>
      <c r="J168" s="156"/>
      <c r="K168" s="156"/>
      <c r="L168" s="156"/>
      <c r="M168" s="156"/>
      <c r="N168" s="155"/>
      <c r="O168" s="155"/>
      <c r="P168" s="155"/>
      <c r="Q168" s="155"/>
      <c r="R168" s="156"/>
      <c r="S168" s="156"/>
      <c r="T168" s="156"/>
      <c r="U168" s="156"/>
      <c r="V168" s="156"/>
      <c r="W168" s="156"/>
      <c r="X168" s="156"/>
      <c r="Y168" s="156"/>
      <c r="Z168" s="146"/>
      <c r="AA168" s="146"/>
      <c r="AB168" s="146"/>
      <c r="AC168" s="146"/>
      <c r="AD168" s="146"/>
      <c r="AE168" s="146"/>
      <c r="AF168" s="146"/>
      <c r="AG168" s="146" t="s">
        <v>141</v>
      </c>
      <c r="AH168" s="146">
        <v>0</v>
      </c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1" x14ac:dyDescent="0.2">
      <c r="A169" s="167">
        <v>77</v>
      </c>
      <c r="B169" s="168" t="s">
        <v>885</v>
      </c>
      <c r="C169" s="183" t="s">
        <v>886</v>
      </c>
      <c r="D169" s="169" t="s">
        <v>135</v>
      </c>
      <c r="E169" s="170">
        <v>21.423999999999999</v>
      </c>
      <c r="F169" s="171"/>
      <c r="G169" s="172">
        <f>ROUND(E169*F169,2)</f>
        <v>0</v>
      </c>
      <c r="H169" s="171"/>
      <c r="I169" s="172">
        <f>ROUND(E169*H169,2)</f>
        <v>0</v>
      </c>
      <c r="J169" s="171"/>
      <c r="K169" s="172">
        <f>ROUND(E169*J169,2)</f>
        <v>0</v>
      </c>
      <c r="L169" s="172">
        <v>21</v>
      </c>
      <c r="M169" s="172">
        <f>G169*(1+L169/100)</f>
        <v>0</v>
      </c>
      <c r="N169" s="170">
        <v>0</v>
      </c>
      <c r="O169" s="170">
        <f>ROUND(E169*N169,2)</f>
        <v>0</v>
      </c>
      <c r="P169" s="170">
        <v>0</v>
      </c>
      <c r="Q169" s="170">
        <f>ROUND(E169*P169,2)</f>
        <v>0</v>
      </c>
      <c r="R169" s="172" t="s">
        <v>131</v>
      </c>
      <c r="S169" s="172" t="s">
        <v>122</v>
      </c>
      <c r="T169" s="173" t="s">
        <v>132</v>
      </c>
      <c r="U169" s="156">
        <v>0</v>
      </c>
      <c r="V169" s="156">
        <f>ROUND(E169*U169,2)</f>
        <v>0</v>
      </c>
      <c r="W169" s="156"/>
      <c r="X169" s="156" t="s">
        <v>123</v>
      </c>
      <c r="Y169" s="156" t="s">
        <v>124</v>
      </c>
      <c r="Z169" s="146"/>
      <c r="AA169" s="146"/>
      <c r="AB169" s="146"/>
      <c r="AC169" s="146"/>
      <c r="AD169" s="146"/>
      <c r="AE169" s="146"/>
      <c r="AF169" s="146"/>
      <c r="AG169" s="146" t="s">
        <v>125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2" x14ac:dyDescent="0.2">
      <c r="A170" s="153"/>
      <c r="B170" s="154"/>
      <c r="C170" s="184" t="s">
        <v>887</v>
      </c>
      <c r="D170" s="157"/>
      <c r="E170" s="158">
        <v>21.42</v>
      </c>
      <c r="F170" s="156"/>
      <c r="G170" s="156"/>
      <c r="H170" s="156"/>
      <c r="I170" s="156"/>
      <c r="J170" s="156"/>
      <c r="K170" s="156"/>
      <c r="L170" s="156"/>
      <c r="M170" s="156"/>
      <c r="N170" s="155"/>
      <c r="O170" s="155"/>
      <c r="P170" s="155"/>
      <c r="Q170" s="155"/>
      <c r="R170" s="156"/>
      <c r="S170" s="156"/>
      <c r="T170" s="156"/>
      <c r="U170" s="156"/>
      <c r="V170" s="156"/>
      <c r="W170" s="156"/>
      <c r="X170" s="156"/>
      <c r="Y170" s="156"/>
      <c r="Z170" s="146"/>
      <c r="AA170" s="146"/>
      <c r="AB170" s="146"/>
      <c r="AC170" s="146"/>
      <c r="AD170" s="146"/>
      <c r="AE170" s="146"/>
      <c r="AF170" s="146"/>
      <c r="AG170" s="146" t="s">
        <v>141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ht="22.5" outlineLevel="1" x14ac:dyDescent="0.2">
      <c r="A171" s="167">
        <v>78</v>
      </c>
      <c r="B171" s="168" t="s">
        <v>888</v>
      </c>
      <c r="C171" s="183" t="s">
        <v>889</v>
      </c>
      <c r="D171" s="169" t="s">
        <v>135</v>
      </c>
      <c r="E171" s="170">
        <v>2.1000000000000001E-2</v>
      </c>
      <c r="F171" s="171"/>
      <c r="G171" s="172">
        <f>ROUND(E171*F171,2)</f>
        <v>0</v>
      </c>
      <c r="H171" s="171"/>
      <c r="I171" s="172">
        <f>ROUND(E171*H171,2)</f>
        <v>0</v>
      </c>
      <c r="J171" s="171"/>
      <c r="K171" s="172">
        <f>ROUND(E171*J171,2)</f>
        <v>0</v>
      </c>
      <c r="L171" s="172">
        <v>21</v>
      </c>
      <c r="M171" s="172">
        <f>G171*(1+L171/100)</f>
        <v>0</v>
      </c>
      <c r="N171" s="170">
        <v>0</v>
      </c>
      <c r="O171" s="170">
        <f>ROUND(E171*N171,2)</f>
        <v>0</v>
      </c>
      <c r="P171" s="170">
        <v>0</v>
      </c>
      <c r="Q171" s="170">
        <f>ROUND(E171*P171,2)</f>
        <v>0</v>
      </c>
      <c r="R171" s="172" t="s">
        <v>131</v>
      </c>
      <c r="S171" s="172" t="s">
        <v>122</v>
      </c>
      <c r="T171" s="173" t="s">
        <v>132</v>
      </c>
      <c r="U171" s="156">
        <v>0</v>
      </c>
      <c r="V171" s="156">
        <f>ROUND(E171*U171,2)</f>
        <v>0</v>
      </c>
      <c r="W171" s="156"/>
      <c r="X171" s="156" t="s">
        <v>123</v>
      </c>
      <c r="Y171" s="156" t="s">
        <v>124</v>
      </c>
      <c r="Z171" s="146"/>
      <c r="AA171" s="146"/>
      <c r="AB171" s="146"/>
      <c r="AC171" s="146"/>
      <c r="AD171" s="146"/>
      <c r="AE171" s="146"/>
      <c r="AF171" s="146"/>
      <c r="AG171" s="146" t="s">
        <v>125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2" x14ac:dyDescent="0.2">
      <c r="A172" s="153"/>
      <c r="B172" s="154"/>
      <c r="C172" s="184" t="s">
        <v>890</v>
      </c>
      <c r="D172" s="157"/>
      <c r="E172" s="158">
        <v>0.02</v>
      </c>
      <c r="F172" s="156"/>
      <c r="G172" s="156"/>
      <c r="H172" s="156"/>
      <c r="I172" s="156"/>
      <c r="J172" s="156"/>
      <c r="K172" s="156"/>
      <c r="L172" s="156"/>
      <c r="M172" s="156"/>
      <c r="N172" s="155"/>
      <c r="O172" s="155"/>
      <c r="P172" s="155"/>
      <c r="Q172" s="155"/>
      <c r="R172" s="156"/>
      <c r="S172" s="156"/>
      <c r="T172" s="156"/>
      <c r="U172" s="156"/>
      <c r="V172" s="156"/>
      <c r="W172" s="156"/>
      <c r="X172" s="156"/>
      <c r="Y172" s="156"/>
      <c r="Z172" s="146"/>
      <c r="AA172" s="146"/>
      <c r="AB172" s="146"/>
      <c r="AC172" s="146"/>
      <c r="AD172" s="146"/>
      <c r="AE172" s="146"/>
      <c r="AF172" s="146"/>
      <c r="AG172" s="146" t="s">
        <v>141</v>
      </c>
      <c r="AH172" s="146">
        <v>0</v>
      </c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x14ac:dyDescent="0.2">
      <c r="A173" s="160" t="s">
        <v>116</v>
      </c>
      <c r="B173" s="161" t="s">
        <v>69</v>
      </c>
      <c r="C173" s="181" t="s">
        <v>70</v>
      </c>
      <c r="D173" s="162"/>
      <c r="E173" s="163"/>
      <c r="F173" s="164"/>
      <c r="G173" s="164">
        <f>SUMIF(AG174:AG179,"&lt;&gt;NOR",G174:G179)</f>
        <v>0</v>
      </c>
      <c r="H173" s="164"/>
      <c r="I173" s="164">
        <f>SUM(I174:I179)</f>
        <v>0</v>
      </c>
      <c r="J173" s="164"/>
      <c r="K173" s="164">
        <f>SUM(K174:K179)</f>
        <v>0</v>
      </c>
      <c r="L173" s="164"/>
      <c r="M173" s="164">
        <f>SUM(M174:M179)</f>
        <v>0</v>
      </c>
      <c r="N173" s="163"/>
      <c r="O173" s="163">
        <f>SUM(O174:O179)</f>
        <v>0</v>
      </c>
      <c r="P173" s="163"/>
      <c r="Q173" s="163">
        <f>SUM(Q174:Q179)</f>
        <v>0</v>
      </c>
      <c r="R173" s="164"/>
      <c r="S173" s="164"/>
      <c r="T173" s="165"/>
      <c r="U173" s="159"/>
      <c r="V173" s="159">
        <f>SUM(V174:V179)</f>
        <v>0</v>
      </c>
      <c r="W173" s="159"/>
      <c r="X173" s="159"/>
      <c r="Y173" s="159"/>
      <c r="AG173" t="s">
        <v>117</v>
      </c>
    </row>
    <row r="174" spans="1:60" outlineLevel="1" x14ac:dyDescent="0.2">
      <c r="A174" s="174">
        <v>79</v>
      </c>
      <c r="B174" s="175" t="s">
        <v>891</v>
      </c>
      <c r="C174" s="182" t="s">
        <v>892</v>
      </c>
      <c r="D174" s="176" t="s">
        <v>120</v>
      </c>
      <c r="E174" s="177">
        <v>0</v>
      </c>
      <c r="F174" s="178"/>
      <c r="G174" s="179">
        <f t="shared" ref="G174:G179" si="0">ROUND(E174*F174,2)</f>
        <v>0</v>
      </c>
      <c r="H174" s="178"/>
      <c r="I174" s="179">
        <f t="shared" ref="I174:I179" si="1">ROUND(E174*H174,2)</f>
        <v>0</v>
      </c>
      <c r="J174" s="178"/>
      <c r="K174" s="179">
        <f t="shared" ref="K174:K179" si="2">ROUND(E174*J174,2)</f>
        <v>0</v>
      </c>
      <c r="L174" s="179">
        <v>21</v>
      </c>
      <c r="M174" s="179">
        <f t="shared" ref="M174:M179" si="3">G174*(1+L174/100)</f>
        <v>0</v>
      </c>
      <c r="N174" s="177">
        <v>0</v>
      </c>
      <c r="O174" s="177">
        <f t="shared" ref="O174:O179" si="4">ROUND(E174*N174,2)</f>
        <v>0</v>
      </c>
      <c r="P174" s="177">
        <v>2.0999999999999999E-3</v>
      </c>
      <c r="Q174" s="177">
        <f t="shared" ref="Q174:Q179" si="5">ROUND(E174*P174,2)</f>
        <v>0</v>
      </c>
      <c r="R174" s="179" t="s">
        <v>121</v>
      </c>
      <c r="S174" s="179" t="s">
        <v>122</v>
      </c>
      <c r="T174" s="180" t="s">
        <v>132</v>
      </c>
      <c r="U174" s="156">
        <v>0.2</v>
      </c>
      <c r="V174" s="156">
        <f t="shared" ref="V174:V179" si="6">ROUND(E174*U174,2)</f>
        <v>0</v>
      </c>
      <c r="W174" s="156"/>
      <c r="X174" s="156" t="s">
        <v>123</v>
      </c>
      <c r="Y174" s="156" t="s">
        <v>124</v>
      </c>
      <c r="Z174" s="146"/>
      <c r="AA174" s="146"/>
      <c r="AB174" s="146"/>
      <c r="AC174" s="146"/>
      <c r="AD174" s="146"/>
      <c r="AE174" s="146"/>
      <c r="AF174" s="146"/>
      <c r="AG174" s="146" t="s">
        <v>125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1" x14ac:dyDescent="0.2">
      <c r="A175" s="174">
        <v>80</v>
      </c>
      <c r="B175" s="175" t="s">
        <v>136</v>
      </c>
      <c r="C175" s="182" t="s">
        <v>137</v>
      </c>
      <c r="D175" s="176" t="s">
        <v>135</v>
      </c>
      <c r="E175" s="177">
        <v>0</v>
      </c>
      <c r="F175" s="178"/>
      <c r="G175" s="179">
        <f t="shared" si="0"/>
        <v>0</v>
      </c>
      <c r="H175" s="178"/>
      <c r="I175" s="179">
        <f t="shared" si="1"/>
        <v>0</v>
      </c>
      <c r="J175" s="178"/>
      <c r="K175" s="179">
        <f t="shared" si="2"/>
        <v>0</v>
      </c>
      <c r="L175" s="179">
        <v>21</v>
      </c>
      <c r="M175" s="179">
        <f t="shared" si="3"/>
        <v>0</v>
      </c>
      <c r="N175" s="177">
        <v>0</v>
      </c>
      <c r="O175" s="177">
        <f t="shared" si="4"/>
        <v>0</v>
      </c>
      <c r="P175" s="177">
        <v>0</v>
      </c>
      <c r="Q175" s="177">
        <f t="shared" si="5"/>
        <v>0</v>
      </c>
      <c r="R175" s="179" t="s">
        <v>131</v>
      </c>
      <c r="S175" s="179" t="s">
        <v>122</v>
      </c>
      <c r="T175" s="180" t="s">
        <v>122</v>
      </c>
      <c r="U175" s="156">
        <v>0</v>
      </c>
      <c r="V175" s="156">
        <f t="shared" si="6"/>
        <v>0</v>
      </c>
      <c r="W175" s="156"/>
      <c r="X175" s="156" t="s">
        <v>123</v>
      </c>
      <c r="Y175" s="156" t="s">
        <v>124</v>
      </c>
      <c r="Z175" s="146"/>
      <c r="AA175" s="146"/>
      <c r="AB175" s="146"/>
      <c r="AC175" s="146"/>
      <c r="AD175" s="146"/>
      <c r="AE175" s="146"/>
      <c r="AF175" s="146"/>
      <c r="AG175" s="146" t="s">
        <v>125</v>
      </c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1" x14ac:dyDescent="0.2">
      <c r="A176" s="174">
        <v>81</v>
      </c>
      <c r="B176" s="175" t="s">
        <v>893</v>
      </c>
      <c r="C176" s="182" t="s">
        <v>134</v>
      </c>
      <c r="D176" s="176" t="s">
        <v>135</v>
      </c>
      <c r="E176" s="177">
        <v>0</v>
      </c>
      <c r="F176" s="178"/>
      <c r="G176" s="179">
        <f t="shared" si="0"/>
        <v>0</v>
      </c>
      <c r="H176" s="178"/>
      <c r="I176" s="179">
        <f t="shared" si="1"/>
        <v>0</v>
      </c>
      <c r="J176" s="178"/>
      <c r="K176" s="179">
        <f t="shared" si="2"/>
        <v>0</v>
      </c>
      <c r="L176" s="179">
        <v>21</v>
      </c>
      <c r="M176" s="179">
        <f t="shared" si="3"/>
        <v>0</v>
      </c>
      <c r="N176" s="177">
        <v>0</v>
      </c>
      <c r="O176" s="177">
        <f t="shared" si="4"/>
        <v>0</v>
      </c>
      <c r="P176" s="177">
        <v>0</v>
      </c>
      <c r="Q176" s="177">
        <f t="shared" si="5"/>
        <v>0</v>
      </c>
      <c r="R176" s="179" t="s">
        <v>131</v>
      </c>
      <c r="S176" s="179" t="s">
        <v>122</v>
      </c>
      <c r="T176" s="180" t="s">
        <v>122</v>
      </c>
      <c r="U176" s="156">
        <v>0.49</v>
      </c>
      <c r="V176" s="156">
        <f t="shared" si="6"/>
        <v>0</v>
      </c>
      <c r="W176" s="156"/>
      <c r="X176" s="156" t="s">
        <v>123</v>
      </c>
      <c r="Y176" s="156" t="s">
        <v>124</v>
      </c>
      <c r="Z176" s="146"/>
      <c r="AA176" s="146"/>
      <c r="AB176" s="146"/>
      <c r="AC176" s="146"/>
      <c r="AD176" s="146"/>
      <c r="AE176" s="146"/>
      <c r="AF176" s="146"/>
      <c r="AG176" s="146" t="s">
        <v>125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1" x14ac:dyDescent="0.2">
      <c r="A177" s="174">
        <v>82</v>
      </c>
      <c r="B177" s="175" t="s">
        <v>894</v>
      </c>
      <c r="C177" s="182" t="s">
        <v>129</v>
      </c>
      <c r="D177" s="176" t="s">
        <v>130</v>
      </c>
      <c r="E177" s="177">
        <v>0</v>
      </c>
      <c r="F177" s="178"/>
      <c r="G177" s="179">
        <f t="shared" si="0"/>
        <v>0</v>
      </c>
      <c r="H177" s="178"/>
      <c r="I177" s="179">
        <f t="shared" si="1"/>
        <v>0</v>
      </c>
      <c r="J177" s="178"/>
      <c r="K177" s="179">
        <f t="shared" si="2"/>
        <v>0</v>
      </c>
      <c r="L177" s="179">
        <v>21</v>
      </c>
      <c r="M177" s="179">
        <f t="shared" si="3"/>
        <v>0</v>
      </c>
      <c r="N177" s="177">
        <v>0</v>
      </c>
      <c r="O177" s="177">
        <f t="shared" si="4"/>
        <v>0</v>
      </c>
      <c r="P177" s="177">
        <v>0</v>
      </c>
      <c r="Q177" s="177">
        <f t="shared" si="5"/>
        <v>0</v>
      </c>
      <c r="R177" s="179" t="s">
        <v>131</v>
      </c>
      <c r="S177" s="179" t="s">
        <v>122</v>
      </c>
      <c r="T177" s="180" t="s">
        <v>132</v>
      </c>
      <c r="U177" s="156">
        <v>0</v>
      </c>
      <c r="V177" s="156">
        <f t="shared" si="6"/>
        <v>0</v>
      </c>
      <c r="W177" s="156"/>
      <c r="X177" s="156" t="s">
        <v>123</v>
      </c>
      <c r="Y177" s="156" t="s">
        <v>124</v>
      </c>
      <c r="Z177" s="146"/>
      <c r="AA177" s="146"/>
      <c r="AB177" s="146"/>
      <c r="AC177" s="146"/>
      <c r="AD177" s="146"/>
      <c r="AE177" s="146"/>
      <c r="AF177" s="146"/>
      <c r="AG177" s="146" t="s">
        <v>125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ht="22.5" outlineLevel="1" x14ac:dyDescent="0.2">
      <c r="A178" s="174">
        <v>83</v>
      </c>
      <c r="B178" s="175" t="s">
        <v>895</v>
      </c>
      <c r="C178" s="182" t="s">
        <v>896</v>
      </c>
      <c r="D178" s="176" t="s">
        <v>135</v>
      </c>
      <c r="E178" s="177">
        <v>0</v>
      </c>
      <c r="F178" s="178"/>
      <c r="G178" s="179">
        <f t="shared" si="0"/>
        <v>0</v>
      </c>
      <c r="H178" s="178"/>
      <c r="I178" s="179">
        <f t="shared" si="1"/>
        <v>0</v>
      </c>
      <c r="J178" s="178"/>
      <c r="K178" s="179">
        <f t="shared" si="2"/>
        <v>0</v>
      </c>
      <c r="L178" s="179">
        <v>21</v>
      </c>
      <c r="M178" s="179">
        <f t="shared" si="3"/>
        <v>0</v>
      </c>
      <c r="N178" s="177">
        <v>0</v>
      </c>
      <c r="O178" s="177">
        <f t="shared" si="4"/>
        <v>0</v>
      </c>
      <c r="P178" s="177">
        <v>0</v>
      </c>
      <c r="Q178" s="177">
        <f t="shared" si="5"/>
        <v>0</v>
      </c>
      <c r="R178" s="179" t="s">
        <v>727</v>
      </c>
      <c r="S178" s="179" t="s">
        <v>122</v>
      </c>
      <c r="T178" s="180" t="s">
        <v>132</v>
      </c>
      <c r="U178" s="156">
        <v>0.68799999999999994</v>
      </c>
      <c r="V178" s="156">
        <f t="shared" si="6"/>
        <v>0</v>
      </c>
      <c r="W178" s="156"/>
      <c r="X178" s="156" t="s">
        <v>123</v>
      </c>
      <c r="Y178" s="156" t="s">
        <v>124</v>
      </c>
      <c r="Z178" s="146"/>
      <c r="AA178" s="146"/>
      <c r="AB178" s="146"/>
      <c r="AC178" s="146"/>
      <c r="AD178" s="146"/>
      <c r="AE178" s="146"/>
      <c r="AF178" s="146"/>
      <c r="AG178" s="146" t="s">
        <v>125</v>
      </c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ht="22.5" outlineLevel="1" x14ac:dyDescent="0.2">
      <c r="A179" s="174">
        <v>84</v>
      </c>
      <c r="B179" s="175" t="s">
        <v>897</v>
      </c>
      <c r="C179" s="182" t="s">
        <v>898</v>
      </c>
      <c r="D179" s="176" t="s">
        <v>135</v>
      </c>
      <c r="E179" s="177">
        <v>0</v>
      </c>
      <c r="F179" s="178"/>
      <c r="G179" s="179">
        <f t="shared" si="0"/>
        <v>0</v>
      </c>
      <c r="H179" s="178"/>
      <c r="I179" s="179">
        <f t="shared" si="1"/>
        <v>0</v>
      </c>
      <c r="J179" s="178"/>
      <c r="K179" s="179">
        <f t="shared" si="2"/>
        <v>0</v>
      </c>
      <c r="L179" s="179">
        <v>21</v>
      </c>
      <c r="M179" s="179">
        <f t="shared" si="3"/>
        <v>0</v>
      </c>
      <c r="N179" s="177">
        <v>0</v>
      </c>
      <c r="O179" s="177">
        <f t="shared" si="4"/>
        <v>0</v>
      </c>
      <c r="P179" s="177">
        <v>0</v>
      </c>
      <c r="Q179" s="177">
        <f t="shared" si="5"/>
        <v>0</v>
      </c>
      <c r="R179" s="179" t="s">
        <v>727</v>
      </c>
      <c r="S179" s="179" t="s">
        <v>122</v>
      </c>
      <c r="T179" s="180" t="s">
        <v>132</v>
      </c>
      <c r="U179" s="156">
        <v>0</v>
      </c>
      <c r="V179" s="156">
        <f t="shared" si="6"/>
        <v>0</v>
      </c>
      <c r="W179" s="156"/>
      <c r="X179" s="156" t="s">
        <v>123</v>
      </c>
      <c r="Y179" s="156" t="s">
        <v>124</v>
      </c>
      <c r="Z179" s="146"/>
      <c r="AA179" s="146"/>
      <c r="AB179" s="146"/>
      <c r="AC179" s="146"/>
      <c r="AD179" s="146"/>
      <c r="AE179" s="146"/>
      <c r="AF179" s="146"/>
      <c r="AG179" s="146" t="s">
        <v>125</v>
      </c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x14ac:dyDescent="0.2">
      <c r="A180" s="160" t="s">
        <v>116</v>
      </c>
      <c r="B180" s="161" t="s">
        <v>71</v>
      </c>
      <c r="C180" s="181" t="s">
        <v>72</v>
      </c>
      <c r="D180" s="162"/>
      <c r="E180" s="163"/>
      <c r="F180" s="164"/>
      <c r="G180" s="164">
        <f>SUMIF(AG181:AG182,"&lt;&gt;NOR",G181:G182)</f>
        <v>0</v>
      </c>
      <c r="H180" s="164"/>
      <c r="I180" s="164">
        <f>SUM(I181:I182)</f>
        <v>0</v>
      </c>
      <c r="J180" s="164"/>
      <c r="K180" s="164">
        <f>SUM(K181:K182)</f>
        <v>0</v>
      </c>
      <c r="L180" s="164"/>
      <c r="M180" s="164">
        <f>SUM(M181:M182)</f>
        <v>0</v>
      </c>
      <c r="N180" s="163"/>
      <c r="O180" s="163">
        <f>SUM(O181:O182)</f>
        <v>0</v>
      </c>
      <c r="P180" s="163"/>
      <c r="Q180" s="163">
        <f>SUM(Q181:Q182)</f>
        <v>0</v>
      </c>
      <c r="R180" s="164"/>
      <c r="S180" s="164"/>
      <c r="T180" s="165"/>
      <c r="U180" s="159"/>
      <c r="V180" s="159">
        <f>SUM(V181:V182)</f>
        <v>0</v>
      </c>
      <c r="W180" s="159"/>
      <c r="X180" s="159"/>
      <c r="Y180" s="159"/>
      <c r="AG180" t="s">
        <v>117</v>
      </c>
    </row>
    <row r="181" spans="1:60" outlineLevel="1" x14ac:dyDescent="0.2">
      <c r="A181" s="174">
        <v>85</v>
      </c>
      <c r="B181" s="175" t="s">
        <v>899</v>
      </c>
      <c r="C181" s="182" t="s">
        <v>900</v>
      </c>
      <c r="D181" s="176" t="s">
        <v>171</v>
      </c>
      <c r="E181" s="177">
        <v>0</v>
      </c>
      <c r="F181" s="178"/>
      <c r="G181" s="179">
        <f>ROUND(E181*F181,2)</f>
        <v>0</v>
      </c>
      <c r="H181" s="178"/>
      <c r="I181" s="179">
        <f>ROUND(E181*H181,2)</f>
        <v>0</v>
      </c>
      <c r="J181" s="178"/>
      <c r="K181" s="179">
        <f>ROUND(E181*J181,2)</f>
        <v>0</v>
      </c>
      <c r="L181" s="179">
        <v>21</v>
      </c>
      <c r="M181" s="179">
        <f>G181*(1+L181/100)</f>
        <v>0</v>
      </c>
      <c r="N181" s="177">
        <v>1E-4</v>
      </c>
      <c r="O181" s="177">
        <f>ROUND(E181*N181,2)</f>
        <v>0</v>
      </c>
      <c r="P181" s="177">
        <v>1.384E-2</v>
      </c>
      <c r="Q181" s="177">
        <f>ROUND(E181*P181,2)</f>
        <v>0</v>
      </c>
      <c r="R181" s="179" t="s">
        <v>207</v>
      </c>
      <c r="S181" s="179" t="s">
        <v>122</v>
      </c>
      <c r="T181" s="180" t="s">
        <v>122</v>
      </c>
      <c r="U181" s="156">
        <v>0.19800000000000001</v>
      </c>
      <c r="V181" s="156">
        <f>ROUND(E181*U181,2)</f>
        <v>0</v>
      </c>
      <c r="W181" s="156"/>
      <c r="X181" s="156" t="s">
        <v>123</v>
      </c>
      <c r="Y181" s="156" t="s">
        <v>124</v>
      </c>
      <c r="Z181" s="146"/>
      <c r="AA181" s="146"/>
      <c r="AB181" s="146"/>
      <c r="AC181" s="146"/>
      <c r="AD181" s="146"/>
      <c r="AE181" s="146"/>
      <c r="AF181" s="146"/>
      <c r="AG181" s="146" t="s">
        <v>125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ht="22.5" outlineLevel="1" x14ac:dyDescent="0.2">
      <c r="A182" s="174">
        <v>86</v>
      </c>
      <c r="B182" s="175" t="s">
        <v>210</v>
      </c>
      <c r="C182" s="182" t="s">
        <v>211</v>
      </c>
      <c r="D182" s="176" t="s">
        <v>135</v>
      </c>
      <c r="E182" s="177">
        <v>0</v>
      </c>
      <c r="F182" s="178"/>
      <c r="G182" s="179">
        <f>ROUND(E182*F182,2)</f>
        <v>0</v>
      </c>
      <c r="H182" s="178"/>
      <c r="I182" s="179">
        <f>ROUND(E182*H182,2)</f>
        <v>0</v>
      </c>
      <c r="J182" s="178"/>
      <c r="K182" s="179">
        <f>ROUND(E182*J182,2)</f>
        <v>0</v>
      </c>
      <c r="L182" s="179">
        <v>21</v>
      </c>
      <c r="M182" s="179">
        <f>G182*(1+L182/100)</f>
        <v>0</v>
      </c>
      <c r="N182" s="177">
        <v>0</v>
      </c>
      <c r="O182" s="177">
        <f>ROUND(E182*N182,2)</f>
        <v>0</v>
      </c>
      <c r="P182" s="177">
        <v>0</v>
      </c>
      <c r="Q182" s="177">
        <f>ROUND(E182*P182,2)</f>
        <v>0</v>
      </c>
      <c r="R182" s="179" t="s">
        <v>207</v>
      </c>
      <c r="S182" s="179" t="s">
        <v>122</v>
      </c>
      <c r="T182" s="180" t="s">
        <v>132</v>
      </c>
      <c r="U182" s="156">
        <v>3.5630000000000002</v>
      </c>
      <c r="V182" s="156">
        <f>ROUND(E182*U182,2)</f>
        <v>0</v>
      </c>
      <c r="W182" s="156"/>
      <c r="X182" s="156" t="s">
        <v>123</v>
      </c>
      <c r="Y182" s="156" t="s">
        <v>124</v>
      </c>
      <c r="Z182" s="146"/>
      <c r="AA182" s="146"/>
      <c r="AB182" s="146"/>
      <c r="AC182" s="146"/>
      <c r="AD182" s="146"/>
      <c r="AE182" s="146"/>
      <c r="AF182" s="146"/>
      <c r="AG182" s="146" t="s">
        <v>125</v>
      </c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x14ac:dyDescent="0.2">
      <c r="A183" s="160" t="s">
        <v>116</v>
      </c>
      <c r="B183" s="161" t="s">
        <v>75</v>
      </c>
      <c r="C183" s="181" t="s">
        <v>76</v>
      </c>
      <c r="D183" s="162"/>
      <c r="E183" s="163"/>
      <c r="F183" s="164"/>
      <c r="G183" s="164">
        <f>SUMIF(AG184:AG187,"&lt;&gt;NOR",G184:G187)</f>
        <v>0</v>
      </c>
      <c r="H183" s="164"/>
      <c r="I183" s="164">
        <f>SUM(I184:I187)</f>
        <v>0</v>
      </c>
      <c r="J183" s="164"/>
      <c r="K183" s="164">
        <f>SUM(K184:K187)</f>
        <v>0</v>
      </c>
      <c r="L183" s="164"/>
      <c r="M183" s="164">
        <f>SUM(M184:M187)</f>
        <v>0</v>
      </c>
      <c r="N183" s="163"/>
      <c r="O183" s="163">
        <f>SUM(O184:O187)</f>
        <v>0</v>
      </c>
      <c r="P183" s="163"/>
      <c r="Q183" s="163">
        <f>SUM(Q184:Q187)</f>
        <v>0</v>
      </c>
      <c r="R183" s="164"/>
      <c r="S183" s="164"/>
      <c r="T183" s="165"/>
      <c r="U183" s="159"/>
      <c r="V183" s="159">
        <f>SUM(V184:V187)</f>
        <v>0</v>
      </c>
      <c r="W183" s="159"/>
      <c r="X183" s="159"/>
      <c r="Y183" s="159"/>
      <c r="AG183" t="s">
        <v>117</v>
      </c>
    </row>
    <row r="184" spans="1:60" outlineLevel="1" x14ac:dyDescent="0.2">
      <c r="A184" s="174">
        <v>87</v>
      </c>
      <c r="B184" s="175" t="s">
        <v>901</v>
      </c>
      <c r="C184" s="182" t="s">
        <v>902</v>
      </c>
      <c r="D184" s="176" t="s">
        <v>171</v>
      </c>
      <c r="E184" s="177">
        <v>0</v>
      </c>
      <c r="F184" s="178"/>
      <c r="G184" s="179">
        <f>ROUND(E184*F184,2)</f>
        <v>0</v>
      </c>
      <c r="H184" s="178"/>
      <c r="I184" s="179">
        <f>ROUND(E184*H184,2)</f>
        <v>0</v>
      </c>
      <c r="J184" s="178"/>
      <c r="K184" s="179">
        <f>ROUND(E184*J184,2)</f>
        <v>0</v>
      </c>
      <c r="L184" s="179">
        <v>21</v>
      </c>
      <c r="M184" s="179">
        <f>G184*(1+L184/100)</f>
        <v>0</v>
      </c>
      <c r="N184" s="177">
        <v>6.0000000000000002E-5</v>
      </c>
      <c r="O184" s="177">
        <f>ROUND(E184*N184,2)</f>
        <v>0</v>
      </c>
      <c r="P184" s="177">
        <v>0</v>
      </c>
      <c r="Q184" s="177">
        <f>ROUND(E184*P184,2)</f>
        <v>0</v>
      </c>
      <c r="R184" s="179" t="s">
        <v>380</v>
      </c>
      <c r="S184" s="179" t="s">
        <v>122</v>
      </c>
      <c r="T184" s="180" t="s">
        <v>132</v>
      </c>
      <c r="U184" s="156">
        <v>0.51600000000000001</v>
      </c>
      <c r="V184" s="156">
        <f>ROUND(E184*U184,2)</f>
        <v>0</v>
      </c>
      <c r="W184" s="156"/>
      <c r="X184" s="156" t="s">
        <v>123</v>
      </c>
      <c r="Y184" s="156" t="s">
        <v>124</v>
      </c>
      <c r="Z184" s="146"/>
      <c r="AA184" s="146"/>
      <c r="AB184" s="146"/>
      <c r="AC184" s="146"/>
      <c r="AD184" s="146"/>
      <c r="AE184" s="146"/>
      <c r="AF184" s="146"/>
      <c r="AG184" s="146" t="s">
        <v>125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1" x14ac:dyDescent="0.2">
      <c r="A185" s="174">
        <v>88</v>
      </c>
      <c r="B185" s="175" t="s">
        <v>903</v>
      </c>
      <c r="C185" s="182" t="s">
        <v>904</v>
      </c>
      <c r="D185" s="176" t="s">
        <v>148</v>
      </c>
      <c r="E185" s="177">
        <v>0</v>
      </c>
      <c r="F185" s="178"/>
      <c r="G185" s="179">
        <f>ROUND(E185*F185,2)</f>
        <v>0</v>
      </c>
      <c r="H185" s="178"/>
      <c r="I185" s="179">
        <f>ROUND(E185*H185,2)</f>
        <v>0</v>
      </c>
      <c r="J185" s="178"/>
      <c r="K185" s="179">
        <f>ROUND(E185*J185,2)</f>
        <v>0</v>
      </c>
      <c r="L185" s="179">
        <v>21</v>
      </c>
      <c r="M185" s="179">
        <f>G185*(1+L185/100)</f>
        <v>0</v>
      </c>
      <c r="N185" s="177">
        <v>2.1700000000000001E-2</v>
      </c>
      <c r="O185" s="177">
        <f>ROUND(E185*N185,2)</f>
        <v>0</v>
      </c>
      <c r="P185" s="177">
        <v>0</v>
      </c>
      <c r="Q185" s="177">
        <f>ROUND(E185*P185,2)</f>
        <v>0</v>
      </c>
      <c r="R185" s="179" t="s">
        <v>149</v>
      </c>
      <c r="S185" s="179" t="s">
        <v>122</v>
      </c>
      <c r="T185" s="180" t="s">
        <v>122</v>
      </c>
      <c r="U185" s="156">
        <v>0</v>
      </c>
      <c r="V185" s="156">
        <f>ROUND(E185*U185,2)</f>
        <v>0</v>
      </c>
      <c r="W185" s="156"/>
      <c r="X185" s="156" t="s">
        <v>150</v>
      </c>
      <c r="Y185" s="156" t="s">
        <v>124</v>
      </c>
      <c r="Z185" s="146"/>
      <c r="AA185" s="146"/>
      <c r="AB185" s="146"/>
      <c r="AC185" s="146"/>
      <c r="AD185" s="146"/>
      <c r="AE185" s="146"/>
      <c r="AF185" s="146"/>
      <c r="AG185" s="146" t="s">
        <v>151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ht="22.5" outlineLevel="1" x14ac:dyDescent="0.2">
      <c r="A186" s="167">
        <v>89</v>
      </c>
      <c r="B186" s="168" t="s">
        <v>905</v>
      </c>
      <c r="C186" s="183" t="s">
        <v>906</v>
      </c>
      <c r="D186" s="169" t="s">
        <v>201</v>
      </c>
      <c r="E186" s="170">
        <v>0</v>
      </c>
      <c r="F186" s="171"/>
      <c r="G186" s="172">
        <f>ROUND(E186*F186,2)</f>
        <v>0</v>
      </c>
      <c r="H186" s="171"/>
      <c r="I186" s="172">
        <f>ROUND(E186*H186,2)</f>
        <v>0</v>
      </c>
      <c r="J186" s="171"/>
      <c r="K186" s="172">
        <f>ROUND(E186*J186,2)</f>
        <v>0</v>
      </c>
      <c r="L186" s="172">
        <v>21</v>
      </c>
      <c r="M186" s="172">
        <f>G186*(1+L186/100)</f>
        <v>0</v>
      </c>
      <c r="N186" s="170">
        <v>5.0000000000000002E-5</v>
      </c>
      <c r="O186" s="170">
        <f>ROUND(E186*N186,2)</f>
        <v>0</v>
      </c>
      <c r="P186" s="170">
        <v>1E-3</v>
      </c>
      <c r="Q186" s="170">
        <f>ROUND(E186*P186,2)</f>
        <v>0</v>
      </c>
      <c r="R186" s="172" t="s">
        <v>380</v>
      </c>
      <c r="S186" s="172" t="s">
        <v>122</v>
      </c>
      <c r="T186" s="173" t="s">
        <v>122</v>
      </c>
      <c r="U186" s="156">
        <v>3.6999999999999998E-2</v>
      </c>
      <c r="V186" s="156">
        <f>ROUND(E186*U186,2)</f>
        <v>0</v>
      </c>
      <c r="W186" s="156"/>
      <c r="X186" s="156" t="s">
        <v>123</v>
      </c>
      <c r="Y186" s="156" t="s">
        <v>124</v>
      </c>
      <c r="Z186" s="146"/>
      <c r="AA186" s="146"/>
      <c r="AB186" s="146"/>
      <c r="AC186" s="146"/>
      <c r="AD186" s="146"/>
      <c r="AE186" s="146"/>
      <c r="AF186" s="146"/>
      <c r="AG186" s="146" t="s">
        <v>125</v>
      </c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2" x14ac:dyDescent="0.2">
      <c r="A187" s="153"/>
      <c r="B187" s="154"/>
      <c r="C187" s="247" t="s">
        <v>907</v>
      </c>
      <c r="D187" s="248"/>
      <c r="E187" s="248"/>
      <c r="F187" s="248"/>
      <c r="G187" s="248"/>
      <c r="H187" s="156"/>
      <c r="I187" s="156"/>
      <c r="J187" s="156"/>
      <c r="K187" s="156"/>
      <c r="L187" s="156"/>
      <c r="M187" s="156"/>
      <c r="N187" s="155"/>
      <c r="O187" s="155"/>
      <c r="P187" s="155"/>
      <c r="Q187" s="155"/>
      <c r="R187" s="156"/>
      <c r="S187" s="156"/>
      <c r="T187" s="156"/>
      <c r="U187" s="156"/>
      <c r="V187" s="156"/>
      <c r="W187" s="156"/>
      <c r="X187" s="156"/>
      <c r="Y187" s="156"/>
      <c r="Z187" s="146"/>
      <c r="AA187" s="146"/>
      <c r="AB187" s="146"/>
      <c r="AC187" s="146"/>
      <c r="AD187" s="146"/>
      <c r="AE187" s="146"/>
      <c r="AF187" s="146"/>
      <c r="AG187" s="146" t="s">
        <v>145</v>
      </c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x14ac:dyDescent="0.2">
      <c r="A188" s="160" t="s">
        <v>116</v>
      </c>
      <c r="B188" s="161" t="s">
        <v>77</v>
      </c>
      <c r="C188" s="181" t="s">
        <v>78</v>
      </c>
      <c r="D188" s="162"/>
      <c r="E188" s="163"/>
      <c r="F188" s="164"/>
      <c r="G188" s="164">
        <f>SUMIF(AG189:AG196,"&lt;&gt;NOR",G189:G196)</f>
        <v>0</v>
      </c>
      <c r="H188" s="164"/>
      <c r="I188" s="164">
        <f>SUM(I189:I196)</f>
        <v>0</v>
      </c>
      <c r="J188" s="164"/>
      <c r="K188" s="164">
        <f>SUM(K189:K196)</f>
        <v>0</v>
      </c>
      <c r="L188" s="164"/>
      <c r="M188" s="164">
        <f>SUM(M189:M196)</f>
        <v>0</v>
      </c>
      <c r="N188" s="163"/>
      <c r="O188" s="163">
        <f>SUM(O189:O196)</f>
        <v>0</v>
      </c>
      <c r="P188" s="163"/>
      <c r="Q188" s="163">
        <f>SUM(Q189:Q196)</f>
        <v>0</v>
      </c>
      <c r="R188" s="164"/>
      <c r="S188" s="164"/>
      <c r="T188" s="165"/>
      <c r="U188" s="159"/>
      <c r="V188" s="159">
        <f>SUM(V189:V196)</f>
        <v>0</v>
      </c>
      <c r="W188" s="159"/>
      <c r="X188" s="159"/>
      <c r="Y188" s="159"/>
      <c r="AG188" t="s">
        <v>117</v>
      </c>
    </row>
    <row r="189" spans="1:60" outlineLevel="1" x14ac:dyDescent="0.2">
      <c r="A189" s="167">
        <v>90</v>
      </c>
      <c r="B189" s="168" t="s">
        <v>908</v>
      </c>
      <c r="C189" s="183" t="s">
        <v>909</v>
      </c>
      <c r="D189" s="169" t="s">
        <v>120</v>
      </c>
      <c r="E189" s="170">
        <v>0</v>
      </c>
      <c r="F189" s="171"/>
      <c r="G189" s="172">
        <f>ROUND(E189*F189,2)</f>
        <v>0</v>
      </c>
      <c r="H189" s="171"/>
      <c r="I189" s="172">
        <f>ROUND(E189*H189,2)</f>
        <v>0</v>
      </c>
      <c r="J189" s="171"/>
      <c r="K189" s="172">
        <f>ROUND(E189*J189,2)</f>
        <v>0</v>
      </c>
      <c r="L189" s="172">
        <v>21</v>
      </c>
      <c r="M189" s="172">
        <f>G189*(1+L189/100)</f>
        <v>0</v>
      </c>
      <c r="N189" s="170">
        <v>3.5E-4</v>
      </c>
      <c r="O189" s="170">
        <f>ROUND(E189*N189,2)</f>
        <v>0</v>
      </c>
      <c r="P189" s="170">
        <v>0</v>
      </c>
      <c r="Q189" s="170">
        <f>ROUND(E189*P189,2)</f>
        <v>0</v>
      </c>
      <c r="R189" s="172" t="s">
        <v>385</v>
      </c>
      <c r="S189" s="172" t="s">
        <v>122</v>
      </c>
      <c r="T189" s="173" t="s">
        <v>122</v>
      </c>
      <c r="U189" s="156">
        <v>5.0999999999999997E-2</v>
      </c>
      <c r="V189" s="156">
        <f>ROUND(E189*U189,2)</f>
        <v>0</v>
      </c>
      <c r="W189" s="156"/>
      <c r="X189" s="156" t="s">
        <v>123</v>
      </c>
      <c r="Y189" s="156" t="s">
        <v>124</v>
      </c>
      <c r="Z189" s="146"/>
      <c r="AA189" s="146"/>
      <c r="AB189" s="146"/>
      <c r="AC189" s="146"/>
      <c r="AD189" s="146"/>
      <c r="AE189" s="146"/>
      <c r="AF189" s="146"/>
      <c r="AG189" s="146" t="s">
        <v>125</v>
      </c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2" x14ac:dyDescent="0.2">
      <c r="A190" s="153"/>
      <c r="B190" s="154"/>
      <c r="C190" s="247" t="s">
        <v>910</v>
      </c>
      <c r="D190" s="248"/>
      <c r="E190" s="248"/>
      <c r="F190" s="248"/>
      <c r="G190" s="248"/>
      <c r="H190" s="156"/>
      <c r="I190" s="156"/>
      <c r="J190" s="156"/>
      <c r="K190" s="156"/>
      <c r="L190" s="156"/>
      <c r="M190" s="156"/>
      <c r="N190" s="155"/>
      <c r="O190" s="155"/>
      <c r="P190" s="155"/>
      <c r="Q190" s="155"/>
      <c r="R190" s="156"/>
      <c r="S190" s="156"/>
      <c r="T190" s="156"/>
      <c r="U190" s="156"/>
      <c r="V190" s="156"/>
      <c r="W190" s="156"/>
      <c r="X190" s="156"/>
      <c r="Y190" s="156"/>
      <c r="Z190" s="146"/>
      <c r="AA190" s="146"/>
      <c r="AB190" s="146"/>
      <c r="AC190" s="146"/>
      <c r="AD190" s="146"/>
      <c r="AE190" s="146"/>
      <c r="AF190" s="146"/>
      <c r="AG190" s="146" t="s">
        <v>145</v>
      </c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1" x14ac:dyDescent="0.2">
      <c r="A191" s="167">
        <v>91</v>
      </c>
      <c r="B191" s="168" t="s">
        <v>908</v>
      </c>
      <c r="C191" s="183" t="s">
        <v>909</v>
      </c>
      <c r="D191" s="169" t="s">
        <v>120</v>
      </c>
      <c r="E191" s="170">
        <v>0</v>
      </c>
      <c r="F191" s="171"/>
      <c r="G191" s="172">
        <f>ROUND(E191*F191,2)</f>
        <v>0</v>
      </c>
      <c r="H191" s="171"/>
      <c r="I191" s="172">
        <f>ROUND(E191*H191,2)</f>
        <v>0</v>
      </c>
      <c r="J191" s="171"/>
      <c r="K191" s="172">
        <f>ROUND(E191*J191,2)</f>
        <v>0</v>
      </c>
      <c r="L191" s="172">
        <v>21</v>
      </c>
      <c r="M191" s="172">
        <f>G191*(1+L191/100)</f>
        <v>0</v>
      </c>
      <c r="N191" s="170">
        <v>3.5E-4</v>
      </c>
      <c r="O191" s="170">
        <f>ROUND(E191*N191,2)</f>
        <v>0</v>
      </c>
      <c r="P191" s="170">
        <v>0</v>
      </c>
      <c r="Q191" s="170">
        <f>ROUND(E191*P191,2)</f>
        <v>0</v>
      </c>
      <c r="R191" s="172" t="s">
        <v>385</v>
      </c>
      <c r="S191" s="172" t="s">
        <v>122</v>
      </c>
      <c r="T191" s="173" t="s">
        <v>122</v>
      </c>
      <c r="U191" s="156">
        <v>5.0999999999999997E-2</v>
      </c>
      <c r="V191" s="156">
        <f>ROUND(E191*U191,2)</f>
        <v>0</v>
      </c>
      <c r="W191" s="156"/>
      <c r="X191" s="156" t="s">
        <v>123</v>
      </c>
      <c r="Y191" s="156" t="s">
        <v>124</v>
      </c>
      <c r="Z191" s="146"/>
      <c r="AA191" s="146"/>
      <c r="AB191" s="146"/>
      <c r="AC191" s="146"/>
      <c r="AD191" s="146"/>
      <c r="AE191" s="146"/>
      <c r="AF191" s="146"/>
      <c r="AG191" s="146" t="s">
        <v>125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2" x14ac:dyDescent="0.2">
      <c r="A192" s="153"/>
      <c r="B192" s="154"/>
      <c r="C192" s="247" t="s">
        <v>910</v>
      </c>
      <c r="D192" s="248"/>
      <c r="E192" s="248"/>
      <c r="F192" s="248"/>
      <c r="G192" s="248"/>
      <c r="H192" s="156"/>
      <c r="I192" s="156"/>
      <c r="J192" s="156"/>
      <c r="K192" s="156"/>
      <c r="L192" s="156"/>
      <c r="M192" s="156"/>
      <c r="N192" s="155"/>
      <c r="O192" s="155"/>
      <c r="P192" s="155"/>
      <c r="Q192" s="155"/>
      <c r="R192" s="156"/>
      <c r="S192" s="156"/>
      <c r="T192" s="156"/>
      <c r="U192" s="156"/>
      <c r="V192" s="156"/>
      <c r="W192" s="156"/>
      <c r="X192" s="156"/>
      <c r="Y192" s="156"/>
      <c r="Z192" s="146"/>
      <c r="AA192" s="146"/>
      <c r="AB192" s="146"/>
      <c r="AC192" s="146"/>
      <c r="AD192" s="146"/>
      <c r="AE192" s="146"/>
      <c r="AF192" s="146"/>
      <c r="AG192" s="146" t="s">
        <v>145</v>
      </c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ht="22.5" outlineLevel="1" x14ac:dyDescent="0.2">
      <c r="A193" s="174">
        <v>92</v>
      </c>
      <c r="B193" s="175" t="s">
        <v>911</v>
      </c>
      <c r="C193" s="182" t="s">
        <v>912</v>
      </c>
      <c r="D193" s="176" t="s">
        <v>120</v>
      </c>
      <c r="E193" s="177">
        <v>0</v>
      </c>
      <c r="F193" s="178"/>
      <c r="G193" s="179">
        <f>ROUND(E193*F193,2)</f>
        <v>0</v>
      </c>
      <c r="H193" s="178"/>
      <c r="I193" s="179">
        <f>ROUND(E193*H193,2)</f>
        <v>0</v>
      </c>
      <c r="J193" s="178"/>
      <c r="K193" s="179">
        <f>ROUND(E193*J193,2)</f>
        <v>0</v>
      </c>
      <c r="L193" s="179">
        <v>21</v>
      </c>
      <c r="M193" s="179">
        <f>G193*(1+L193/100)</f>
        <v>0</v>
      </c>
      <c r="N193" s="177">
        <v>1.8000000000000001E-4</v>
      </c>
      <c r="O193" s="177">
        <f>ROUND(E193*N193,2)</f>
        <v>0</v>
      </c>
      <c r="P193" s="177">
        <v>0</v>
      </c>
      <c r="Q193" s="177">
        <f>ROUND(E193*P193,2)</f>
        <v>0</v>
      </c>
      <c r="R193" s="179" t="s">
        <v>385</v>
      </c>
      <c r="S193" s="179" t="s">
        <v>122</v>
      </c>
      <c r="T193" s="180" t="s">
        <v>132</v>
      </c>
      <c r="U193" s="156">
        <v>4.2999999999999997E-2</v>
      </c>
      <c r="V193" s="156">
        <f>ROUND(E193*U193,2)</f>
        <v>0</v>
      </c>
      <c r="W193" s="156"/>
      <c r="X193" s="156" t="s">
        <v>123</v>
      </c>
      <c r="Y193" s="156" t="s">
        <v>124</v>
      </c>
      <c r="Z193" s="146"/>
      <c r="AA193" s="146"/>
      <c r="AB193" s="146"/>
      <c r="AC193" s="146"/>
      <c r="AD193" s="146"/>
      <c r="AE193" s="146"/>
      <c r="AF193" s="146"/>
      <c r="AG193" s="146" t="s">
        <v>125</v>
      </c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ht="22.5" outlineLevel="1" x14ac:dyDescent="0.2">
      <c r="A194" s="174">
        <v>93</v>
      </c>
      <c r="B194" s="175" t="s">
        <v>913</v>
      </c>
      <c r="C194" s="182" t="s">
        <v>914</v>
      </c>
      <c r="D194" s="176" t="s">
        <v>120</v>
      </c>
      <c r="E194" s="177">
        <v>0</v>
      </c>
      <c r="F194" s="178"/>
      <c r="G194" s="179">
        <f>ROUND(E194*F194,2)</f>
        <v>0</v>
      </c>
      <c r="H194" s="178"/>
      <c r="I194" s="179">
        <f>ROUND(E194*H194,2)</f>
        <v>0</v>
      </c>
      <c r="J194" s="178"/>
      <c r="K194" s="179">
        <f>ROUND(E194*J194,2)</f>
        <v>0</v>
      </c>
      <c r="L194" s="179">
        <v>21</v>
      </c>
      <c r="M194" s="179">
        <f>G194*(1+L194/100)</f>
        <v>0</v>
      </c>
      <c r="N194" s="177">
        <v>6.9999999999999999E-4</v>
      </c>
      <c r="O194" s="177">
        <f>ROUND(E194*N194,2)</f>
        <v>0</v>
      </c>
      <c r="P194" s="177">
        <v>0</v>
      </c>
      <c r="Q194" s="177">
        <f>ROUND(E194*P194,2)</f>
        <v>0</v>
      </c>
      <c r="R194" s="179" t="s">
        <v>385</v>
      </c>
      <c r="S194" s="179" t="s">
        <v>122</v>
      </c>
      <c r="T194" s="180" t="s">
        <v>132</v>
      </c>
      <c r="U194" s="156">
        <v>0.24</v>
      </c>
      <c r="V194" s="156">
        <f>ROUND(E194*U194,2)</f>
        <v>0</v>
      </c>
      <c r="W194" s="156"/>
      <c r="X194" s="156" t="s">
        <v>123</v>
      </c>
      <c r="Y194" s="156" t="s">
        <v>124</v>
      </c>
      <c r="Z194" s="146"/>
      <c r="AA194" s="146"/>
      <c r="AB194" s="146"/>
      <c r="AC194" s="146"/>
      <c r="AD194" s="146"/>
      <c r="AE194" s="146"/>
      <c r="AF194" s="146"/>
      <c r="AG194" s="146" t="s">
        <v>125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1" x14ac:dyDescent="0.2">
      <c r="A195" s="174">
        <v>94</v>
      </c>
      <c r="B195" s="175" t="s">
        <v>241</v>
      </c>
      <c r="C195" s="182" t="s">
        <v>915</v>
      </c>
      <c r="D195" s="176" t="s">
        <v>201</v>
      </c>
      <c r="E195" s="177">
        <v>0</v>
      </c>
      <c r="F195" s="178"/>
      <c r="G195" s="179">
        <f>ROUND(E195*F195,2)</f>
        <v>0</v>
      </c>
      <c r="H195" s="178"/>
      <c r="I195" s="179">
        <f>ROUND(E195*H195,2)</f>
        <v>0</v>
      </c>
      <c r="J195" s="178"/>
      <c r="K195" s="179">
        <f>ROUND(E195*J195,2)</f>
        <v>0</v>
      </c>
      <c r="L195" s="179">
        <v>21</v>
      </c>
      <c r="M195" s="179">
        <f>G195*(1+L195/100)</f>
        <v>0</v>
      </c>
      <c r="N195" s="177">
        <v>0</v>
      </c>
      <c r="O195" s="177">
        <f>ROUND(E195*N195,2)</f>
        <v>0</v>
      </c>
      <c r="P195" s="177">
        <v>0</v>
      </c>
      <c r="Q195" s="177">
        <f>ROUND(E195*P195,2)</f>
        <v>0</v>
      </c>
      <c r="R195" s="179"/>
      <c r="S195" s="179" t="s">
        <v>172</v>
      </c>
      <c r="T195" s="180" t="s">
        <v>132</v>
      </c>
      <c r="U195" s="156">
        <v>0</v>
      </c>
      <c r="V195" s="156">
        <f>ROUND(E195*U195,2)</f>
        <v>0</v>
      </c>
      <c r="W195" s="156"/>
      <c r="X195" s="156" t="s">
        <v>150</v>
      </c>
      <c r="Y195" s="156" t="s">
        <v>124</v>
      </c>
      <c r="Z195" s="146"/>
      <c r="AA195" s="146"/>
      <c r="AB195" s="146"/>
      <c r="AC195" s="146"/>
      <c r="AD195" s="146"/>
      <c r="AE195" s="146"/>
      <c r="AF195" s="146"/>
      <c r="AG195" s="146" t="s">
        <v>151</v>
      </c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1" x14ac:dyDescent="0.2">
      <c r="A196" s="174">
        <v>95</v>
      </c>
      <c r="B196" s="175" t="s">
        <v>916</v>
      </c>
      <c r="C196" s="182" t="s">
        <v>917</v>
      </c>
      <c r="D196" s="176" t="s">
        <v>120</v>
      </c>
      <c r="E196" s="177">
        <v>0</v>
      </c>
      <c r="F196" s="178"/>
      <c r="G196" s="179">
        <f>ROUND(E196*F196,2)</f>
        <v>0</v>
      </c>
      <c r="H196" s="178"/>
      <c r="I196" s="179">
        <f>ROUND(E196*H196,2)</f>
        <v>0</v>
      </c>
      <c r="J196" s="178"/>
      <c r="K196" s="179">
        <f>ROUND(E196*J196,2)</f>
        <v>0</v>
      </c>
      <c r="L196" s="179">
        <v>21</v>
      </c>
      <c r="M196" s="179">
        <f>G196*(1+L196/100)</f>
        <v>0</v>
      </c>
      <c r="N196" s="177">
        <v>1.2600000000000001E-3</v>
      </c>
      <c r="O196" s="177">
        <f>ROUND(E196*N196,2)</f>
        <v>0</v>
      </c>
      <c r="P196" s="177">
        <v>0</v>
      </c>
      <c r="Q196" s="177">
        <f>ROUND(E196*P196,2)</f>
        <v>0</v>
      </c>
      <c r="R196" s="179" t="s">
        <v>385</v>
      </c>
      <c r="S196" s="179" t="s">
        <v>122</v>
      </c>
      <c r="T196" s="180" t="s">
        <v>122</v>
      </c>
      <c r="U196" s="156">
        <v>0.26</v>
      </c>
      <c r="V196" s="156">
        <f>ROUND(E196*U196,2)</f>
        <v>0</v>
      </c>
      <c r="W196" s="156"/>
      <c r="X196" s="156" t="s">
        <v>123</v>
      </c>
      <c r="Y196" s="156" t="s">
        <v>124</v>
      </c>
      <c r="Z196" s="146"/>
      <c r="AA196" s="146"/>
      <c r="AB196" s="146"/>
      <c r="AC196" s="146"/>
      <c r="AD196" s="146"/>
      <c r="AE196" s="146"/>
      <c r="AF196" s="146"/>
      <c r="AG196" s="146" t="s">
        <v>125</v>
      </c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x14ac:dyDescent="0.2">
      <c r="A197" s="160" t="s">
        <v>116</v>
      </c>
      <c r="B197" s="161" t="s">
        <v>79</v>
      </c>
      <c r="C197" s="181" t="s">
        <v>80</v>
      </c>
      <c r="D197" s="162"/>
      <c r="E197" s="163"/>
      <c r="F197" s="164"/>
      <c r="G197" s="164">
        <f>SUMIF(AG198:AG213,"&lt;&gt;NOR",G198:G213)</f>
        <v>0</v>
      </c>
      <c r="H197" s="164"/>
      <c r="I197" s="164">
        <f>SUM(I198:I213)</f>
        <v>0</v>
      </c>
      <c r="J197" s="164"/>
      <c r="K197" s="164">
        <f>SUM(K198:K213)</f>
        <v>0</v>
      </c>
      <c r="L197" s="164"/>
      <c r="M197" s="164">
        <f>SUM(M198:M213)</f>
        <v>0</v>
      </c>
      <c r="N197" s="163"/>
      <c r="O197" s="163">
        <f>SUM(O198:O213)</f>
        <v>0</v>
      </c>
      <c r="P197" s="163"/>
      <c r="Q197" s="163">
        <f>SUM(Q198:Q213)</f>
        <v>0</v>
      </c>
      <c r="R197" s="164"/>
      <c r="S197" s="164"/>
      <c r="T197" s="165"/>
      <c r="U197" s="159"/>
      <c r="V197" s="159">
        <f>SUM(V198:V213)</f>
        <v>0</v>
      </c>
      <c r="W197" s="159"/>
      <c r="X197" s="159"/>
      <c r="Y197" s="159"/>
      <c r="AG197" t="s">
        <v>117</v>
      </c>
    </row>
    <row r="198" spans="1:60" outlineLevel="1" x14ac:dyDescent="0.2">
      <c r="A198" s="174">
        <v>96</v>
      </c>
      <c r="B198" s="175" t="s">
        <v>918</v>
      </c>
      <c r="C198" s="182" t="s">
        <v>919</v>
      </c>
      <c r="D198" s="176" t="s">
        <v>148</v>
      </c>
      <c r="E198" s="177">
        <v>0</v>
      </c>
      <c r="F198" s="178"/>
      <c r="G198" s="179">
        <f t="shared" ref="G198:G206" si="7">ROUND(E198*F198,2)</f>
        <v>0</v>
      </c>
      <c r="H198" s="178"/>
      <c r="I198" s="179">
        <f t="shared" ref="I198:I206" si="8">ROUND(E198*H198,2)</f>
        <v>0</v>
      </c>
      <c r="J198" s="178"/>
      <c r="K198" s="179">
        <f t="shared" ref="K198:K206" si="9">ROUND(E198*J198,2)</f>
        <v>0</v>
      </c>
      <c r="L198" s="179">
        <v>21</v>
      </c>
      <c r="M198" s="179">
        <f t="shared" ref="M198:M206" si="10">G198*(1+L198/100)</f>
        <v>0</v>
      </c>
      <c r="N198" s="177">
        <v>0</v>
      </c>
      <c r="O198" s="177">
        <f t="shared" ref="O198:O206" si="11">ROUND(E198*N198,2)</f>
        <v>0</v>
      </c>
      <c r="P198" s="177">
        <v>0</v>
      </c>
      <c r="Q198" s="177">
        <f t="shared" ref="Q198:Q206" si="12">ROUND(E198*P198,2)</f>
        <v>0</v>
      </c>
      <c r="R198" s="179"/>
      <c r="S198" s="179" t="s">
        <v>122</v>
      </c>
      <c r="T198" s="180" t="s">
        <v>132</v>
      </c>
      <c r="U198" s="156">
        <v>0.35</v>
      </c>
      <c r="V198" s="156">
        <f t="shared" ref="V198:V206" si="13">ROUND(E198*U198,2)</f>
        <v>0</v>
      </c>
      <c r="W198" s="156"/>
      <c r="X198" s="156" t="s">
        <v>123</v>
      </c>
      <c r="Y198" s="156" t="s">
        <v>124</v>
      </c>
      <c r="Z198" s="146"/>
      <c r="AA198" s="146"/>
      <c r="AB198" s="146"/>
      <c r="AC198" s="146"/>
      <c r="AD198" s="146"/>
      <c r="AE198" s="146"/>
      <c r="AF198" s="146"/>
      <c r="AG198" s="146" t="s">
        <v>125</v>
      </c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1" x14ac:dyDescent="0.2">
      <c r="A199" s="174">
        <v>97</v>
      </c>
      <c r="B199" s="175" t="s">
        <v>918</v>
      </c>
      <c r="C199" s="182" t="s">
        <v>919</v>
      </c>
      <c r="D199" s="176" t="s">
        <v>148</v>
      </c>
      <c r="E199" s="177">
        <v>0</v>
      </c>
      <c r="F199" s="178"/>
      <c r="G199" s="179">
        <f t="shared" si="7"/>
        <v>0</v>
      </c>
      <c r="H199" s="178"/>
      <c r="I199" s="179">
        <f t="shared" si="8"/>
        <v>0</v>
      </c>
      <c r="J199" s="178"/>
      <c r="K199" s="179">
        <f t="shared" si="9"/>
        <v>0</v>
      </c>
      <c r="L199" s="179">
        <v>21</v>
      </c>
      <c r="M199" s="179">
        <f t="shared" si="10"/>
        <v>0</v>
      </c>
      <c r="N199" s="177">
        <v>0</v>
      </c>
      <c r="O199" s="177">
        <f t="shared" si="11"/>
        <v>0</v>
      </c>
      <c r="P199" s="177">
        <v>0</v>
      </c>
      <c r="Q199" s="177">
        <f t="shared" si="12"/>
        <v>0</v>
      </c>
      <c r="R199" s="179"/>
      <c r="S199" s="179" t="s">
        <v>122</v>
      </c>
      <c r="T199" s="180" t="s">
        <v>122</v>
      </c>
      <c r="U199" s="156">
        <v>0.35</v>
      </c>
      <c r="V199" s="156">
        <f t="shared" si="13"/>
        <v>0</v>
      </c>
      <c r="W199" s="156"/>
      <c r="X199" s="156" t="s">
        <v>123</v>
      </c>
      <c r="Y199" s="156" t="s">
        <v>124</v>
      </c>
      <c r="Z199" s="146"/>
      <c r="AA199" s="146"/>
      <c r="AB199" s="146"/>
      <c r="AC199" s="146"/>
      <c r="AD199" s="146"/>
      <c r="AE199" s="146"/>
      <c r="AF199" s="146"/>
      <c r="AG199" s="146" t="s">
        <v>125</v>
      </c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outlineLevel="1" x14ac:dyDescent="0.2">
      <c r="A200" s="174">
        <v>98</v>
      </c>
      <c r="B200" s="175" t="s">
        <v>920</v>
      </c>
      <c r="C200" s="182" t="s">
        <v>921</v>
      </c>
      <c r="D200" s="176" t="s">
        <v>171</v>
      </c>
      <c r="E200" s="177">
        <v>0</v>
      </c>
      <c r="F200" s="178"/>
      <c r="G200" s="179">
        <f t="shared" si="7"/>
        <v>0</v>
      </c>
      <c r="H200" s="178"/>
      <c r="I200" s="179">
        <f t="shared" si="8"/>
        <v>0</v>
      </c>
      <c r="J200" s="178"/>
      <c r="K200" s="179">
        <f t="shared" si="9"/>
        <v>0</v>
      </c>
      <c r="L200" s="179">
        <v>21</v>
      </c>
      <c r="M200" s="179">
        <f t="shared" si="10"/>
        <v>0</v>
      </c>
      <c r="N200" s="177">
        <v>2.7119999999999998E-2</v>
      </c>
      <c r="O200" s="177">
        <f t="shared" si="11"/>
        <v>0</v>
      </c>
      <c r="P200" s="177">
        <v>0</v>
      </c>
      <c r="Q200" s="177">
        <f t="shared" si="12"/>
        <v>0</v>
      </c>
      <c r="R200" s="179"/>
      <c r="S200" s="179" t="s">
        <v>122</v>
      </c>
      <c r="T200" s="180" t="s">
        <v>132</v>
      </c>
      <c r="U200" s="156">
        <v>0.89100000000000001</v>
      </c>
      <c r="V200" s="156">
        <f t="shared" si="13"/>
        <v>0</v>
      </c>
      <c r="W200" s="156"/>
      <c r="X200" s="156" t="s">
        <v>123</v>
      </c>
      <c r="Y200" s="156" t="s">
        <v>124</v>
      </c>
      <c r="Z200" s="146"/>
      <c r="AA200" s="146"/>
      <c r="AB200" s="146"/>
      <c r="AC200" s="146"/>
      <c r="AD200" s="146"/>
      <c r="AE200" s="146"/>
      <c r="AF200" s="146"/>
      <c r="AG200" s="146" t="s">
        <v>125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1" x14ac:dyDescent="0.2">
      <c r="A201" s="174">
        <v>99</v>
      </c>
      <c r="B201" s="175" t="s">
        <v>920</v>
      </c>
      <c r="C201" s="182" t="s">
        <v>921</v>
      </c>
      <c r="D201" s="176" t="s">
        <v>171</v>
      </c>
      <c r="E201" s="177">
        <v>0</v>
      </c>
      <c r="F201" s="178"/>
      <c r="G201" s="179">
        <f t="shared" si="7"/>
        <v>0</v>
      </c>
      <c r="H201" s="178"/>
      <c r="I201" s="179">
        <f t="shared" si="8"/>
        <v>0</v>
      </c>
      <c r="J201" s="178"/>
      <c r="K201" s="179">
        <f t="shared" si="9"/>
        <v>0</v>
      </c>
      <c r="L201" s="179">
        <v>21</v>
      </c>
      <c r="M201" s="179">
        <f t="shared" si="10"/>
        <v>0</v>
      </c>
      <c r="N201" s="177">
        <v>2.7119999999999998E-2</v>
      </c>
      <c r="O201" s="177">
        <f t="shared" si="11"/>
        <v>0</v>
      </c>
      <c r="P201" s="177">
        <v>0</v>
      </c>
      <c r="Q201" s="177">
        <f t="shared" si="12"/>
        <v>0</v>
      </c>
      <c r="R201" s="179"/>
      <c r="S201" s="179" t="s">
        <v>122</v>
      </c>
      <c r="T201" s="180" t="s">
        <v>122</v>
      </c>
      <c r="U201" s="156">
        <v>0.89100000000000001</v>
      </c>
      <c r="V201" s="156">
        <f t="shared" si="13"/>
        <v>0</v>
      </c>
      <c r="W201" s="156"/>
      <c r="X201" s="156" t="s">
        <v>123</v>
      </c>
      <c r="Y201" s="156" t="s">
        <v>124</v>
      </c>
      <c r="Z201" s="146"/>
      <c r="AA201" s="146"/>
      <c r="AB201" s="146"/>
      <c r="AC201" s="146"/>
      <c r="AD201" s="146"/>
      <c r="AE201" s="146"/>
      <c r="AF201" s="146"/>
      <c r="AG201" s="146" t="s">
        <v>125</v>
      </c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outlineLevel="1" x14ac:dyDescent="0.2">
      <c r="A202" s="174">
        <v>100</v>
      </c>
      <c r="B202" s="175" t="s">
        <v>922</v>
      </c>
      <c r="C202" s="182" t="s">
        <v>923</v>
      </c>
      <c r="D202" s="176" t="s">
        <v>375</v>
      </c>
      <c r="E202" s="177">
        <v>0</v>
      </c>
      <c r="F202" s="178"/>
      <c r="G202" s="179">
        <f t="shared" si="7"/>
        <v>0</v>
      </c>
      <c r="H202" s="178"/>
      <c r="I202" s="179">
        <f t="shared" si="8"/>
        <v>0</v>
      </c>
      <c r="J202" s="178"/>
      <c r="K202" s="179">
        <f t="shared" si="9"/>
        <v>0</v>
      </c>
      <c r="L202" s="179">
        <v>21</v>
      </c>
      <c r="M202" s="179">
        <f t="shared" si="10"/>
        <v>0</v>
      </c>
      <c r="N202" s="177">
        <v>0</v>
      </c>
      <c r="O202" s="177">
        <f t="shared" si="11"/>
        <v>0</v>
      </c>
      <c r="P202" s="177">
        <v>0</v>
      </c>
      <c r="Q202" s="177">
        <f t="shared" si="12"/>
        <v>0</v>
      </c>
      <c r="R202" s="179"/>
      <c r="S202" s="179" t="s">
        <v>122</v>
      </c>
      <c r="T202" s="180" t="s">
        <v>122</v>
      </c>
      <c r="U202" s="156">
        <v>0.33700000000000002</v>
      </c>
      <c r="V202" s="156">
        <f t="shared" si="13"/>
        <v>0</v>
      </c>
      <c r="W202" s="156"/>
      <c r="X202" s="156" t="s">
        <v>123</v>
      </c>
      <c r="Y202" s="156" t="s">
        <v>124</v>
      </c>
      <c r="Z202" s="146"/>
      <c r="AA202" s="146"/>
      <c r="AB202" s="146"/>
      <c r="AC202" s="146"/>
      <c r="AD202" s="146"/>
      <c r="AE202" s="146"/>
      <c r="AF202" s="146"/>
      <c r="AG202" s="146" t="s">
        <v>125</v>
      </c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1" x14ac:dyDescent="0.2">
      <c r="A203" s="174">
        <v>101</v>
      </c>
      <c r="B203" s="175" t="s">
        <v>924</v>
      </c>
      <c r="C203" s="182" t="s">
        <v>925</v>
      </c>
      <c r="D203" s="176" t="s">
        <v>375</v>
      </c>
      <c r="E203" s="177">
        <v>0</v>
      </c>
      <c r="F203" s="178"/>
      <c r="G203" s="179">
        <f t="shared" si="7"/>
        <v>0</v>
      </c>
      <c r="H203" s="178"/>
      <c r="I203" s="179">
        <f t="shared" si="8"/>
        <v>0</v>
      </c>
      <c r="J203" s="178"/>
      <c r="K203" s="179">
        <f t="shared" si="9"/>
        <v>0</v>
      </c>
      <c r="L203" s="179">
        <v>21</v>
      </c>
      <c r="M203" s="179">
        <f t="shared" si="10"/>
        <v>0</v>
      </c>
      <c r="N203" s="177">
        <v>0</v>
      </c>
      <c r="O203" s="177">
        <f t="shared" si="11"/>
        <v>0</v>
      </c>
      <c r="P203" s="177">
        <v>0</v>
      </c>
      <c r="Q203" s="177">
        <f t="shared" si="12"/>
        <v>0</v>
      </c>
      <c r="R203" s="179"/>
      <c r="S203" s="179" t="s">
        <v>122</v>
      </c>
      <c r="T203" s="180" t="s">
        <v>122</v>
      </c>
      <c r="U203" s="156">
        <v>0.29899999999999999</v>
      </c>
      <c r="V203" s="156">
        <f t="shared" si="13"/>
        <v>0</v>
      </c>
      <c r="W203" s="156"/>
      <c r="X203" s="156" t="s">
        <v>123</v>
      </c>
      <c r="Y203" s="156" t="s">
        <v>124</v>
      </c>
      <c r="Z203" s="146"/>
      <c r="AA203" s="146"/>
      <c r="AB203" s="146"/>
      <c r="AC203" s="146"/>
      <c r="AD203" s="146"/>
      <c r="AE203" s="146"/>
      <c r="AF203" s="146"/>
      <c r="AG203" s="146" t="s">
        <v>125</v>
      </c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1" x14ac:dyDescent="0.2">
      <c r="A204" s="174">
        <v>102</v>
      </c>
      <c r="B204" s="175" t="s">
        <v>241</v>
      </c>
      <c r="C204" s="182" t="s">
        <v>926</v>
      </c>
      <c r="D204" s="176" t="s">
        <v>375</v>
      </c>
      <c r="E204" s="177">
        <v>0</v>
      </c>
      <c r="F204" s="178"/>
      <c r="G204" s="179">
        <f t="shared" si="7"/>
        <v>0</v>
      </c>
      <c r="H204" s="178"/>
      <c r="I204" s="179">
        <f t="shared" si="8"/>
        <v>0</v>
      </c>
      <c r="J204" s="178"/>
      <c r="K204" s="179">
        <f t="shared" si="9"/>
        <v>0</v>
      </c>
      <c r="L204" s="179">
        <v>21</v>
      </c>
      <c r="M204" s="179">
        <f t="shared" si="10"/>
        <v>0</v>
      </c>
      <c r="N204" s="177">
        <v>0</v>
      </c>
      <c r="O204" s="177">
        <f t="shared" si="11"/>
        <v>0</v>
      </c>
      <c r="P204" s="177">
        <v>0</v>
      </c>
      <c r="Q204" s="177">
        <f t="shared" si="12"/>
        <v>0</v>
      </c>
      <c r="R204" s="179"/>
      <c r="S204" s="179" t="s">
        <v>172</v>
      </c>
      <c r="T204" s="180" t="s">
        <v>132</v>
      </c>
      <c r="U204" s="156">
        <v>0</v>
      </c>
      <c r="V204" s="156">
        <f t="shared" si="13"/>
        <v>0</v>
      </c>
      <c r="W204" s="156"/>
      <c r="X204" s="156" t="s">
        <v>446</v>
      </c>
      <c r="Y204" s="156" t="s">
        <v>124</v>
      </c>
      <c r="Z204" s="146"/>
      <c r="AA204" s="146"/>
      <c r="AB204" s="146"/>
      <c r="AC204" s="146"/>
      <c r="AD204" s="146"/>
      <c r="AE204" s="146"/>
      <c r="AF204" s="146"/>
      <c r="AG204" s="146" t="s">
        <v>447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outlineLevel="1" x14ac:dyDescent="0.2">
      <c r="A205" s="174">
        <v>103</v>
      </c>
      <c r="B205" s="175" t="s">
        <v>241</v>
      </c>
      <c r="C205" s="182" t="s">
        <v>927</v>
      </c>
      <c r="D205" s="176" t="s">
        <v>375</v>
      </c>
      <c r="E205" s="177">
        <v>0</v>
      </c>
      <c r="F205" s="178"/>
      <c r="G205" s="179">
        <f t="shared" si="7"/>
        <v>0</v>
      </c>
      <c r="H205" s="178"/>
      <c r="I205" s="179">
        <f t="shared" si="8"/>
        <v>0</v>
      </c>
      <c r="J205" s="178"/>
      <c r="K205" s="179">
        <f t="shared" si="9"/>
        <v>0</v>
      </c>
      <c r="L205" s="179">
        <v>21</v>
      </c>
      <c r="M205" s="179">
        <f t="shared" si="10"/>
        <v>0</v>
      </c>
      <c r="N205" s="177">
        <v>0</v>
      </c>
      <c r="O205" s="177">
        <f t="shared" si="11"/>
        <v>0</v>
      </c>
      <c r="P205" s="177">
        <v>0</v>
      </c>
      <c r="Q205" s="177">
        <f t="shared" si="12"/>
        <v>0</v>
      </c>
      <c r="R205" s="179"/>
      <c r="S205" s="179" t="s">
        <v>172</v>
      </c>
      <c r="T205" s="180" t="s">
        <v>132</v>
      </c>
      <c r="U205" s="156">
        <v>0</v>
      </c>
      <c r="V205" s="156">
        <f t="shared" si="13"/>
        <v>0</v>
      </c>
      <c r="W205" s="156"/>
      <c r="X205" s="156" t="s">
        <v>446</v>
      </c>
      <c r="Y205" s="156" t="s">
        <v>124</v>
      </c>
      <c r="Z205" s="146"/>
      <c r="AA205" s="146"/>
      <c r="AB205" s="146"/>
      <c r="AC205" s="146"/>
      <c r="AD205" s="146"/>
      <c r="AE205" s="146"/>
      <c r="AF205" s="146"/>
      <c r="AG205" s="146" t="s">
        <v>447</v>
      </c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outlineLevel="1" x14ac:dyDescent="0.2">
      <c r="A206" s="167">
        <v>104</v>
      </c>
      <c r="B206" s="168" t="s">
        <v>928</v>
      </c>
      <c r="C206" s="183" t="s">
        <v>929</v>
      </c>
      <c r="D206" s="169" t="s">
        <v>171</v>
      </c>
      <c r="E206" s="170">
        <v>0</v>
      </c>
      <c r="F206" s="171"/>
      <c r="G206" s="172">
        <f t="shared" si="7"/>
        <v>0</v>
      </c>
      <c r="H206" s="171"/>
      <c r="I206" s="172">
        <f t="shared" si="8"/>
        <v>0</v>
      </c>
      <c r="J206" s="171"/>
      <c r="K206" s="172">
        <f t="shared" si="9"/>
        <v>0</v>
      </c>
      <c r="L206" s="172">
        <v>21</v>
      </c>
      <c r="M206" s="172">
        <f t="shared" si="10"/>
        <v>0</v>
      </c>
      <c r="N206" s="170">
        <v>6.7000000000000002E-4</v>
      </c>
      <c r="O206" s="170">
        <f t="shared" si="11"/>
        <v>0</v>
      </c>
      <c r="P206" s="170">
        <v>0</v>
      </c>
      <c r="Q206" s="170">
        <f t="shared" si="12"/>
        <v>0</v>
      </c>
      <c r="R206" s="172"/>
      <c r="S206" s="172" t="s">
        <v>122</v>
      </c>
      <c r="T206" s="173" t="s">
        <v>122</v>
      </c>
      <c r="U206" s="156">
        <v>1.6721999999999999</v>
      </c>
      <c r="V206" s="156">
        <f t="shared" si="13"/>
        <v>0</v>
      </c>
      <c r="W206" s="156"/>
      <c r="X206" s="156" t="s">
        <v>123</v>
      </c>
      <c r="Y206" s="156" t="s">
        <v>124</v>
      </c>
      <c r="Z206" s="146"/>
      <c r="AA206" s="146"/>
      <c r="AB206" s="146"/>
      <c r="AC206" s="146"/>
      <c r="AD206" s="146"/>
      <c r="AE206" s="146"/>
      <c r="AF206" s="146"/>
      <c r="AG206" s="146" t="s">
        <v>125</v>
      </c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2" x14ac:dyDescent="0.2">
      <c r="A207" s="153"/>
      <c r="B207" s="154"/>
      <c r="C207" s="247" t="s">
        <v>930</v>
      </c>
      <c r="D207" s="248"/>
      <c r="E207" s="248"/>
      <c r="F207" s="248"/>
      <c r="G207" s="248"/>
      <c r="H207" s="156"/>
      <c r="I207" s="156"/>
      <c r="J207" s="156"/>
      <c r="K207" s="156"/>
      <c r="L207" s="156"/>
      <c r="M207" s="156"/>
      <c r="N207" s="155"/>
      <c r="O207" s="155"/>
      <c r="P207" s="155"/>
      <c r="Q207" s="155"/>
      <c r="R207" s="156"/>
      <c r="S207" s="156"/>
      <c r="T207" s="156"/>
      <c r="U207" s="156"/>
      <c r="V207" s="156"/>
      <c r="W207" s="156"/>
      <c r="X207" s="156"/>
      <c r="Y207" s="156"/>
      <c r="Z207" s="146"/>
      <c r="AA207" s="146"/>
      <c r="AB207" s="146"/>
      <c r="AC207" s="146"/>
      <c r="AD207" s="146"/>
      <c r="AE207" s="146"/>
      <c r="AF207" s="146"/>
      <c r="AG207" s="146" t="s">
        <v>145</v>
      </c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1" x14ac:dyDescent="0.2">
      <c r="A208" s="167">
        <v>105</v>
      </c>
      <c r="B208" s="168" t="s">
        <v>931</v>
      </c>
      <c r="C208" s="183" t="s">
        <v>932</v>
      </c>
      <c r="D208" s="169" t="s">
        <v>171</v>
      </c>
      <c r="E208" s="170">
        <v>0</v>
      </c>
      <c r="F208" s="171"/>
      <c r="G208" s="172">
        <f>ROUND(E208*F208,2)</f>
        <v>0</v>
      </c>
      <c r="H208" s="171"/>
      <c r="I208" s="172">
        <f>ROUND(E208*H208,2)</f>
        <v>0</v>
      </c>
      <c r="J208" s="171"/>
      <c r="K208" s="172">
        <f>ROUND(E208*J208,2)</f>
        <v>0</v>
      </c>
      <c r="L208" s="172">
        <v>21</v>
      </c>
      <c r="M208" s="172">
        <f>G208*(1+L208/100)</f>
        <v>0</v>
      </c>
      <c r="N208" s="170">
        <v>6.3000000000000003E-4</v>
      </c>
      <c r="O208" s="170">
        <f>ROUND(E208*N208,2)</f>
        <v>0</v>
      </c>
      <c r="P208" s="170">
        <v>0</v>
      </c>
      <c r="Q208" s="170">
        <f>ROUND(E208*P208,2)</f>
        <v>0</v>
      </c>
      <c r="R208" s="172"/>
      <c r="S208" s="172" t="s">
        <v>122</v>
      </c>
      <c r="T208" s="173" t="s">
        <v>122</v>
      </c>
      <c r="U208" s="156">
        <v>1.5698000000000001</v>
      </c>
      <c r="V208" s="156">
        <f>ROUND(E208*U208,2)</f>
        <v>0</v>
      </c>
      <c r="W208" s="156"/>
      <c r="X208" s="156" t="s">
        <v>123</v>
      </c>
      <c r="Y208" s="156" t="s">
        <v>124</v>
      </c>
      <c r="Z208" s="146"/>
      <c r="AA208" s="146"/>
      <c r="AB208" s="146"/>
      <c r="AC208" s="146"/>
      <c r="AD208" s="146"/>
      <c r="AE208" s="146"/>
      <c r="AF208" s="146"/>
      <c r="AG208" s="146" t="s">
        <v>125</v>
      </c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outlineLevel="2" x14ac:dyDescent="0.2">
      <c r="A209" s="153"/>
      <c r="B209" s="154"/>
      <c r="C209" s="247" t="s">
        <v>930</v>
      </c>
      <c r="D209" s="248"/>
      <c r="E209" s="248"/>
      <c r="F209" s="248"/>
      <c r="G209" s="248"/>
      <c r="H209" s="156"/>
      <c r="I209" s="156"/>
      <c r="J209" s="156"/>
      <c r="K209" s="156"/>
      <c r="L209" s="156"/>
      <c r="M209" s="156"/>
      <c r="N209" s="155"/>
      <c r="O209" s="155"/>
      <c r="P209" s="155"/>
      <c r="Q209" s="155"/>
      <c r="R209" s="156"/>
      <c r="S209" s="156"/>
      <c r="T209" s="156"/>
      <c r="U209" s="156"/>
      <c r="V209" s="156"/>
      <c r="W209" s="156"/>
      <c r="X209" s="156"/>
      <c r="Y209" s="156"/>
      <c r="Z209" s="146"/>
      <c r="AA209" s="146"/>
      <c r="AB209" s="146"/>
      <c r="AC209" s="146"/>
      <c r="AD209" s="146"/>
      <c r="AE209" s="146"/>
      <c r="AF209" s="146"/>
      <c r="AG209" s="146" t="s">
        <v>145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1" x14ac:dyDescent="0.2">
      <c r="A210" s="174">
        <v>106</v>
      </c>
      <c r="B210" s="175" t="s">
        <v>933</v>
      </c>
      <c r="C210" s="182" t="s">
        <v>934</v>
      </c>
      <c r="D210" s="176" t="s">
        <v>171</v>
      </c>
      <c r="E210" s="177">
        <v>0</v>
      </c>
      <c r="F210" s="178"/>
      <c r="G210" s="179">
        <f>ROUND(E210*F210,2)</f>
        <v>0</v>
      </c>
      <c r="H210" s="178"/>
      <c r="I210" s="179">
        <f>ROUND(E210*H210,2)</f>
        <v>0</v>
      </c>
      <c r="J210" s="178"/>
      <c r="K210" s="179">
        <f>ROUND(E210*J210,2)</f>
        <v>0</v>
      </c>
      <c r="L210" s="179">
        <v>21</v>
      </c>
      <c r="M210" s="179">
        <f>G210*(1+L210/100)</f>
        <v>0</v>
      </c>
      <c r="N210" s="177">
        <v>9.6000000000000002E-2</v>
      </c>
      <c r="O210" s="177">
        <f>ROUND(E210*N210,2)</f>
        <v>0</v>
      </c>
      <c r="P210" s="177">
        <v>0</v>
      </c>
      <c r="Q210" s="177">
        <f>ROUND(E210*P210,2)</f>
        <v>0</v>
      </c>
      <c r="R210" s="179"/>
      <c r="S210" s="179" t="s">
        <v>172</v>
      </c>
      <c r="T210" s="180" t="s">
        <v>132</v>
      </c>
      <c r="U210" s="156">
        <v>0</v>
      </c>
      <c r="V210" s="156">
        <f>ROUND(E210*U210,2)</f>
        <v>0</v>
      </c>
      <c r="W210" s="156"/>
      <c r="X210" s="156" t="s">
        <v>150</v>
      </c>
      <c r="Y210" s="156" t="s">
        <v>124</v>
      </c>
      <c r="Z210" s="146"/>
      <c r="AA210" s="146"/>
      <c r="AB210" s="146"/>
      <c r="AC210" s="146"/>
      <c r="AD210" s="146"/>
      <c r="AE210" s="146"/>
      <c r="AF210" s="146"/>
      <c r="AG210" s="146" t="s">
        <v>151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1" x14ac:dyDescent="0.2">
      <c r="A211" s="174">
        <v>107</v>
      </c>
      <c r="B211" s="175" t="s">
        <v>935</v>
      </c>
      <c r="C211" s="182" t="s">
        <v>936</v>
      </c>
      <c r="D211" s="176" t="s">
        <v>171</v>
      </c>
      <c r="E211" s="177">
        <v>0</v>
      </c>
      <c r="F211" s="178"/>
      <c r="G211" s="179">
        <f>ROUND(E211*F211,2)</f>
        <v>0</v>
      </c>
      <c r="H211" s="178"/>
      <c r="I211" s="179">
        <f>ROUND(E211*H211,2)</f>
        <v>0</v>
      </c>
      <c r="J211" s="178"/>
      <c r="K211" s="179">
        <f>ROUND(E211*J211,2)</f>
        <v>0</v>
      </c>
      <c r="L211" s="179">
        <v>21</v>
      </c>
      <c r="M211" s="179">
        <f>G211*(1+L211/100)</f>
        <v>0</v>
      </c>
      <c r="N211" s="177">
        <v>9.6000000000000002E-2</v>
      </c>
      <c r="O211" s="177">
        <f>ROUND(E211*N211,2)</f>
        <v>0</v>
      </c>
      <c r="P211" s="177">
        <v>0</v>
      </c>
      <c r="Q211" s="177">
        <f>ROUND(E211*P211,2)</f>
        <v>0</v>
      </c>
      <c r="R211" s="179"/>
      <c r="S211" s="179" t="s">
        <v>172</v>
      </c>
      <c r="T211" s="180" t="s">
        <v>132</v>
      </c>
      <c r="U211" s="156">
        <v>0</v>
      </c>
      <c r="V211" s="156">
        <f>ROUND(E211*U211,2)</f>
        <v>0</v>
      </c>
      <c r="W211" s="156"/>
      <c r="X211" s="156" t="s">
        <v>150</v>
      </c>
      <c r="Y211" s="156" t="s">
        <v>124</v>
      </c>
      <c r="Z211" s="146"/>
      <c r="AA211" s="146"/>
      <c r="AB211" s="146"/>
      <c r="AC211" s="146"/>
      <c r="AD211" s="146"/>
      <c r="AE211" s="146"/>
      <c r="AF211" s="146"/>
      <c r="AG211" s="146" t="s">
        <v>151</v>
      </c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1" x14ac:dyDescent="0.2">
      <c r="A212" s="174">
        <v>108</v>
      </c>
      <c r="B212" s="175" t="s">
        <v>241</v>
      </c>
      <c r="C212" s="182" t="s">
        <v>937</v>
      </c>
      <c r="D212" s="176" t="s">
        <v>243</v>
      </c>
      <c r="E212" s="177">
        <v>0</v>
      </c>
      <c r="F212" s="178"/>
      <c r="G212" s="179">
        <f>ROUND(E212*F212,2)</f>
        <v>0</v>
      </c>
      <c r="H212" s="178"/>
      <c r="I212" s="179">
        <f>ROUND(E212*H212,2)</f>
        <v>0</v>
      </c>
      <c r="J212" s="178"/>
      <c r="K212" s="179">
        <f>ROUND(E212*J212,2)</f>
        <v>0</v>
      </c>
      <c r="L212" s="179">
        <v>21</v>
      </c>
      <c r="M212" s="179">
        <f>G212*(1+L212/100)</f>
        <v>0</v>
      </c>
      <c r="N212" s="177">
        <v>0</v>
      </c>
      <c r="O212" s="177">
        <f>ROUND(E212*N212,2)</f>
        <v>0</v>
      </c>
      <c r="P212" s="177">
        <v>0</v>
      </c>
      <c r="Q212" s="177">
        <f>ROUND(E212*P212,2)</f>
        <v>0</v>
      </c>
      <c r="R212" s="179"/>
      <c r="S212" s="179" t="s">
        <v>172</v>
      </c>
      <c r="T212" s="180" t="s">
        <v>132</v>
      </c>
      <c r="U212" s="156">
        <v>0</v>
      </c>
      <c r="V212" s="156">
        <f>ROUND(E212*U212,2)</f>
        <v>0</v>
      </c>
      <c r="W212" s="156"/>
      <c r="X212" s="156" t="s">
        <v>446</v>
      </c>
      <c r="Y212" s="156" t="s">
        <v>124</v>
      </c>
      <c r="Z212" s="146"/>
      <c r="AA212" s="146"/>
      <c r="AB212" s="146"/>
      <c r="AC212" s="146"/>
      <c r="AD212" s="146"/>
      <c r="AE212" s="146"/>
      <c r="AF212" s="146"/>
      <c r="AG212" s="146" t="s">
        <v>447</v>
      </c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1" x14ac:dyDescent="0.2">
      <c r="A213" s="174">
        <v>109</v>
      </c>
      <c r="B213" s="175" t="s">
        <v>241</v>
      </c>
      <c r="C213" s="182" t="s">
        <v>938</v>
      </c>
      <c r="D213" s="176" t="s">
        <v>243</v>
      </c>
      <c r="E213" s="177">
        <v>0</v>
      </c>
      <c r="F213" s="178"/>
      <c r="G213" s="179">
        <f>ROUND(E213*F213,2)</f>
        <v>0</v>
      </c>
      <c r="H213" s="178"/>
      <c r="I213" s="179">
        <f>ROUND(E213*H213,2)</f>
        <v>0</v>
      </c>
      <c r="J213" s="178"/>
      <c r="K213" s="179">
        <f>ROUND(E213*J213,2)</f>
        <v>0</v>
      </c>
      <c r="L213" s="179">
        <v>21</v>
      </c>
      <c r="M213" s="179">
        <f>G213*(1+L213/100)</f>
        <v>0</v>
      </c>
      <c r="N213" s="177">
        <v>0</v>
      </c>
      <c r="O213" s="177">
        <f>ROUND(E213*N213,2)</f>
        <v>0</v>
      </c>
      <c r="P213" s="177">
        <v>0</v>
      </c>
      <c r="Q213" s="177">
        <f>ROUND(E213*P213,2)</f>
        <v>0</v>
      </c>
      <c r="R213" s="179"/>
      <c r="S213" s="179" t="s">
        <v>172</v>
      </c>
      <c r="T213" s="180" t="s">
        <v>132</v>
      </c>
      <c r="U213" s="156">
        <v>0</v>
      </c>
      <c r="V213" s="156">
        <f>ROUND(E213*U213,2)</f>
        <v>0</v>
      </c>
      <c r="W213" s="156"/>
      <c r="X213" s="156" t="s">
        <v>446</v>
      </c>
      <c r="Y213" s="156" t="s">
        <v>124</v>
      </c>
      <c r="Z213" s="146"/>
      <c r="AA213" s="146"/>
      <c r="AB213" s="146"/>
      <c r="AC213" s="146"/>
      <c r="AD213" s="146"/>
      <c r="AE213" s="146"/>
      <c r="AF213" s="146"/>
      <c r="AG213" s="146" t="s">
        <v>447</v>
      </c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x14ac:dyDescent="0.2">
      <c r="A214" s="160" t="s">
        <v>116</v>
      </c>
      <c r="B214" s="161" t="s">
        <v>81</v>
      </c>
      <c r="C214" s="181" t="s">
        <v>82</v>
      </c>
      <c r="D214" s="162"/>
      <c r="E214" s="163"/>
      <c r="F214" s="164"/>
      <c r="G214" s="164">
        <f>SUMIF(AG215:AG217,"&lt;&gt;NOR",G215:G217)</f>
        <v>0</v>
      </c>
      <c r="H214" s="164"/>
      <c r="I214" s="164">
        <f>SUM(I215:I217)</f>
        <v>0</v>
      </c>
      <c r="J214" s="164"/>
      <c r="K214" s="164">
        <f>SUM(K215:K217)</f>
        <v>0</v>
      </c>
      <c r="L214" s="164"/>
      <c r="M214" s="164">
        <f>SUM(M215:M217)</f>
        <v>0</v>
      </c>
      <c r="N214" s="163"/>
      <c r="O214" s="163">
        <f>SUM(O215:O217)</f>
        <v>0</v>
      </c>
      <c r="P214" s="163"/>
      <c r="Q214" s="163">
        <f>SUM(Q215:Q217)</f>
        <v>0</v>
      </c>
      <c r="R214" s="164"/>
      <c r="S214" s="164"/>
      <c r="T214" s="165"/>
      <c r="U214" s="159"/>
      <c r="V214" s="159">
        <f>SUM(V215:V217)</f>
        <v>0</v>
      </c>
      <c r="W214" s="159"/>
      <c r="X214" s="159"/>
      <c r="Y214" s="159"/>
      <c r="AG214" t="s">
        <v>117</v>
      </c>
    </row>
    <row r="215" spans="1:60" outlineLevel="1" x14ac:dyDescent="0.2">
      <c r="A215" s="174">
        <v>110</v>
      </c>
      <c r="B215" s="175" t="s">
        <v>939</v>
      </c>
      <c r="C215" s="182" t="s">
        <v>940</v>
      </c>
      <c r="D215" s="176" t="s">
        <v>201</v>
      </c>
      <c r="E215" s="177">
        <v>0</v>
      </c>
      <c r="F215" s="178"/>
      <c r="G215" s="179">
        <f>ROUND(E215*F215,2)</f>
        <v>0</v>
      </c>
      <c r="H215" s="178"/>
      <c r="I215" s="179">
        <f>ROUND(E215*H215,2)</f>
        <v>0</v>
      </c>
      <c r="J215" s="178"/>
      <c r="K215" s="179">
        <f>ROUND(E215*J215,2)</f>
        <v>0</v>
      </c>
      <c r="L215" s="179">
        <v>21</v>
      </c>
      <c r="M215" s="179">
        <f>G215*(1+L215/100)</f>
        <v>0</v>
      </c>
      <c r="N215" s="177">
        <v>0</v>
      </c>
      <c r="O215" s="177">
        <f>ROUND(E215*N215,2)</f>
        <v>0</v>
      </c>
      <c r="P215" s="177">
        <v>0</v>
      </c>
      <c r="Q215" s="177">
        <f>ROUND(E215*P215,2)</f>
        <v>0</v>
      </c>
      <c r="R215" s="179"/>
      <c r="S215" s="179" t="s">
        <v>122</v>
      </c>
      <c r="T215" s="180" t="s">
        <v>122</v>
      </c>
      <c r="U215" s="156">
        <v>2.9069999999999999E-2</v>
      </c>
      <c r="V215" s="156">
        <f>ROUND(E215*U215,2)</f>
        <v>0</v>
      </c>
      <c r="W215" s="156"/>
      <c r="X215" s="156" t="s">
        <v>123</v>
      </c>
      <c r="Y215" s="156" t="s">
        <v>124</v>
      </c>
      <c r="Z215" s="146"/>
      <c r="AA215" s="146"/>
      <c r="AB215" s="146"/>
      <c r="AC215" s="146"/>
      <c r="AD215" s="146"/>
      <c r="AE215" s="146"/>
      <c r="AF215" s="146"/>
      <c r="AG215" s="146" t="s">
        <v>125</v>
      </c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outlineLevel="1" x14ac:dyDescent="0.2">
      <c r="A216" s="174">
        <v>111</v>
      </c>
      <c r="B216" s="175" t="s">
        <v>941</v>
      </c>
      <c r="C216" s="182" t="s">
        <v>532</v>
      </c>
      <c r="D216" s="176" t="s">
        <v>135</v>
      </c>
      <c r="E216" s="177">
        <v>0</v>
      </c>
      <c r="F216" s="178"/>
      <c r="G216" s="179">
        <f>ROUND(E216*F216,2)</f>
        <v>0</v>
      </c>
      <c r="H216" s="178"/>
      <c r="I216" s="179">
        <f>ROUND(E216*H216,2)</f>
        <v>0</v>
      </c>
      <c r="J216" s="178"/>
      <c r="K216" s="179">
        <f>ROUND(E216*J216,2)</f>
        <v>0</v>
      </c>
      <c r="L216" s="179">
        <v>21</v>
      </c>
      <c r="M216" s="179">
        <f>G216*(1+L216/100)</f>
        <v>0</v>
      </c>
      <c r="N216" s="177">
        <v>1</v>
      </c>
      <c r="O216" s="177">
        <f>ROUND(E216*N216,2)</f>
        <v>0</v>
      </c>
      <c r="P216" s="177">
        <v>0</v>
      </c>
      <c r="Q216" s="177">
        <f>ROUND(E216*P216,2)</f>
        <v>0</v>
      </c>
      <c r="R216" s="179" t="s">
        <v>149</v>
      </c>
      <c r="S216" s="179" t="s">
        <v>122</v>
      </c>
      <c r="T216" s="180" t="s">
        <v>122</v>
      </c>
      <c r="U216" s="156">
        <v>0</v>
      </c>
      <c r="V216" s="156">
        <f>ROUND(E216*U216,2)</f>
        <v>0</v>
      </c>
      <c r="W216" s="156"/>
      <c r="X216" s="156" t="s">
        <v>150</v>
      </c>
      <c r="Y216" s="156" t="s">
        <v>124</v>
      </c>
      <c r="Z216" s="146"/>
      <c r="AA216" s="146"/>
      <c r="AB216" s="146"/>
      <c r="AC216" s="146"/>
      <c r="AD216" s="146"/>
      <c r="AE216" s="146"/>
      <c r="AF216" s="146"/>
      <c r="AG216" s="146" t="s">
        <v>151</v>
      </c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ht="22.5" outlineLevel="1" x14ac:dyDescent="0.2">
      <c r="A217" s="174">
        <v>112</v>
      </c>
      <c r="B217" s="175" t="s">
        <v>942</v>
      </c>
      <c r="C217" s="182" t="s">
        <v>943</v>
      </c>
      <c r="D217" s="176" t="s">
        <v>135</v>
      </c>
      <c r="E217" s="177">
        <v>0</v>
      </c>
      <c r="F217" s="178"/>
      <c r="G217" s="179">
        <f>ROUND(E217*F217,2)</f>
        <v>0</v>
      </c>
      <c r="H217" s="178"/>
      <c r="I217" s="179">
        <f>ROUND(E217*H217,2)</f>
        <v>0</v>
      </c>
      <c r="J217" s="178"/>
      <c r="K217" s="179">
        <f>ROUND(E217*J217,2)</f>
        <v>0</v>
      </c>
      <c r="L217" s="179">
        <v>21</v>
      </c>
      <c r="M217" s="179">
        <f>G217*(1+L217/100)</f>
        <v>0</v>
      </c>
      <c r="N217" s="177">
        <v>1</v>
      </c>
      <c r="O217" s="177">
        <f>ROUND(E217*N217,2)</f>
        <v>0</v>
      </c>
      <c r="P217" s="177">
        <v>0</v>
      </c>
      <c r="Q217" s="177">
        <f>ROUND(E217*P217,2)</f>
        <v>0</v>
      </c>
      <c r="R217" s="179" t="s">
        <v>149</v>
      </c>
      <c r="S217" s="179" t="s">
        <v>122</v>
      </c>
      <c r="T217" s="180" t="s">
        <v>122</v>
      </c>
      <c r="U217" s="156">
        <v>0</v>
      </c>
      <c r="V217" s="156">
        <f>ROUND(E217*U217,2)</f>
        <v>0</v>
      </c>
      <c r="W217" s="156"/>
      <c r="X217" s="156" t="s">
        <v>150</v>
      </c>
      <c r="Y217" s="156" t="s">
        <v>124</v>
      </c>
      <c r="Z217" s="146"/>
      <c r="AA217" s="146"/>
      <c r="AB217" s="146"/>
      <c r="AC217" s="146"/>
      <c r="AD217" s="146"/>
      <c r="AE217" s="146"/>
      <c r="AF217" s="146"/>
      <c r="AG217" s="146" t="s">
        <v>151</v>
      </c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x14ac:dyDescent="0.2">
      <c r="A218" s="160" t="s">
        <v>116</v>
      </c>
      <c r="B218" s="161" t="s">
        <v>83</v>
      </c>
      <c r="C218" s="181" t="s">
        <v>84</v>
      </c>
      <c r="D218" s="162"/>
      <c r="E218" s="163"/>
      <c r="F218" s="164"/>
      <c r="G218" s="164">
        <f>SUMIF(AG219:AG222,"&lt;&gt;NOR",G219:G222)</f>
        <v>0</v>
      </c>
      <c r="H218" s="164"/>
      <c r="I218" s="164">
        <f>SUM(I219:I222)</f>
        <v>0</v>
      </c>
      <c r="J218" s="164"/>
      <c r="K218" s="164">
        <f>SUM(K219:K222)</f>
        <v>0</v>
      </c>
      <c r="L218" s="164"/>
      <c r="M218" s="164">
        <f>SUM(M219:M222)</f>
        <v>0</v>
      </c>
      <c r="N218" s="163"/>
      <c r="O218" s="163">
        <f>SUM(O219:O222)</f>
        <v>0</v>
      </c>
      <c r="P218" s="163"/>
      <c r="Q218" s="163">
        <f>SUM(Q219:Q222)</f>
        <v>0</v>
      </c>
      <c r="R218" s="164"/>
      <c r="S218" s="164"/>
      <c r="T218" s="165"/>
      <c r="U218" s="159"/>
      <c r="V218" s="159">
        <f>SUM(V219:V222)</f>
        <v>45.39</v>
      </c>
      <c r="W218" s="159"/>
      <c r="X218" s="159"/>
      <c r="Y218" s="159"/>
      <c r="AG218" t="s">
        <v>117</v>
      </c>
    </row>
    <row r="219" spans="1:60" outlineLevel="1" x14ac:dyDescent="0.2">
      <c r="A219" s="174">
        <v>113</v>
      </c>
      <c r="B219" s="175" t="s">
        <v>944</v>
      </c>
      <c r="C219" s="182" t="s">
        <v>945</v>
      </c>
      <c r="D219" s="176" t="s">
        <v>148</v>
      </c>
      <c r="E219" s="177">
        <v>16</v>
      </c>
      <c r="F219" s="178"/>
      <c r="G219" s="179">
        <f>ROUND(E219*F219,2)</f>
        <v>0</v>
      </c>
      <c r="H219" s="178"/>
      <c r="I219" s="179">
        <f>ROUND(E219*H219,2)</f>
        <v>0</v>
      </c>
      <c r="J219" s="178"/>
      <c r="K219" s="179">
        <f>ROUND(E219*J219,2)</f>
        <v>0</v>
      </c>
      <c r="L219" s="179">
        <v>21</v>
      </c>
      <c r="M219" s="179">
        <f>G219*(1+L219/100)</f>
        <v>0</v>
      </c>
      <c r="N219" s="177">
        <v>0</v>
      </c>
      <c r="O219" s="177">
        <f>ROUND(E219*N219,2)</f>
        <v>0</v>
      </c>
      <c r="P219" s="177">
        <v>0</v>
      </c>
      <c r="Q219" s="177">
        <f>ROUND(E219*P219,2)</f>
        <v>0</v>
      </c>
      <c r="R219" s="179"/>
      <c r="S219" s="179" t="s">
        <v>122</v>
      </c>
      <c r="T219" s="180" t="s">
        <v>132</v>
      </c>
      <c r="U219" s="156">
        <v>1.86</v>
      </c>
      <c r="V219" s="156">
        <f>ROUND(E219*U219,2)</f>
        <v>29.76</v>
      </c>
      <c r="W219" s="156"/>
      <c r="X219" s="156" t="s">
        <v>123</v>
      </c>
      <c r="Y219" s="156" t="s">
        <v>124</v>
      </c>
      <c r="Z219" s="146"/>
      <c r="AA219" s="146"/>
      <c r="AB219" s="146"/>
      <c r="AC219" s="146"/>
      <c r="AD219" s="146"/>
      <c r="AE219" s="146"/>
      <c r="AF219" s="146"/>
      <c r="AG219" s="146" t="s">
        <v>125</v>
      </c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outlineLevel="1" x14ac:dyDescent="0.2">
      <c r="A220" s="174">
        <v>114</v>
      </c>
      <c r="B220" s="175" t="s">
        <v>946</v>
      </c>
      <c r="C220" s="182" t="s">
        <v>947</v>
      </c>
      <c r="D220" s="176" t="s">
        <v>148</v>
      </c>
      <c r="E220" s="177">
        <v>13</v>
      </c>
      <c r="F220" s="178"/>
      <c r="G220" s="179">
        <f>ROUND(E220*F220,2)</f>
        <v>0</v>
      </c>
      <c r="H220" s="178"/>
      <c r="I220" s="179">
        <f>ROUND(E220*H220,2)</f>
        <v>0</v>
      </c>
      <c r="J220" s="178"/>
      <c r="K220" s="179">
        <f>ROUND(E220*J220,2)</f>
        <v>0</v>
      </c>
      <c r="L220" s="179">
        <v>21</v>
      </c>
      <c r="M220" s="179">
        <f>G220*(1+L220/100)</f>
        <v>0</v>
      </c>
      <c r="N220" s="177">
        <v>0</v>
      </c>
      <c r="O220" s="177">
        <f>ROUND(E220*N220,2)</f>
        <v>0</v>
      </c>
      <c r="P220" s="177">
        <v>0</v>
      </c>
      <c r="Q220" s="177">
        <f>ROUND(E220*P220,2)</f>
        <v>0</v>
      </c>
      <c r="R220" s="179"/>
      <c r="S220" s="179" t="s">
        <v>122</v>
      </c>
      <c r="T220" s="180" t="s">
        <v>122</v>
      </c>
      <c r="U220" s="156">
        <v>0.39200000000000002</v>
      </c>
      <c r="V220" s="156">
        <f>ROUND(E220*U220,2)</f>
        <v>5.0999999999999996</v>
      </c>
      <c r="W220" s="156"/>
      <c r="X220" s="156" t="s">
        <v>123</v>
      </c>
      <c r="Y220" s="156" t="s">
        <v>124</v>
      </c>
      <c r="Z220" s="146"/>
      <c r="AA220" s="146"/>
      <c r="AB220" s="146"/>
      <c r="AC220" s="146"/>
      <c r="AD220" s="146"/>
      <c r="AE220" s="146"/>
      <c r="AF220" s="146"/>
      <c r="AG220" s="146" t="s">
        <v>125</v>
      </c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1" x14ac:dyDescent="0.2">
      <c r="A221" s="174">
        <v>115</v>
      </c>
      <c r="B221" s="175" t="s">
        <v>948</v>
      </c>
      <c r="C221" s="182" t="s">
        <v>949</v>
      </c>
      <c r="D221" s="176" t="s">
        <v>171</v>
      </c>
      <c r="E221" s="177">
        <v>38.299999999999997</v>
      </c>
      <c r="F221" s="178"/>
      <c r="G221" s="179">
        <f>ROUND(E221*F221,2)</f>
        <v>0</v>
      </c>
      <c r="H221" s="178"/>
      <c r="I221" s="179">
        <f>ROUND(E221*H221,2)</f>
        <v>0</v>
      </c>
      <c r="J221" s="178"/>
      <c r="K221" s="179">
        <f>ROUND(E221*J221,2)</f>
        <v>0</v>
      </c>
      <c r="L221" s="179">
        <v>21</v>
      </c>
      <c r="M221" s="179">
        <f>G221*(1+L221/100)</f>
        <v>0</v>
      </c>
      <c r="N221" s="177">
        <v>0</v>
      </c>
      <c r="O221" s="177">
        <f>ROUND(E221*N221,2)</f>
        <v>0</v>
      </c>
      <c r="P221" s="177">
        <v>0</v>
      </c>
      <c r="Q221" s="177">
        <f>ROUND(E221*P221,2)</f>
        <v>0</v>
      </c>
      <c r="R221" s="179"/>
      <c r="S221" s="179" t="s">
        <v>122</v>
      </c>
      <c r="T221" s="180" t="s">
        <v>132</v>
      </c>
      <c r="U221" s="156">
        <v>0.27500000000000002</v>
      </c>
      <c r="V221" s="156">
        <f>ROUND(E221*U221,2)</f>
        <v>10.53</v>
      </c>
      <c r="W221" s="156"/>
      <c r="X221" s="156" t="s">
        <v>123</v>
      </c>
      <c r="Y221" s="156" t="s">
        <v>124</v>
      </c>
      <c r="Z221" s="146"/>
      <c r="AA221" s="146"/>
      <c r="AB221" s="146"/>
      <c r="AC221" s="146"/>
      <c r="AD221" s="146"/>
      <c r="AE221" s="146"/>
      <c r="AF221" s="146"/>
      <c r="AG221" s="146" t="s">
        <v>125</v>
      </c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1" x14ac:dyDescent="0.2">
      <c r="A222" s="174">
        <v>116</v>
      </c>
      <c r="B222" s="175" t="s">
        <v>241</v>
      </c>
      <c r="C222" s="182" t="s">
        <v>950</v>
      </c>
      <c r="D222" s="176" t="s">
        <v>951</v>
      </c>
      <c r="E222" s="177">
        <v>0</v>
      </c>
      <c r="F222" s="178"/>
      <c r="G222" s="179">
        <f>ROUND(E222*F222,2)</f>
        <v>0</v>
      </c>
      <c r="H222" s="178"/>
      <c r="I222" s="179">
        <f>ROUND(E222*H222,2)</f>
        <v>0</v>
      </c>
      <c r="J222" s="178"/>
      <c r="K222" s="179">
        <f>ROUND(E222*J222,2)</f>
        <v>0</v>
      </c>
      <c r="L222" s="179">
        <v>21</v>
      </c>
      <c r="M222" s="179">
        <f>G222*(1+L222/100)</f>
        <v>0</v>
      </c>
      <c r="N222" s="177">
        <v>0</v>
      </c>
      <c r="O222" s="177">
        <f>ROUND(E222*N222,2)</f>
        <v>0</v>
      </c>
      <c r="P222" s="177">
        <v>0</v>
      </c>
      <c r="Q222" s="177">
        <f>ROUND(E222*P222,2)</f>
        <v>0</v>
      </c>
      <c r="R222" s="179"/>
      <c r="S222" s="179" t="s">
        <v>172</v>
      </c>
      <c r="T222" s="180" t="s">
        <v>132</v>
      </c>
      <c r="U222" s="156">
        <v>0</v>
      </c>
      <c r="V222" s="156">
        <f>ROUND(E222*U222,2)</f>
        <v>0</v>
      </c>
      <c r="W222" s="156"/>
      <c r="X222" s="156" t="s">
        <v>123</v>
      </c>
      <c r="Y222" s="156" t="s">
        <v>124</v>
      </c>
      <c r="Z222" s="146"/>
      <c r="AA222" s="146"/>
      <c r="AB222" s="146"/>
      <c r="AC222" s="146"/>
      <c r="AD222" s="146"/>
      <c r="AE222" s="146"/>
      <c r="AF222" s="146"/>
      <c r="AG222" s="146" t="s">
        <v>125</v>
      </c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x14ac:dyDescent="0.2">
      <c r="A223" s="160" t="s">
        <v>116</v>
      </c>
      <c r="B223" s="161" t="s">
        <v>85</v>
      </c>
      <c r="C223" s="181" t="s">
        <v>86</v>
      </c>
      <c r="D223" s="162"/>
      <c r="E223" s="163"/>
      <c r="F223" s="164"/>
      <c r="G223" s="164">
        <f>SUMIF(AG224:AG225,"&lt;&gt;NOR",G224:G225)</f>
        <v>0</v>
      </c>
      <c r="H223" s="164"/>
      <c r="I223" s="164">
        <f>SUM(I224:I225)</f>
        <v>0</v>
      </c>
      <c r="J223" s="164"/>
      <c r="K223" s="164">
        <f>SUM(K224:K225)</f>
        <v>0</v>
      </c>
      <c r="L223" s="164"/>
      <c r="M223" s="164">
        <f>SUM(M224:M225)</f>
        <v>0</v>
      </c>
      <c r="N223" s="163"/>
      <c r="O223" s="163">
        <f>SUM(O224:O225)</f>
        <v>1.22</v>
      </c>
      <c r="P223" s="163"/>
      <c r="Q223" s="163">
        <f>SUM(Q224:Q225)</f>
        <v>0</v>
      </c>
      <c r="R223" s="164"/>
      <c r="S223" s="164"/>
      <c r="T223" s="165"/>
      <c r="U223" s="159"/>
      <c r="V223" s="159">
        <f>SUM(V224:V225)</f>
        <v>4.82</v>
      </c>
      <c r="W223" s="159"/>
      <c r="X223" s="159"/>
      <c r="Y223" s="159"/>
      <c r="AG223" t="s">
        <v>117</v>
      </c>
    </row>
    <row r="224" spans="1:60" outlineLevel="1" x14ac:dyDescent="0.2">
      <c r="A224" s="174">
        <v>117</v>
      </c>
      <c r="B224" s="175" t="s">
        <v>952</v>
      </c>
      <c r="C224" s="182" t="s">
        <v>953</v>
      </c>
      <c r="D224" s="176" t="s">
        <v>148</v>
      </c>
      <c r="E224" s="177">
        <v>1</v>
      </c>
      <c r="F224" s="178"/>
      <c r="G224" s="179">
        <f>ROUND(E224*F224,2)</f>
        <v>0</v>
      </c>
      <c r="H224" s="178"/>
      <c r="I224" s="179">
        <f>ROUND(E224*H224,2)</f>
        <v>0</v>
      </c>
      <c r="J224" s="178"/>
      <c r="K224" s="179">
        <f>ROUND(E224*J224,2)</f>
        <v>0</v>
      </c>
      <c r="L224" s="179">
        <v>21</v>
      </c>
      <c r="M224" s="179">
        <f>G224*(1+L224/100)</f>
        <v>0</v>
      </c>
      <c r="N224" s="177">
        <v>0</v>
      </c>
      <c r="O224" s="177">
        <f>ROUND(E224*N224,2)</f>
        <v>0</v>
      </c>
      <c r="P224" s="177">
        <v>0</v>
      </c>
      <c r="Q224" s="177">
        <f>ROUND(E224*P224,2)</f>
        <v>0</v>
      </c>
      <c r="R224" s="179" t="s">
        <v>85</v>
      </c>
      <c r="S224" s="179" t="s">
        <v>122</v>
      </c>
      <c r="T224" s="180" t="s">
        <v>132</v>
      </c>
      <c r="U224" s="156">
        <v>1.68333</v>
      </c>
      <c r="V224" s="156">
        <f>ROUND(E224*U224,2)</f>
        <v>1.68</v>
      </c>
      <c r="W224" s="156"/>
      <c r="X224" s="156" t="s">
        <v>123</v>
      </c>
      <c r="Y224" s="156" t="s">
        <v>124</v>
      </c>
      <c r="Z224" s="146"/>
      <c r="AA224" s="146"/>
      <c r="AB224" s="146"/>
      <c r="AC224" s="146"/>
      <c r="AD224" s="146"/>
      <c r="AE224" s="146"/>
      <c r="AF224" s="146"/>
      <c r="AG224" s="146" t="s">
        <v>125</v>
      </c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outlineLevel="1" x14ac:dyDescent="0.2">
      <c r="A225" s="167">
        <v>118</v>
      </c>
      <c r="B225" s="168" t="s">
        <v>954</v>
      </c>
      <c r="C225" s="183" t="s">
        <v>955</v>
      </c>
      <c r="D225" s="169" t="s">
        <v>148</v>
      </c>
      <c r="E225" s="170">
        <v>1</v>
      </c>
      <c r="F225" s="171"/>
      <c r="G225" s="172">
        <f>ROUND(E225*F225,2)</f>
        <v>0</v>
      </c>
      <c r="H225" s="171"/>
      <c r="I225" s="172">
        <f>ROUND(E225*H225,2)</f>
        <v>0</v>
      </c>
      <c r="J225" s="171"/>
      <c r="K225" s="172">
        <f>ROUND(E225*J225,2)</f>
        <v>0</v>
      </c>
      <c r="L225" s="172">
        <v>21</v>
      </c>
      <c r="M225" s="172">
        <f>G225*(1+L225/100)</f>
        <v>0</v>
      </c>
      <c r="N225" s="170">
        <v>1.22245</v>
      </c>
      <c r="O225" s="170">
        <f>ROUND(E225*N225,2)</f>
        <v>1.22</v>
      </c>
      <c r="P225" s="170">
        <v>0</v>
      </c>
      <c r="Q225" s="170">
        <f>ROUND(E225*P225,2)</f>
        <v>0</v>
      </c>
      <c r="R225" s="172"/>
      <c r="S225" s="172" t="s">
        <v>122</v>
      </c>
      <c r="T225" s="173" t="s">
        <v>132</v>
      </c>
      <c r="U225" s="156">
        <v>3.1379999999999999</v>
      </c>
      <c r="V225" s="156">
        <f>ROUND(E225*U225,2)</f>
        <v>3.14</v>
      </c>
      <c r="W225" s="156"/>
      <c r="X225" s="156" t="s">
        <v>123</v>
      </c>
      <c r="Y225" s="156" t="s">
        <v>124</v>
      </c>
      <c r="Z225" s="146"/>
      <c r="AA225" s="146"/>
      <c r="AB225" s="146"/>
      <c r="AC225" s="146"/>
      <c r="AD225" s="146"/>
      <c r="AE225" s="146"/>
      <c r="AF225" s="146"/>
      <c r="AG225" s="146" t="s">
        <v>125</v>
      </c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x14ac:dyDescent="0.2">
      <c r="A226" s="3"/>
      <c r="B226" s="4"/>
      <c r="C226" s="185"/>
      <c r="D226" s="6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AE226">
        <v>15</v>
      </c>
      <c r="AF226">
        <v>21</v>
      </c>
      <c r="AG226" t="s">
        <v>102</v>
      </c>
    </row>
    <row r="227" spans="1:60" x14ac:dyDescent="0.2">
      <c r="A227" s="149"/>
      <c r="B227" s="150" t="s">
        <v>29</v>
      </c>
      <c r="C227" s="186"/>
      <c r="D227" s="151"/>
      <c r="E227" s="152"/>
      <c r="F227" s="152"/>
      <c r="G227" s="166">
        <f>G8+G52+G56+G62+G89+G93+G102+G128+G151+G156+G173+G180+G183+G188+G197+G214+G218+G223</f>
        <v>0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AE227">
        <f>SUMIF(L7:L225,AE226,G7:G225)</f>
        <v>0</v>
      </c>
      <c r="AF227">
        <f>SUMIF(L7:L225,AF226,G7:G225)</f>
        <v>0</v>
      </c>
      <c r="AG227" t="s">
        <v>668</v>
      </c>
    </row>
    <row r="228" spans="1:60" x14ac:dyDescent="0.2">
      <c r="C228" s="187"/>
      <c r="D228" s="10"/>
      <c r="AG228" t="s">
        <v>669</v>
      </c>
    </row>
    <row r="229" spans="1:60" x14ac:dyDescent="0.2">
      <c r="D229" s="10"/>
    </row>
    <row r="230" spans="1:60" x14ac:dyDescent="0.2">
      <c r="D230" s="10"/>
    </row>
    <row r="231" spans="1:60" x14ac:dyDescent="0.2">
      <c r="D231" s="10"/>
    </row>
    <row r="232" spans="1:60" x14ac:dyDescent="0.2">
      <c r="D232" s="10"/>
    </row>
    <row r="233" spans="1:60" x14ac:dyDescent="0.2">
      <c r="D233" s="10"/>
    </row>
    <row r="234" spans="1:60" x14ac:dyDescent="0.2">
      <c r="D234" s="10"/>
    </row>
    <row r="235" spans="1:60" x14ac:dyDescent="0.2">
      <c r="D235" s="10"/>
    </row>
    <row r="236" spans="1:60" x14ac:dyDescent="0.2">
      <c r="D236" s="10"/>
    </row>
    <row r="237" spans="1:60" x14ac:dyDescent="0.2">
      <c r="D237" s="10"/>
    </row>
    <row r="238" spans="1:60" x14ac:dyDescent="0.2">
      <c r="D238" s="10"/>
    </row>
    <row r="239" spans="1:60" x14ac:dyDescent="0.2">
      <c r="D239" s="10"/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36lBMGn6JjDa4KSeX/YgIQW1LtDmjiKvwHLnwNeINXC3zu2qtQbBW71dnah6zfZqeETKhWOZf9XIzo3Ir8Ob1g==" saltValue="MxU6ErWjd2ODAg1K8KQ2tQ==" spinCount="100000" sheet="1" formatRows="0"/>
  <mergeCells count="50">
    <mergeCell ref="C14:G14"/>
    <mergeCell ref="A1:G1"/>
    <mergeCell ref="C2:G2"/>
    <mergeCell ref="C3:G3"/>
    <mergeCell ref="C4:G4"/>
    <mergeCell ref="C10:G10"/>
    <mergeCell ref="C46:G46"/>
    <mergeCell ref="C17:G17"/>
    <mergeCell ref="C20:G20"/>
    <mergeCell ref="C23:G23"/>
    <mergeCell ref="C25:G25"/>
    <mergeCell ref="C27:G27"/>
    <mergeCell ref="C29:G29"/>
    <mergeCell ref="C31:G31"/>
    <mergeCell ref="C33:G33"/>
    <mergeCell ref="C36:G36"/>
    <mergeCell ref="C39:G39"/>
    <mergeCell ref="C44:G44"/>
    <mergeCell ref="C104:G104"/>
    <mergeCell ref="C54:G54"/>
    <mergeCell ref="C58:G58"/>
    <mergeCell ref="C64:G64"/>
    <mergeCell ref="C69:G69"/>
    <mergeCell ref="C71:G71"/>
    <mergeCell ref="C76:G76"/>
    <mergeCell ref="C78:G78"/>
    <mergeCell ref="C83:G83"/>
    <mergeCell ref="C87:G87"/>
    <mergeCell ref="C91:G91"/>
    <mergeCell ref="C96:G96"/>
    <mergeCell ref="C143:G143"/>
    <mergeCell ref="C107:G107"/>
    <mergeCell ref="C110:G110"/>
    <mergeCell ref="C124:G124"/>
    <mergeCell ref="C126:G126"/>
    <mergeCell ref="C130:G130"/>
    <mergeCell ref="C131:G131"/>
    <mergeCell ref="C133:G133"/>
    <mergeCell ref="C135:G135"/>
    <mergeCell ref="C139:G139"/>
    <mergeCell ref="C140:G140"/>
    <mergeCell ref="C142:G142"/>
    <mergeCell ref="C207:G207"/>
    <mergeCell ref="C209:G209"/>
    <mergeCell ref="C148:G148"/>
    <mergeCell ref="C150:G150"/>
    <mergeCell ref="C162:G162"/>
    <mergeCell ref="C187:G187"/>
    <mergeCell ref="C190:G190"/>
    <mergeCell ref="C192:G19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G4.1 - Strojní část</vt:lpstr>
      <vt:lpstr>G4.1 - Stavební část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'G4.1 - Stavební část'!Názvy_tisku</vt:lpstr>
      <vt:lpstr>'G4.1 - Strojní část'!Názvy_tisku</vt:lpstr>
      <vt:lpstr>oadresa</vt:lpstr>
      <vt:lpstr>Stavba!Objednatel</vt:lpstr>
      <vt:lpstr>Stavba!Objekt</vt:lpstr>
      <vt:lpstr>'G4.1 - Stavební část'!Oblast_tisku</vt:lpstr>
      <vt:lpstr>'G4.1 - Strojní část'!Oblast_tisku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2023-07-21T08:53:04Z</dcterms:modified>
</cp:coreProperties>
</file>