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3\"/>
    </mc:Choice>
  </mc:AlternateContent>
  <xr:revisionPtr revIDLastSave="0" documentId="13_ncr:1_{B1A96D14-F873-41E4-91DF-82823E189A8E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7.5 -ZOV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'G7.5 -ZOV'!$1:$7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'G7.5 -ZOV'!$A$1:$Y$26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48" i="1" s="1"/>
  <c r="G9" i="12"/>
  <c r="I9" i="12"/>
  <c r="K9" i="12"/>
  <c r="K8" i="12" s="1"/>
  <c r="M9" i="12"/>
  <c r="O9" i="12"/>
  <c r="Q9" i="12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49" i="1" s="1"/>
  <c r="G14" i="12"/>
  <c r="M14" i="12" s="1"/>
  <c r="I14" i="12"/>
  <c r="I13" i="12" s="1"/>
  <c r="K14" i="12"/>
  <c r="K13" i="12" s="1"/>
  <c r="O14" i="12"/>
  <c r="Q14" i="12"/>
  <c r="V14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I50" i="1" s="1"/>
  <c r="G22" i="12"/>
  <c r="M22" i="12" s="1"/>
  <c r="M21" i="12" s="1"/>
  <c r="I22" i="12"/>
  <c r="I21" i="12" s="1"/>
  <c r="K22" i="12"/>
  <c r="K21" i="12" s="1"/>
  <c r="O22" i="12"/>
  <c r="Q22" i="12"/>
  <c r="V22" i="12"/>
  <c r="G23" i="12"/>
  <c r="I23" i="12"/>
  <c r="K23" i="12"/>
  <c r="M23" i="12"/>
  <c r="O23" i="12"/>
  <c r="Q23" i="12"/>
  <c r="V23" i="12"/>
  <c r="AE25" i="12"/>
  <c r="F42" i="1" s="1"/>
  <c r="I20" i="1"/>
  <c r="I19" i="1"/>
  <c r="I18" i="1"/>
  <c r="I16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O8" i="12"/>
  <c r="Q8" i="12"/>
  <c r="V21" i="12"/>
  <c r="M8" i="12"/>
  <c r="Q21" i="12"/>
  <c r="V8" i="12"/>
  <c r="I8" i="12"/>
  <c r="V13" i="12"/>
  <c r="AF25" i="12"/>
  <c r="G41" i="1" s="1"/>
  <c r="O21" i="12"/>
  <c r="Q13" i="12"/>
  <c r="O13" i="12"/>
  <c r="F41" i="1"/>
  <c r="I51" i="1"/>
  <c r="J49" i="1" s="1"/>
  <c r="G25" i="12"/>
  <c r="M13" i="12"/>
  <c r="F39" i="1"/>
  <c r="J48" i="1"/>
  <c r="J50" i="1"/>
  <c r="I21" i="1"/>
  <c r="G39" i="1" l="1"/>
  <c r="G43" i="1" s="1"/>
  <c r="G25" i="1" s="1"/>
  <c r="I41" i="1"/>
  <c r="G42" i="1"/>
  <c r="I42" i="1" s="1"/>
  <c r="J51" i="1"/>
  <c r="I39" i="1"/>
  <c r="I43" i="1" s="1"/>
  <c r="F43" i="1"/>
  <c r="G23" i="1" s="1"/>
  <c r="A27" i="1" l="1"/>
  <c r="J42" i="1"/>
  <c r="J39" i="1"/>
  <c r="J43" i="1" s="1"/>
  <c r="J41" i="1"/>
  <c r="A28" i="1" l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<sst xmlns="http://schemas.openxmlformats.org/spreadsheetml/2006/main" count="215" uniqueCount="135">
  <si>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</si>
  <si>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</si>
  <si>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</si>
  <si>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</si>
  <si>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</si>
  <si>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</si>
  <si>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</si>
  <si>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</si>
  <si>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</si>
  <si>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</si>
  <si>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</si>
  <si>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</si>
  <si>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</si>
  <si>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</si>
  <si>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</si>
  <si>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</si>
  <si>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</si>
  <si>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</si>
  <si>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</si>
  <si>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</si>
  <si>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</si>
  <si>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</si>
  <si>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</si>
  <si>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</si>
  <si>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</si>
  <si>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</si>
  <si>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</si>
  <si>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</si>
  <si>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</si>
  <si>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</si>
  <si>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</si>
  <si>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</si>
  <si>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</si>
  <si>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</si>
  <si>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</si>
  <si>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</si>
  <si>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</si>
  <si>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</si>
  <si>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</si>
  <si>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</si>
  <si>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</si>
  <si>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</si>
  <si>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</si>
  <si>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</si>
  <si>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G7_5</t>
  </si>
  <si>
    <t>provizor</t>
  </si>
  <si>
    <t>Stavba</t>
  </si>
  <si>
    <t>Stavební objekt</t>
  </si>
  <si>
    <t>Celkem za stavbu</t>
  </si>
  <si>
    <t>CZK</t>
  </si>
  <si>
    <t>Rekapitulace dílů</t>
  </si>
  <si>
    <t>Typ dílu</t>
  </si>
  <si>
    <t>724</t>
  </si>
  <si>
    <t>Strojní vybavení</t>
  </si>
  <si>
    <t>731</t>
  </si>
  <si>
    <t>Kotelny</t>
  </si>
  <si>
    <t>732</t>
  </si>
  <si>
    <t>Strojovny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</si>
  <si>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</si>
  <si>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</si>
  <si>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</si>
  <si>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</si>
  <si>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</si>
  <si>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</si>
  <si>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</si>
  <si>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</si>
  <si>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</si>
  <si>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</si>
  <si>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</si>
  <si>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</si>
  <si>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</si>
  <si>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</si>
  <si>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</si>
  <si>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</si>
  <si>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</si>
  <si>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</si>
  <si>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</si>
  <si>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</si>
  <si>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</si>
  <si>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</si>
  <si>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</si>
  <si>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</si>
  <si>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</si>
  <si>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</si>
  <si>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</si>
  <si>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</si>
  <si>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</si>
  <si>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</si>
  <si>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</si>
  <si>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R1</t>
  </si>
  <si>
    <t>soubor</t>
  </si>
  <si>
    <t>Vlastní</t>
  </si>
  <si>
    <t>Indiv</t>
  </si>
  <si>
    <t>Běžná</t>
  </si>
  <si>
    <t>POL1_0</t>
  </si>
  <si>
    <t>R2</t>
  </si>
  <si>
    <t>Napojení provizorní kotelny na rozvod ÚT a elektro, vzdálenost cca 30 m</t>
  </si>
  <si>
    <t>R3</t>
  </si>
  <si>
    <t>Olejová nádrž k provizorní kotelně, osazení, zprovoznění, pronájem (150 dní), demontáž</t>
  </si>
  <si>
    <t>R4</t>
  </si>
  <si>
    <t>Doprava kontejnerové kotelny a olejové nádrže</t>
  </si>
  <si>
    <t>48417753.AR</t>
  </si>
  <si>
    <t>kotel elektro závěsný; topný výkon 24 kW; v = 640 mm; š = 410 mm; hloubka kotle 225 mm</t>
  </si>
  <si>
    <t>kus</t>
  </si>
  <si>
    <t>SPCM</t>
  </si>
  <si>
    <t>RTS 23/ I</t>
  </si>
  <si>
    <t>POL3_0</t>
  </si>
  <si>
    <t>Provizorní ohřev TV pro č.p.1383, č.p.1385</t>
  </si>
  <si>
    <t>POP</t>
  </si>
  <si>
    <t>Pro provizorní ohřev TV + AN500l</t>
  </si>
  <si>
    <t>Napájení elkotle zajistí zhotovitel provizorním napojením</t>
  </si>
  <si>
    <t>731249134R00</t>
  </si>
  <si>
    <t>Montáž ocelových kotlů do 50 kW (100 kW) elektrokotlů přes 23 do 29 kW</t>
  </si>
  <si>
    <t>800-731</t>
  </si>
  <si>
    <t>998731101R00</t>
  </si>
  <si>
    <t>Přesun hmot pro kotelny umístěné ve výšce (hloubce) do 6 m</t>
  </si>
  <si>
    <t>t</t>
  </si>
  <si>
    <t>vodorovně do 50 m</t>
  </si>
  <si>
    <t>SPI</t>
  </si>
  <si>
    <t>732219315R00</t>
  </si>
  <si>
    <t>Montáž ohříváků vody zásobníkových stojatých, PN 0,6/0,6, do 1000 l</t>
  </si>
  <si>
    <t>998732101R00</t>
  </si>
  <si>
    <t>Přesun hmot pro strojovny v objektech výšky do 6 m</t>
  </si>
  <si>
    <t>SUM</t>
  </si>
  <si>
    <t>END</t>
  </si>
  <si>
    <t>Revitalizace CZT Liberec - GreenNet III
G7 - Neumann - Vratislavice</t>
  </si>
  <si>
    <t>Teplárna Liberec, a.s.</t>
  </si>
  <si>
    <t>Dr. Milady Horákové 641/34a</t>
  </si>
  <si>
    <t xml:space="preserve">460 01  </t>
  </si>
  <si>
    <t>Liberec</t>
  </si>
  <si>
    <t>SITEZ s.r.o.</t>
  </si>
  <si>
    <t>Provizorium</t>
  </si>
  <si>
    <t>G7.5</t>
  </si>
  <si>
    <t>G7.5 - Neumann - Vratislavice - ZOV</t>
  </si>
  <si>
    <t>Kontejnerová kotelna, osazení, zprovoznění, pronájem (150 dní),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</si>
</sst>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9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28" xfId="0" applyNumberFormat="1" applyFont="1" applyFill="1" applyBorder="1" applyAlignment="1">
      <alignment vertical="center"/>
    </xf>
    <xf numFmtId="4" fontId="8" fillId="5" borderId="29" xfId="0" applyNumberFormat="1" applyFont="1" applyFill="1" applyBorder="1" applyAlignment="1">
      <alignment vertical="center" wrapText="1"/>
    </xf>
    <xf numFmtId="4" fontId="11" fillId="5" borderId="30" xfId="0" applyNumberFormat="1" applyFont="1" applyFill="1" applyBorder="1" applyAlignment="1">
      <alignment horizontal="center" vertical="center" wrapText="1" shrinkToFit="1"/>
    </xf>
    <xf numFmtId="4" fontId="8" fillId="5" borderId="28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3" fontId="8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4" fillId="0" borderId="32" xfId="0" applyNumberFormat="1" applyFont="1" applyBorder="1" applyAlignment="1">
      <alignment horizontal="right" vertical="center" wrapText="1" shrinkToFit="1"/>
    </xf>
    <xf numFmtId="4" fontId="4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6" fillId="0" borderId="31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 wrapText="1" shrinkToFit="1"/>
    </xf>
    <xf numFmtId="4" fontId="6" fillId="0" borderId="32" xfId="0" applyNumberFormat="1" applyFont="1" applyBorder="1" applyAlignment="1">
      <alignment vertical="center" shrinkToFit="1"/>
    </xf>
    <xf numFmtId="4" fontId="6" fillId="0" borderId="33" xfId="0" applyNumberFormat="1" applyFont="1" applyBorder="1" applyAlignment="1">
      <alignment vertical="center" shrinkToFit="1"/>
    </xf>
    <xf numFmtId="3" fontId="6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4" fillId="0" borderId="31" xfId="0" applyNumberFormat="1" applyFont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 wrapText="1"/>
    </xf>
    <xf numFmtId="0" fontId="4" fillId="3" borderId="35" xfId="0" applyFont="1" applyFill="1" applyBorder="1" applyAlignment="1">
      <alignment vertical="center" wrapText="1"/>
    </xf>
    <xf numFmtId="164" fontId="4" fillId="0" borderId="33" xfId="0" applyNumberFormat="1" applyFont="1" applyBorder="1" applyAlignment="1">
      <alignment vertical="center"/>
    </xf>
    <xf numFmtId="164" fontId="4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3" xfId="0" applyNumberFormat="1" applyFont="1" applyBorder="1" applyAlignment="1">
      <alignment horizontal="center" vertical="center"/>
    </xf>
    <xf numFmtId="4" fontId="4" fillId="0" borderId="33" xfId="0" applyNumberFormat="1" applyFont="1" applyBorder="1" applyAlignment="1">
      <alignment vertical="center"/>
    </xf>
    <xf numFmtId="4" fontId="4" fillId="3" borderId="36" xfId="0" applyNumberFormat="1" applyFont="1" applyFill="1" applyBorder="1" applyAlignment="1">
      <alignment horizontal="center" vertical="center"/>
    </xf>
    <xf numFmtId="4" fontId="4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7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7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0" xfId="0" applyNumberFormat="1" applyFont="1" applyFill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2" fillId="0" borderId="16" xfId="0" applyNumberFormat="1" applyFont="1" applyBorder="1" applyAlignment="1">
      <alignment horizontal="right" vertical="center" indent="1"/>
    </xf>
    <xf numFmtId="49" fontId="4" fillId="0" borderId="31" xfId="0" applyNumberFormat="1" applyFont="1" applyBorder="1" applyAlignment="1">
      <alignment vertical="center" wrapText="1"/>
    </xf>
    <xf numFmtId="49" fontId="4" fillId="0" borderId="32" xfId="0" applyNumberFormat="1" applyFont="1" applyBorder="1" applyAlignment="1">
      <alignment vertical="center" wrapText="1"/>
    </xf>
    <xf numFmtId="49" fontId="5" fillId="3" borderId="18" xfId="0" applyNumberFormat="1" applyFont="1" applyFill="1" applyBorder="1" applyAlignment="1">
      <alignment horizontal="left" vertical="center" wrapText="1"/>
    </xf>
    <xf numFmtId="49" fontId="5" fillId="3" borderId="19" xfId="0" applyNumberFormat="1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6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5" fillId="0" borderId="0" xfId="0" applyFont="1" applyAlignment="1">
      <alignment horizont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NUmWuwqSMErYdjmO+JEJqoHLQTWJsbNBM/s3HxQoF3GpjdHs2MiWp40ZcOmdtiJIIiTjRZQU0Y1ALHHGCx0YGg==" saltValue="8WjRMZoHPHqB4q83Yiwls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2" t="s">
        <v>41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6" t="s">
        <v>22</v>
      </c>
      <c r="C2" s="77"/>
      <c r="D2" s="221" t="s">
        <v>125</v>
      </c>
      <c r="E2" s="221"/>
      <c r="F2" s="221"/>
      <c r="G2" s="221"/>
      <c r="H2" s="221"/>
      <c r="I2" s="221"/>
      <c r="J2" s="222"/>
      <c r="O2" s="1"/>
    </row>
    <row r="3" spans="1:15" ht="27" hidden="1" customHeight="1" x14ac:dyDescent="0.2">
      <c r="A3" s="2"/>
      <c r="B3" s="78"/>
      <c r="C3" s="77"/>
      <c r="D3" s="187"/>
      <c r="E3" s="225"/>
      <c r="F3" s="226"/>
      <c r="G3" s="226"/>
      <c r="H3" s="226"/>
      <c r="I3" s="226"/>
      <c r="J3" s="227"/>
    </row>
    <row r="4" spans="1:15" ht="23.25" customHeight="1" x14ac:dyDescent="0.2">
      <c r="A4" s="75">
        <v>415</v>
      </c>
      <c r="B4" s="79"/>
      <c r="C4" s="80"/>
      <c r="D4" s="223" t="s">
        <v>133</v>
      </c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8" t="s">
        <v>126</v>
      </c>
      <c r="E5" s="229"/>
      <c r="F5" s="229"/>
      <c r="G5" s="229"/>
      <c r="H5" s="18" t="s">
        <v>40</v>
      </c>
      <c r="I5" s="189">
        <v>62241672</v>
      </c>
      <c r="J5" s="8"/>
    </row>
    <row r="6" spans="1:15" ht="15.75" customHeight="1" x14ac:dyDescent="0.2">
      <c r="A6" s="2"/>
      <c r="B6" s="28"/>
      <c r="C6" s="55"/>
      <c r="D6" s="230" t="s">
        <v>127</v>
      </c>
      <c r="E6" s="231"/>
      <c r="F6" s="231"/>
      <c r="G6" s="23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88" t="s">
        <v>128</v>
      </c>
      <c r="E7" s="232" t="s">
        <v>129</v>
      </c>
      <c r="F7" s="233"/>
      <c r="G7" s="23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2"/>
      <c r="E11" s="202"/>
      <c r="F11" s="202"/>
      <c r="G11" s="202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90" t="s">
        <v>130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01"/>
      <c r="F15" s="201"/>
      <c r="G15" s="203"/>
      <c r="H15" s="203"/>
      <c r="I15" s="203" t="s">
        <v>29</v>
      </c>
      <c r="J15" s="204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8"/>
      <c r="F16" s="199"/>
      <c r="G16" s="198"/>
      <c r="H16" s="199"/>
      <c r="I16" s="198">
        <f>SUMIF(F48:F50,A16,I48:I50)+SUMIF(F48:F50,"PSU",I48:I50)</f>
        <v>0</v>
      </c>
      <c r="J16" s="200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8"/>
      <c r="F17" s="199"/>
      <c r="G17" s="198"/>
      <c r="H17" s="199"/>
      <c r="I17" s="198">
        <f>SUMIF(F48:F50,A17,I48:I50)</f>
        <v>0</v>
      </c>
      <c r="J17" s="200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8"/>
      <c r="F18" s="199"/>
      <c r="G18" s="198"/>
      <c r="H18" s="199"/>
      <c r="I18" s="198">
        <f>SUMIF(F48:F50,A18,I48:I50)</f>
        <v>0</v>
      </c>
      <c r="J18" s="200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198"/>
      <c r="F19" s="199"/>
      <c r="G19" s="198"/>
      <c r="H19" s="199"/>
      <c r="I19" s="198">
        <f>SUMIF(F48:F50,A19,I48:I50)</f>
        <v>0</v>
      </c>
      <c r="J19" s="200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198"/>
      <c r="F20" s="199"/>
      <c r="G20" s="198"/>
      <c r="H20" s="199"/>
      <c r="I20" s="198">
        <f>SUMIF(F48:F50,A20,I48:I50)</f>
        <v>0</v>
      </c>
      <c r="J20" s="200"/>
    </row>
    <row r="21" spans="1:10" ht="23.25" customHeight="1" x14ac:dyDescent="0.2">
      <c r="A21" s="2"/>
      <c r="B21" s="48" t="s">
        <v>29</v>
      </c>
      <c r="C21" s="63"/>
      <c r="D21" s="64"/>
      <c r="E21" s="205"/>
      <c r="F21" s="206"/>
      <c r="G21" s="205"/>
      <c r="H21" s="206"/>
      <c r="I21" s="205">
        <f>SUM(I16:J20)</f>
        <v>0</v>
      </c>
      <c r="J21" s="218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1">
        <f>ZakladDPHSniVypocet</f>
        <v>0</v>
      </c>
      <c r="H23" s="212"/>
      <c r="I23" s="212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39">
        <f>I23*E23/100</f>
        <v>0</v>
      </c>
      <c r="H24" s="240"/>
      <c r="I24" s="240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1">
        <f>ZakladDPHZaklVypocet</f>
        <v>0</v>
      </c>
      <c r="H25" s="212"/>
      <c r="I25" s="212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5">
        <f>I25*E25/100</f>
        <v>0</v>
      </c>
      <c r="H26" s="196"/>
      <c r="I26" s="19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7">
        <f>CenaCelkemBezDPH-(ZakladDPHSni+ZakladDPHZakl)</f>
        <v>0</v>
      </c>
      <c r="H27" s="197"/>
      <c r="I27" s="19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3">
        <f>A27</f>
        <v>0</v>
      </c>
      <c r="H28" s="213"/>
      <c r="I28" s="213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0">
        <f>ZakladDPHSni+DPHSni+ZakladDPHZakl+DPHZakl+Zaokrouhleni</f>
        <v>0</v>
      </c>
      <c r="H29" s="210"/>
      <c r="I29" s="210"/>
      <c r="J29" s="119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38" t="s">
        <v>2</v>
      </c>
      <c r="E35" s="238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46</v>
      </c>
      <c r="C39" s="234"/>
      <c r="D39" s="234"/>
      <c r="E39" s="234"/>
      <c r="F39" s="96">
        <f>'G7.5 -ZOV'!AE25</f>
        <v>0</v>
      </c>
      <c r="G39" s="97">
        <f>'G7.5 -ZOV'!AF25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35" t="s">
        <v>47</v>
      </c>
      <c r="D40" s="235"/>
      <c r="E40" s="235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44</v>
      </c>
      <c r="C41" s="235" t="s">
        <v>45</v>
      </c>
      <c r="D41" s="235"/>
      <c r="E41" s="235"/>
      <c r="F41" s="102">
        <f>'G7.5 -ZOV'!AE25</f>
        <v>0</v>
      </c>
      <c r="G41" s="103">
        <f>'G7.5 -ZOV'!AF25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34" t="s">
        <v>43</v>
      </c>
      <c r="D42" s="234"/>
      <c r="E42" s="234"/>
      <c r="F42" s="107">
        <f>'G7.5 -ZOV'!AE25</f>
        <v>0</v>
      </c>
      <c r="G42" s="98">
        <f>'G7.5 -ZOV'!AF25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36" t="s">
        <v>48</v>
      </c>
      <c r="C43" s="237"/>
      <c r="D43" s="237"/>
      <c r="E43" s="237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50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51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52</v>
      </c>
      <c r="C48" s="219" t="s">
        <v>53</v>
      </c>
      <c r="D48" s="220"/>
      <c r="E48" s="220"/>
      <c r="F48" s="135" t="s">
        <v>25</v>
      </c>
      <c r="G48" s="136"/>
      <c r="H48" s="136"/>
      <c r="I48" s="136">
        <f>'G7.5 -ZOV'!G8</f>
        <v>0</v>
      </c>
      <c r="J48" s="132" t="str">
        <f>IF(I51=0,"",I48/I51*100)</f>
        <v/>
      </c>
    </row>
    <row r="49" spans="1:10" ht="36.75" customHeight="1" x14ac:dyDescent="0.2">
      <c r="A49" s="123"/>
      <c r="B49" s="128" t="s">
        <v>54</v>
      </c>
      <c r="C49" s="219" t="s">
        <v>55</v>
      </c>
      <c r="D49" s="220"/>
      <c r="E49" s="220"/>
      <c r="F49" s="135" t="s">
        <v>25</v>
      </c>
      <c r="G49" s="136"/>
      <c r="H49" s="136"/>
      <c r="I49" s="136">
        <f>'G7.5 -ZOV'!G13</f>
        <v>0</v>
      </c>
      <c r="J49" s="132" t="str">
        <f>IF(I51=0,"",I49/I51*100)</f>
        <v/>
      </c>
    </row>
    <row r="50" spans="1:10" ht="36.75" customHeight="1" x14ac:dyDescent="0.2">
      <c r="A50" s="123"/>
      <c r="B50" s="128" t="s">
        <v>56</v>
      </c>
      <c r="C50" s="219" t="s">
        <v>57</v>
      </c>
      <c r="D50" s="220"/>
      <c r="E50" s="220"/>
      <c r="F50" s="135" t="s">
        <v>25</v>
      </c>
      <c r="G50" s="136"/>
      <c r="H50" s="136"/>
      <c r="I50" s="136">
        <f>'G7.5 -ZOV'!G21</f>
        <v>0</v>
      </c>
      <c r="J50" s="132" t="str">
        <f>IF(I51=0,"",I50/I51*100)</f>
        <v/>
      </c>
    </row>
    <row r="51" spans="1:10" ht="25.5" customHeight="1" x14ac:dyDescent="0.2">
      <c r="A51" s="124"/>
      <c r="B51" s="129" t="s">
        <v>1</v>
      </c>
      <c r="C51" s="130"/>
      <c r="D51" s="131"/>
      <c r="E51" s="131"/>
      <c r="F51" s="137"/>
      <c r="G51" s="138"/>
      <c r="H51" s="138"/>
      <c r="I51" s="138">
        <f>SUM(I48:I50)</f>
        <v>0</v>
      </c>
      <c r="J51" s="133">
        <f>SUM(J48:J50)</f>
        <v>0</v>
      </c>
    </row>
    <row r="52" spans="1:10" x14ac:dyDescent="0.2">
      <c r="F52" s="83"/>
      <c r="G52" s="83"/>
      <c r="H52" s="83"/>
      <c r="I52" s="83"/>
      <c r="J52" s="134"/>
    </row>
    <row r="53" spans="1:10" x14ac:dyDescent="0.2">
      <c r="F53" s="83"/>
      <c r="G53" s="83"/>
      <c r="H53" s="83"/>
      <c r="I53" s="83"/>
      <c r="J53" s="134"/>
    </row>
    <row r="54" spans="1:10" x14ac:dyDescent="0.2">
      <c r="F54" s="83"/>
      <c r="G54" s="83"/>
      <c r="H54" s="83"/>
      <c r="I54" s="83"/>
      <c r="J54" s="134"/>
    </row>
  </sheetData>
  <sheetProtection password="D53E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48:E48"/>
    <mergeCell ref="C49:E49"/>
    <mergeCell ref="C50:E50"/>
    <mergeCell ref="D2:J2"/>
    <mergeCell ref="D4:J4"/>
    <mergeCell ref="E3:J3"/>
    <mergeCell ref="D5:G5"/>
    <mergeCell ref="D6:G6"/>
    <mergeCell ref="E7:G7"/>
    <mergeCell ref="C39:E39"/>
    <mergeCell ref="C40:E40"/>
    <mergeCell ref="C41:E41"/>
    <mergeCell ref="C42:E42"/>
    <mergeCell ref="B43:E43"/>
    <mergeCell ref="D35:E35"/>
    <mergeCell ref="G24:I24"/>
    <mergeCell ref="D34:E34"/>
    <mergeCell ref="G34:I34"/>
    <mergeCell ref="G23:I23"/>
    <mergeCell ref="E19:F19"/>
    <mergeCell ref="E20:F20"/>
    <mergeCell ref="I20:J20"/>
    <mergeCell ref="I21:J21"/>
    <mergeCell ref="G19:H19"/>
    <mergeCell ref="G20:H20"/>
    <mergeCell ref="G16:H16"/>
    <mergeCell ref="G17:H17"/>
    <mergeCell ref="E16:F16"/>
    <mergeCell ref="E13:G13"/>
    <mergeCell ref="G29:I29"/>
    <mergeCell ref="G25:I25"/>
    <mergeCell ref="I19:J19"/>
    <mergeCell ref="G28:I28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algorithmName="SHA-512" hashValue="np+BIwcur3+567Lkw2VvwtP4T18a/tGpcGNVmndX1rP+cCf162pOJUqW8PcMFdwsAQ+n9Q2VyaeicNxHg1RNkg==" saltValue="32oskdzdMwWIZQNcK/9IP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C39" sqref="C3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3" t="s">
        <v>60</v>
      </c>
      <c r="B1" s="253"/>
      <c r="C1" s="253"/>
      <c r="D1" s="253"/>
      <c r="E1" s="253"/>
      <c r="F1" s="253"/>
      <c r="G1" s="253"/>
      <c r="AG1" t="s">
        <v>61</v>
      </c>
    </row>
    <row r="2" spans="1:60" ht="24.95" customHeight="1" x14ac:dyDescent="0.2">
      <c r="A2" s="140" t="s">
        <v>7</v>
      </c>
      <c r="B2" s="49"/>
      <c r="C2" s="249" t="s">
        <v>125</v>
      </c>
      <c r="D2" s="250"/>
      <c r="E2" s="250"/>
      <c r="F2" s="250"/>
      <c r="G2" s="251"/>
      <c r="AG2" t="s">
        <v>62</v>
      </c>
    </row>
    <row r="3" spans="1:60" ht="24.95" customHeight="1" x14ac:dyDescent="0.2">
      <c r="A3" s="140" t="s">
        <v>8</v>
      </c>
      <c r="B3" s="49" t="s">
        <v>132</v>
      </c>
      <c r="C3" s="252" t="s">
        <v>131</v>
      </c>
      <c r="D3" s="250"/>
      <c r="E3" s="250"/>
      <c r="F3" s="250"/>
      <c r="G3" s="251"/>
      <c r="AC3" s="121" t="s">
        <v>62</v>
      </c>
      <c r="AG3" t="s">
        <v>63</v>
      </c>
    </row>
    <row r="4" spans="1:60" ht="24.95" customHeight="1" x14ac:dyDescent="0.2">
      <c r="A4" s="141" t="s">
        <v>9</v>
      </c>
      <c r="B4" s="142"/>
      <c r="C4" s="254"/>
      <c r="D4" s="255"/>
      <c r="E4" s="255"/>
      <c r="F4" s="255"/>
      <c r="G4" s="256"/>
      <c r="AG4" t="s">
        <v>64</v>
      </c>
    </row>
    <row r="5" spans="1:60" x14ac:dyDescent="0.2">
      <c r="D5" s="10"/>
    </row>
    <row r="6" spans="1:60" ht="38.25" x14ac:dyDescent="0.2">
      <c r="A6" s="144" t="s">
        <v>65</v>
      </c>
      <c r="B6" s="146" t="s">
        <v>66</v>
      </c>
      <c r="C6" s="146" t="s">
        <v>67</v>
      </c>
      <c r="D6" s="145" t="s">
        <v>68</v>
      </c>
      <c r="E6" s="144" t="s">
        <v>69</v>
      </c>
      <c r="F6" s="143" t="s">
        <v>70</v>
      </c>
      <c r="G6" s="144" t="s">
        <v>29</v>
      </c>
      <c r="H6" s="147" t="s">
        <v>30</v>
      </c>
      <c r="I6" s="147" t="s">
        <v>71</v>
      </c>
      <c r="J6" s="147" t="s">
        <v>31</v>
      </c>
      <c r="K6" s="147" t="s">
        <v>72</v>
      </c>
      <c r="L6" s="147" t="s">
        <v>73</v>
      </c>
      <c r="M6" s="147" t="s">
        <v>74</v>
      </c>
      <c r="N6" s="147" t="s">
        <v>75</v>
      </c>
      <c r="O6" s="147" t="s">
        <v>76</v>
      </c>
      <c r="P6" s="147" t="s">
        <v>77</v>
      </c>
      <c r="Q6" s="147" t="s">
        <v>78</v>
      </c>
      <c r="R6" s="147" t="s">
        <v>79</v>
      </c>
      <c r="S6" s="147" t="s">
        <v>80</v>
      </c>
      <c r="T6" s="147" t="s">
        <v>81</v>
      </c>
      <c r="U6" s="147" t="s">
        <v>82</v>
      </c>
      <c r="V6" s="147" t="s">
        <v>83</v>
      </c>
      <c r="W6" s="147" t="s">
        <v>84</v>
      </c>
      <c r="X6" s="147" t="s">
        <v>85</v>
      </c>
      <c r="Y6" s="147" t="s">
        <v>86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87</v>
      </c>
      <c r="B8" s="161" t="s">
        <v>52</v>
      </c>
      <c r="C8" s="181" t="s">
        <v>53</v>
      </c>
      <c r="D8" s="162"/>
      <c r="E8" s="163"/>
      <c r="F8" s="164"/>
      <c r="G8" s="164">
        <f>SUMIF(AG9:AG12,"&lt;&gt;NOR",G9:G12)</f>
        <v>0</v>
      </c>
      <c r="H8" s="164"/>
      <c r="I8" s="164">
        <f>SUM(I9:I12)</f>
        <v>0</v>
      </c>
      <c r="J8" s="164"/>
      <c r="K8" s="164">
        <f>SUM(K9:K12)</f>
        <v>0</v>
      </c>
      <c r="L8" s="164"/>
      <c r="M8" s="164">
        <f>SUM(M9:M12)</f>
        <v>0</v>
      </c>
      <c r="N8" s="163"/>
      <c r="O8" s="163">
        <f>SUM(O9:O12)</f>
        <v>0</v>
      </c>
      <c r="P8" s="163"/>
      <c r="Q8" s="163">
        <f>SUM(Q9:Q12)</f>
        <v>0</v>
      </c>
      <c r="R8" s="164"/>
      <c r="S8" s="164"/>
      <c r="T8" s="165"/>
      <c r="U8" s="159"/>
      <c r="V8" s="159">
        <f>SUM(V9:V12)</f>
        <v>0</v>
      </c>
      <c r="W8" s="159"/>
      <c r="X8" s="159"/>
      <c r="Y8" s="159"/>
      <c r="AG8" t="s">
        <v>88</v>
      </c>
    </row>
    <row r="9" spans="1:60" outlineLevel="1" x14ac:dyDescent="0.2">
      <c r="A9" s="174">
        <v>1</v>
      </c>
      <c r="B9" s="175" t="s">
        <v>89</v>
      </c>
      <c r="C9" s="182" t="s">
        <v>134</v>
      </c>
      <c r="D9" s="176" t="s">
        <v>90</v>
      </c>
      <c r="E9" s="177">
        <v>2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91</v>
      </c>
      <c r="T9" s="180" t="s">
        <v>92</v>
      </c>
      <c r="U9" s="158">
        <v>0</v>
      </c>
      <c r="V9" s="158">
        <f>ROUND(E9*U9,2)</f>
        <v>0</v>
      </c>
      <c r="W9" s="158"/>
      <c r="X9" s="158"/>
      <c r="Y9" s="158" t="s">
        <v>93</v>
      </c>
      <c r="Z9" s="148"/>
      <c r="AA9" s="148"/>
      <c r="AB9" s="148"/>
      <c r="AC9" s="148"/>
      <c r="AD9" s="148"/>
      <c r="AE9" s="148"/>
      <c r="AF9" s="148"/>
      <c r="AG9" s="148" t="s">
        <v>94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4">
        <v>2</v>
      </c>
      <c r="B10" s="175" t="s">
        <v>95</v>
      </c>
      <c r="C10" s="182" t="s">
        <v>96</v>
      </c>
      <c r="D10" s="176" t="s">
        <v>90</v>
      </c>
      <c r="E10" s="177">
        <v>2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9"/>
      <c r="S10" s="179" t="s">
        <v>91</v>
      </c>
      <c r="T10" s="180" t="s">
        <v>92</v>
      </c>
      <c r="U10" s="158">
        <v>0</v>
      </c>
      <c r="V10" s="158">
        <f>ROUND(E10*U10,2)</f>
        <v>0</v>
      </c>
      <c r="W10" s="158"/>
      <c r="X10" s="158"/>
      <c r="Y10" s="158" t="s">
        <v>93</v>
      </c>
      <c r="Z10" s="148"/>
      <c r="AA10" s="148"/>
      <c r="AB10" s="148"/>
      <c r="AC10" s="148"/>
      <c r="AD10" s="148"/>
      <c r="AE10" s="148"/>
      <c r="AF10" s="148"/>
      <c r="AG10" s="148" t="s">
        <v>94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3</v>
      </c>
      <c r="B11" s="175" t="s">
        <v>97</v>
      </c>
      <c r="C11" s="182" t="s">
        <v>98</v>
      </c>
      <c r="D11" s="176" t="s">
        <v>90</v>
      </c>
      <c r="E11" s="177">
        <v>2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9"/>
      <c r="S11" s="179" t="s">
        <v>91</v>
      </c>
      <c r="T11" s="180" t="s">
        <v>92</v>
      </c>
      <c r="U11" s="158">
        <v>0</v>
      </c>
      <c r="V11" s="158">
        <f>ROUND(E11*U11,2)</f>
        <v>0</v>
      </c>
      <c r="W11" s="158"/>
      <c r="X11" s="158"/>
      <c r="Y11" s="158" t="s">
        <v>93</v>
      </c>
      <c r="Z11" s="148"/>
      <c r="AA11" s="148"/>
      <c r="AB11" s="148"/>
      <c r="AC11" s="148"/>
      <c r="AD11" s="148"/>
      <c r="AE11" s="148"/>
      <c r="AF11" s="148"/>
      <c r="AG11" s="148" t="s">
        <v>94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4">
        <v>4</v>
      </c>
      <c r="B12" s="175" t="s">
        <v>99</v>
      </c>
      <c r="C12" s="182" t="s">
        <v>100</v>
      </c>
      <c r="D12" s="176" t="s">
        <v>90</v>
      </c>
      <c r="E12" s="177">
        <v>2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9"/>
      <c r="S12" s="179" t="s">
        <v>91</v>
      </c>
      <c r="T12" s="180" t="s">
        <v>92</v>
      </c>
      <c r="U12" s="158">
        <v>0</v>
      </c>
      <c r="V12" s="158">
        <f>ROUND(E12*U12,2)</f>
        <v>0</v>
      </c>
      <c r="W12" s="158"/>
      <c r="X12" s="158"/>
      <c r="Y12" s="158" t="s">
        <v>93</v>
      </c>
      <c r="Z12" s="148"/>
      <c r="AA12" s="148"/>
      <c r="AB12" s="148"/>
      <c r="AC12" s="148"/>
      <c r="AD12" s="148"/>
      <c r="AE12" s="148"/>
      <c r="AF12" s="148"/>
      <c r="AG12" s="148" t="s">
        <v>94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0" t="s">
        <v>87</v>
      </c>
      <c r="B13" s="161" t="s">
        <v>54</v>
      </c>
      <c r="C13" s="181" t="s">
        <v>55</v>
      </c>
      <c r="D13" s="162"/>
      <c r="E13" s="163"/>
      <c r="F13" s="164"/>
      <c r="G13" s="164">
        <f>SUMIF(AG14:AG20,"&lt;&gt;NOR",G14:G20)</f>
        <v>0</v>
      </c>
      <c r="H13" s="164"/>
      <c r="I13" s="164">
        <f>SUM(I14:I20)</f>
        <v>0</v>
      </c>
      <c r="J13" s="164"/>
      <c r="K13" s="164">
        <f>SUM(K14:K20)</f>
        <v>0</v>
      </c>
      <c r="L13" s="164"/>
      <c r="M13" s="164">
        <f>SUM(M14:M20)</f>
        <v>0</v>
      </c>
      <c r="N13" s="163"/>
      <c r="O13" s="163">
        <f>SUM(O14:O20)</f>
        <v>0.04</v>
      </c>
      <c r="P13" s="163"/>
      <c r="Q13" s="163">
        <f>SUM(Q14:Q20)</f>
        <v>0</v>
      </c>
      <c r="R13" s="164"/>
      <c r="S13" s="164"/>
      <c r="T13" s="165"/>
      <c r="U13" s="159"/>
      <c r="V13" s="159">
        <f>SUM(V14:V20)</f>
        <v>13.68</v>
      </c>
      <c r="W13" s="159"/>
      <c r="X13" s="159"/>
      <c r="Y13" s="159"/>
      <c r="AG13" t="s">
        <v>88</v>
      </c>
    </row>
    <row r="14" spans="1:60" ht="22.5" outlineLevel="1" x14ac:dyDescent="0.2">
      <c r="A14" s="167">
        <v>5</v>
      </c>
      <c r="B14" s="168" t="s">
        <v>101</v>
      </c>
      <c r="C14" s="183" t="s">
        <v>102</v>
      </c>
      <c r="D14" s="169" t="s">
        <v>103</v>
      </c>
      <c r="E14" s="170">
        <v>2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0">
        <v>2.1999999999999999E-2</v>
      </c>
      <c r="O14" s="170">
        <f>ROUND(E14*N14,2)</f>
        <v>0.04</v>
      </c>
      <c r="P14" s="170">
        <v>0</v>
      </c>
      <c r="Q14" s="170">
        <f>ROUND(E14*P14,2)</f>
        <v>0</v>
      </c>
      <c r="R14" s="172" t="s">
        <v>104</v>
      </c>
      <c r="S14" s="172" t="s">
        <v>105</v>
      </c>
      <c r="T14" s="173" t="s">
        <v>105</v>
      </c>
      <c r="U14" s="158">
        <v>0</v>
      </c>
      <c r="V14" s="158">
        <f>ROUND(E14*U14,2)</f>
        <v>0</v>
      </c>
      <c r="W14" s="158"/>
      <c r="X14" s="158"/>
      <c r="Y14" s="158" t="s">
        <v>93</v>
      </c>
      <c r="Z14" s="148"/>
      <c r="AA14" s="148"/>
      <c r="AB14" s="148"/>
      <c r="AC14" s="148"/>
      <c r="AD14" s="148"/>
      <c r="AE14" s="148"/>
      <c r="AF14" s="148"/>
      <c r="AG14" s="148" t="s">
        <v>106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2" x14ac:dyDescent="0.2">
      <c r="A15" s="155"/>
      <c r="B15" s="156"/>
      <c r="C15" s="257" t="s">
        <v>107</v>
      </c>
      <c r="D15" s="258"/>
      <c r="E15" s="258"/>
      <c r="F15" s="258"/>
      <c r="G15" s="2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108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3" x14ac:dyDescent="0.2">
      <c r="A16" s="155"/>
      <c r="B16" s="156"/>
      <c r="C16" s="245" t="s">
        <v>109</v>
      </c>
      <c r="D16" s="246"/>
      <c r="E16" s="246"/>
      <c r="F16" s="246"/>
      <c r="G16" s="246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108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3" x14ac:dyDescent="0.2">
      <c r="A17" s="155"/>
      <c r="B17" s="156"/>
      <c r="C17" s="245" t="s">
        <v>110</v>
      </c>
      <c r="D17" s="246"/>
      <c r="E17" s="246"/>
      <c r="F17" s="246"/>
      <c r="G17" s="246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108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4">
        <v>6</v>
      </c>
      <c r="B18" s="175" t="s">
        <v>111</v>
      </c>
      <c r="C18" s="182" t="s">
        <v>112</v>
      </c>
      <c r="D18" s="176" t="s">
        <v>90</v>
      </c>
      <c r="E18" s="177">
        <v>2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7">
        <v>4.6000000000000001E-4</v>
      </c>
      <c r="O18" s="177">
        <f>ROUND(E18*N18,2)</f>
        <v>0</v>
      </c>
      <c r="P18" s="177">
        <v>0</v>
      </c>
      <c r="Q18" s="177">
        <f>ROUND(E18*P18,2)</f>
        <v>0</v>
      </c>
      <c r="R18" s="179" t="s">
        <v>113</v>
      </c>
      <c r="S18" s="179" t="s">
        <v>105</v>
      </c>
      <c r="T18" s="180" t="s">
        <v>92</v>
      </c>
      <c r="U18" s="158">
        <v>6.3079999999999998</v>
      </c>
      <c r="V18" s="158">
        <f>ROUND(E18*U18,2)</f>
        <v>12.62</v>
      </c>
      <c r="W18" s="158"/>
      <c r="X18" s="158"/>
      <c r="Y18" s="158" t="s">
        <v>93</v>
      </c>
      <c r="Z18" s="148"/>
      <c r="AA18" s="148"/>
      <c r="AB18" s="148"/>
      <c r="AC18" s="148"/>
      <c r="AD18" s="148"/>
      <c r="AE18" s="148"/>
      <c r="AF18" s="148"/>
      <c r="AG18" s="148" t="s">
        <v>94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7">
        <v>7</v>
      </c>
      <c r="B19" s="168" t="s">
        <v>114</v>
      </c>
      <c r="C19" s="183" t="s">
        <v>115</v>
      </c>
      <c r="D19" s="169" t="s">
        <v>116</v>
      </c>
      <c r="E19" s="170">
        <v>0.1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0">
        <v>0</v>
      </c>
      <c r="O19" s="170">
        <f>ROUND(E19*N19,2)</f>
        <v>0</v>
      </c>
      <c r="P19" s="170">
        <v>0</v>
      </c>
      <c r="Q19" s="170">
        <f>ROUND(E19*P19,2)</f>
        <v>0</v>
      </c>
      <c r="R19" s="172" t="s">
        <v>113</v>
      </c>
      <c r="S19" s="172" t="s">
        <v>105</v>
      </c>
      <c r="T19" s="173" t="s">
        <v>92</v>
      </c>
      <c r="U19" s="158">
        <v>10.582000000000001</v>
      </c>
      <c r="V19" s="158">
        <f>ROUND(E19*U19,2)</f>
        <v>1.06</v>
      </c>
      <c r="W19" s="158"/>
      <c r="X19" s="158"/>
      <c r="Y19" s="158" t="s">
        <v>93</v>
      </c>
      <c r="Z19" s="148"/>
      <c r="AA19" s="148"/>
      <c r="AB19" s="148"/>
      <c r="AC19" s="148"/>
      <c r="AD19" s="148"/>
      <c r="AE19" s="148"/>
      <c r="AF19" s="148"/>
      <c r="AG19" s="148" t="s">
        <v>94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2">
      <c r="A20" s="155"/>
      <c r="B20" s="156"/>
      <c r="C20" s="247" t="s">
        <v>117</v>
      </c>
      <c r="D20" s="248"/>
      <c r="E20" s="248"/>
      <c r="F20" s="248"/>
      <c r="G20" s="24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160" t="s">
        <v>87</v>
      </c>
      <c r="B21" s="161" t="s">
        <v>56</v>
      </c>
      <c r="C21" s="181" t="s">
        <v>57</v>
      </c>
      <c r="D21" s="162"/>
      <c r="E21" s="163"/>
      <c r="F21" s="164"/>
      <c r="G21" s="164">
        <f>SUMIF(AG22:AG23,"&lt;&gt;NOR",G22:G23)</f>
        <v>0</v>
      </c>
      <c r="H21" s="164"/>
      <c r="I21" s="164">
        <f>SUM(I22:I23)</f>
        <v>0</v>
      </c>
      <c r="J21" s="164"/>
      <c r="K21" s="164">
        <f>SUM(K22:K23)</f>
        <v>0</v>
      </c>
      <c r="L21" s="164"/>
      <c r="M21" s="164">
        <f>SUM(M22:M23)</f>
        <v>0</v>
      </c>
      <c r="N21" s="163"/>
      <c r="O21" s="163">
        <f>SUM(O22:O23)</f>
        <v>0.02</v>
      </c>
      <c r="P21" s="163"/>
      <c r="Q21" s="163">
        <f>SUM(Q22:Q23)</f>
        <v>0</v>
      </c>
      <c r="R21" s="164"/>
      <c r="S21" s="164"/>
      <c r="T21" s="165"/>
      <c r="U21" s="159"/>
      <c r="V21" s="159">
        <f>SUM(V22:V23)</f>
        <v>11.61</v>
      </c>
      <c r="W21" s="159"/>
      <c r="X21" s="159"/>
      <c r="Y21" s="159"/>
      <c r="AG21" t="s">
        <v>88</v>
      </c>
    </row>
    <row r="22" spans="1:60" outlineLevel="1" x14ac:dyDescent="0.2">
      <c r="A22" s="174">
        <v>8</v>
      </c>
      <c r="B22" s="175" t="s">
        <v>119</v>
      </c>
      <c r="C22" s="182" t="s">
        <v>120</v>
      </c>
      <c r="D22" s="176" t="s">
        <v>90</v>
      </c>
      <c r="E22" s="177">
        <v>2</v>
      </c>
      <c r="F22" s="178"/>
      <c r="G22" s="179">
        <f>ROUND(E22*F22,2)</f>
        <v>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0</v>
      </c>
      <c r="N22" s="177">
        <v>9.3200000000000002E-3</v>
      </c>
      <c r="O22" s="177">
        <f>ROUND(E22*N22,2)</f>
        <v>0.02</v>
      </c>
      <c r="P22" s="177">
        <v>0</v>
      </c>
      <c r="Q22" s="177">
        <f>ROUND(E22*P22,2)</f>
        <v>0</v>
      </c>
      <c r="R22" s="179" t="s">
        <v>113</v>
      </c>
      <c r="S22" s="179" t="s">
        <v>105</v>
      </c>
      <c r="T22" s="180" t="s">
        <v>92</v>
      </c>
      <c r="U22" s="158">
        <v>5.7240000000000002</v>
      </c>
      <c r="V22" s="158">
        <f>ROUND(E22*U22,2)</f>
        <v>11.45</v>
      </c>
      <c r="W22" s="158"/>
      <c r="X22" s="158"/>
      <c r="Y22" s="158" t="s">
        <v>93</v>
      </c>
      <c r="Z22" s="148"/>
      <c r="AA22" s="148"/>
      <c r="AB22" s="148"/>
      <c r="AC22" s="148"/>
      <c r="AD22" s="148"/>
      <c r="AE22" s="148"/>
      <c r="AF22" s="148"/>
      <c r="AG22" s="148" t="s">
        <v>94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7">
        <v>9</v>
      </c>
      <c r="B23" s="168" t="s">
        <v>121</v>
      </c>
      <c r="C23" s="183" t="s">
        <v>122</v>
      </c>
      <c r="D23" s="169" t="s">
        <v>116</v>
      </c>
      <c r="E23" s="170">
        <v>0.04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 t="s">
        <v>113</v>
      </c>
      <c r="S23" s="172" t="s">
        <v>105</v>
      </c>
      <c r="T23" s="173" t="s">
        <v>92</v>
      </c>
      <c r="U23" s="158">
        <v>4.0430000000000001</v>
      </c>
      <c r="V23" s="158">
        <f>ROUND(E23*U23,2)</f>
        <v>0.16</v>
      </c>
      <c r="W23" s="158"/>
      <c r="X23" s="158"/>
      <c r="Y23" s="158" t="s">
        <v>93</v>
      </c>
      <c r="Z23" s="148"/>
      <c r="AA23" s="148"/>
      <c r="AB23" s="148"/>
      <c r="AC23" s="148"/>
      <c r="AD23" s="148"/>
      <c r="AE23" s="148"/>
      <c r="AF23" s="148"/>
      <c r="AG23" s="148" t="s">
        <v>94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3"/>
      <c r="B24" s="4"/>
      <c r="C24" s="184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v>15</v>
      </c>
      <c r="AF24">
        <v>21</v>
      </c>
      <c r="AG24" t="s">
        <v>73</v>
      </c>
    </row>
    <row r="25" spans="1:60" x14ac:dyDescent="0.2">
      <c r="A25" s="151"/>
      <c r="B25" s="152" t="s">
        <v>29</v>
      </c>
      <c r="C25" s="185"/>
      <c r="D25" s="153"/>
      <c r="E25" s="154"/>
      <c r="F25" s="154"/>
      <c r="G25" s="166">
        <f>G8+G13+G21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f>SUMIF(L7:L23,AE24,G7:G23)</f>
        <v>0</v>
      </c>
      <c r="AF25">
        <f>SUMIF(L7:L23,AF24,G7:G23)</f>
        <v>0</v>
      </c>
      <c r="AG25" t="s">
        <v>123</v>
      </c>
    </row>
    <row r="26" spans="1:60" x14ac:dyDescent="0.2">
      <c r="C26" s="186"/>
      <c r="D26" s="10"/>
      <c r="AG26" t="s">
        <v>124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8">
    <mergeCell ref="C17:G17"/>
    <mergeCell ref="C20:G20"/>
    <mergeCell ref="C2:G2"/>
    <mergeCell ref="C3:G3"/>
    <mergeCell ref="A1:G1"/>
    <mergeCell ref="C4:G4"/>
    <mergeCell ref="C15:G15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G7.5 -ZOV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'G7.5 -ZOV'!Názvy_tisku</vt:lpstr>
      <vt:lpstr>oadresa</vt:lpstr>
      <vt:lpstr>Stavba!Objednatel</vt:lpstr>
      <vt:lpstr>Stavba!Objekt</vt:lpstr>
      <vt:lpstr>'G7.5 -ZOV'!Oblast_tisku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2023-07-21T09:09:21Z</dcterms:modified>
</cp:coreProperties>
</file>