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Q9" i="12"/>
  <c r="U9" i="12"/>
  <c r="U8" i="12" s="1"/>
  <c r="I10" i="12"/>
  <c r="K10" i="12"/>
  <c r="M10" i="12"/>
  <c r="O10" i="12"/>
  <c r="O8" i="12" s="1"/>
  <c r="Q10" i="12"/>
  <c r="Q8" i="12" s="1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G42" i="12"/>
  <c r="M42" i="12"/>
  <c r="O42" i="12"/>
  <c r="I43" i="12"/>
  <c r="I42" i="12" s="1"/>
  <c r="K43" i="12"/>
  <c r="K42" i="12" s="1"/>
  <c r="M43" i="12"/>
  <c r="O43" i="12"/>
  <c r="Q43" i="12"/>
  <c r="Q42" i="12" s="1"/>
  <c r="U43" i="12"/>
  <c r="U42" i="12" s="1"/>
  <c r="G45" i="12"/>
  <c r="I46" i="12"/>
  <c r="I45" i="12" s="1"/>
  <c r="K46" i="12"/>
  <c r="K45" i="12" s="1"/>
  <c r="M46" i="12"/>
  <c r="O46" i="12"/>
  <c r="Q46" i="12"/>
  <c r="Q45" i="12" s="1"/>
  <c r="U46" i="12"/>
  <c r="U45" i="12" s="1"/>
  <c r="I47" i="12"/>
  <c r="K47" i="12"/>
  <c r="M47" i="12"/>
  <c r="M45" i="12" s="1"/>
  <c r="O47" i="12"/>
  <c r="O45" i="12" s="1"/>
  <c r="Q47" i="12"/>
  <c r="U47" i="12"/>
  <c r="G48" i="12"/>
  <c r="I49" i="12"/>
  <c r="K49" i="12"/>
  <c r="K48" i="12" s="1"/>
  <c r="M49" i="12"/>
  <c r="M48" i="12" s="1"/>
  <c r="O49" i="12"/>
  <c r="Q49" i="12"/>
  <c r="U49" i="12"/>
  <c r="U48" i="12" s="1"/>
  <c r="I50" i="12"/>
  <c r="I48" i="12" s="1"/>
  <c r="K50" i="12"/>
  <c r="M50" i="12"/>
  <c r="O50" i="12"/>
  <c r="O48" i="12" s="1"/>
  <c r="Q50" i="12"/>
  <c r="Q48" i="12" s="1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3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<sst xmlns="http://schemas.openxmlformats.org/spreadsheetml/2006/main" count="298" uniqueCount="157">
  <si>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</si>
  <si>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</si>
  <si>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</si>
  <si>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</si>
  <si>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</si>
  <si>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</si>
  <si>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</si>
  <si>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</si>
  <si>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</si>
  <si>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</si>
  <si>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</si>
  <si>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</si>
  <si>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</si>
  <si>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</si>
  <si>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</si>
  <si>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</si>
  <si>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</si>
  <si>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</si>
  <si>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</si>
  <si>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</si>
  <si>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</si>
  <si>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</si>
  <si>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</si>
  <si>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</si>
  <si>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</si>
  <si>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</si>
  <si>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</si>
  <si>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</si>
  <si>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</si>
  <si>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</si>
  <si>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</si>
  <si>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</si>
  <si>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</si>
  <si>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</si>
  <si>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</si>
  <si>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</si>
  <si>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</si>
  <si>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</si>
  <si>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</si>
  <si>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</si>
  <si>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</si>
  <si>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</si>
  <si>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</si>
  <si>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Liberec</t>
  </si>
  <si>
    <t>Rozpočet:</t>
  </si>
  <si>
    <t>Misto</t>
  </si>
  <si>
    <t>Liberec - GreenNet3 - vyhrazené změny závazků</t>
  </si>
  <si>
    <t>SITEZ s.r.o.</t>
  </si>
  <si>
    <t>Novoveská 3370</t>
  </si>
  <si>
    <t>Teplice 1</t>
  </si>
  <si>
    <t>41501</t>
  </si>
  <si>
    <t>28662814</t>
  </si>
  <si>
    <t>Rozpočet</t>
  </si>
  <si>
    <t>Celkem za stavbu</t>
  </si>
  <si>
    <t>CZK</t>
  </si>
  <si>
    <t xml:space="preserve">Popis rozpočtu:  - </t>
  </si>
  <si>
    <t>Změny trasy z nadzemního vedení do podzemního bezkanálového potrubí</t>
  </si>
  <si>
    <t>Rekapitulace dílů</t>
  </si>
  <si>
    <t>Typ dílu</t>
  </si>
  <si>
    <t>1</t>
  </si>
  <si>
    <t>Zemní práce</t>
  </si>
  <si>
    <t>96</t>
  </si>
  <si>
    <t>Bourání konstrukcí</t>
  </si>
  <si>
    <t>97</t>
  </si>
  <si>
    <t>Prorážení otvorů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</si>
  <si>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</si>
  <si>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</si>
  <si>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</si>
  <si>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</si>
  <si>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</si>
  <si>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</si>
  <si>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</si>
  <si>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</si>
  <si>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</si>
  <si>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</si>
  <si>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</si>
  <si>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</si>
  <si>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</si>
  <si>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</si>
  <si>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</si>
  <si>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</si>
  <si>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</si>
  <si>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</si>
  <si>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</si>
  <si>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</si>
  <si>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</si>
  <si>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</si>
  <si>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</si>
  <si>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</si>
  <si>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</si>
  <si>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</si>
  <si>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</si>
  <si>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</si>
  <si>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</si>
  <si>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</si>
  <si>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</si>
  <si>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Lokalita U Sila</t>
  </si>
  <si>
    <t>kpl</t>
  </si>
  <si>
    <t>POL1_0</t>
  </si>
  <si>
    <t>132201212R00</t>
  </si>
  <si>
    <t>Hloubení rýh š.do 200 cm hor.3 do 1000m3,STROJNĚ</t>
  </si>
  <si>
    <t>m3</t>
  </si>
  <si>
    <t>-(344*1,4*1,8+95*1,2*1,4+184*1,2*1,4)</t>
  </si>
  <si>
    <t>VV</t>
  </si>
  <si>
    <t>132501211R00</t>
  </si>
  <si>
    <t>Hloubení rýh šířky do 200 cm v hor.6, STROJNĚ</t>
  </si>
  <si>
    <t>344*1,4*1,8</t>
  </si>
  <si>
    <t>132401211R00</t>
  </si>
  <si>
    <t>Hloubení rýh šířky do 200 cm v hor.5, STROJNĚ</t>
  </si>
  <si>
    <t>95*1,2*1,4+184*1,2*1,4</t>
  </si>
  <si>
    <t>TU Vesec</t>
  </si>
  <si>
    <t>-(194*1,2*1,6+168*1,2*1,4+122*1,2*1,4)</t>
  </si>
  <si>
    <t>194*1,2*1,6+168*1,2*1,4</t>
  </si>
  <si>
    <t>122*1,2*1,4</t>
  </si>
  <si>
    <t>Lokalita Doubí</t>
  </si>
  <si>
    <t>-83*1,2*1,5</t>
  </si>
  <si>
    <t>ABET Centrum</t>
  </si>
  <si>
    <t>-85*1,2*1,5</t>
  </si>
  <si>
    <t>Lokalita Cihlářská</t>
  </si>
  <si>
    <t>-35*1,2*1,5</t>
  </si>
  <si>
    <t>115101201R00</t>
  </si>
  <si>
    <t>Čerpání vody na výšku do 10 m, přítok do 500 l/min</t>
  </si>
  <si>
    <t>h</t>
  </si>
  <si>
    <t>175101109R00</t>
  </si>
  <si>
    <t>Příplatek za prohození sypaniny pro obsyp potrubí</t>
  </si>
  <si>
    <t>200+1750</t>
  </si>
  <si>
    <t>5832111R1</t>
  </si>
  <si>
    <t>Zemina recyklovaná, hutnitelná do zásypů</t>
  </si>
  <si>
    <t>t</t>
  </si>
  <si>
    <t>POL3_0</t>
  </si>
  <si>
    <t>961100016RA0</t>
  </si>
  <si>
    <t>Bourání základů z železobetonu</t>
  </si>
  <si>
    <t>POL2_0</t>
  </si>
  <si>
    <t>1,8*2*1,5*30</t>
  </si>
  <si>
    <t>979100013RA0</t>
  </si>
  <si>
    <t>Odvoz suti a vyb.hmot do 15 km, vnitrost. 15 m</t>
  </si>
  <si>
    <t>979990108R00</t>
  </si>
  <si>
    <t>Poplatek za uložení suti - železobeton, skupina odpadu 170101</t>
  </si>
  <si>
    <t>ELPRED</t>
  </si>
  <si>
    <t>Elektrický předehřev potrubí</t>
  </si>
  <si>
    <t>hod</t>
  </si>
  <si>
    <t>Pronajem</t>
  </si>
  <si>
    <t>Pronájem zařízení , pro elektrosvařované spojky DN</t>
  </si>
  <si>
    <t>Elspojka150-80</t>
  </si>
  <si>
    <t>Elektrospojka DN150/280</t>
  </si>
  <si>
    <t>Elspojka150-315</t>
  </si>
  <si>
    <t>Elektrospojka DN150/315</t>
  </si>
  <si>
    <t>Elspojka125-280</t>
  </si>
  <si>
    <t>Elektrospojka DN125/280</t>
  </si>
  <si>
    <t>Elspojka125-250</t>
  </si>
  <si>
    <t>Elektrospojka DN125/250</t>
  </si>
  <si>
    <t>Elspojka100-250</t>
  </si>
  <si>
    <t>Elektrospojka DN100/250</t>
  </si>
  <si>
    <t>Elspojka100-225</t>
  </si>
  <si>
    <t>Elektrospojka DN100/225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</si>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</sst>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" fontId="3" fillId="0" borderId="34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/>
    <xf numFmtId="49" fontId="3" fillId="0" borderId="32" xfId="0" applyNumberFormat="1" applyFont="1" applyBorder="1" applyAlignment="1">
      <alignment vertical="center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1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7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7" xfId="0" applyNumberFormat="1" applyFill="1" applyBorder="1" applyAlignment="1">
      <alignment vertical="top" shrinkToFit="1"/>
    </xf>
    <xf numFmtId="4" fontId="18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7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vertical="top" shrinkToFit="1"/>
    </xf>
    <xf numFmtId="174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37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1" t="s">
        <v>51</v>
      </c>
      <c r="J11" s="11"/>
    </row>
    <row r="12" spans="1:15" ht="15.75" customHeight="1" x14ac:dyDescent="0.2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v>8535213.7200000007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v>1227590</v>
      </c>
      <c r="J18" s="82"/>
    </row>
    <row r="19" spans="1:10" ht="23.25" customHeight="1" x14ac:dyDescent="0.2">
      <c r="A19" s="194" t="s">
        <v>67</v>
      </c>
      <c r="B19" s="195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94" t="s">
        <v>68</v>
      </c>
      <c r="B20" s="195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9762803.7200000007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0.28000000119209301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v>0</v>
      </c>
      <c r="H28" s="156"/>
      <c r="I28" s="156"/>
      <c r="J28" s="157" t="str">
        <f t="shared" si="0"/>
        <v>CZK</v>
      </c>
    </row>
    <row r="29" spans="1:10" ht="27.75" hidden="1" customHeight="1" thickBot="1" x14ac:dyDescent="0.25">
      <c r="A29" s="4"/>
      <c r="B29" s="151" t="s">
        <v>35</v>
      </c>
      <c r="C29" s="158"/>
      <c r="D29" s="158"/>
      <c r="E29" s="158"/>
      <c r="F29" s="158"/>
      <c r="G29" s="155">
        <v>9762804</v>
      </c>
      <c r="H29" s="155"/>
      <c r="I29" s="155"/>
      <c r="J29" s="15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45135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0"/>
      <c r="G37" s="140"/>
      <c r="H37" s="140"/>
      <c r="I37" s="140"/>
      <c r="J37" s="3"/>
    </row>
    <row r="38" spans="1:52" ht="25.5" hidden="1" customHeight="1" x14ac:dyDescent="0.2">
      <c r="A38" s="128" t="s">
        <v>37</v>
      </c>
      <c r="B38" s="130" t="s">
        <v>16</v>
      </c>
      <c r="C38" s="131" t="s">
        <v>5</v>
      </c>
      <c r="D38" s="132"/>
      <c r="E38" s="132"/>
      <c r="F38" s="141" t="str">
        <f>B23</f>
        <v>Základ pro sníženou DPH</v>
      </c>
      <c r="G38" s="141" t="str">
        <f>B25</f>
        <v>Základ pro základní DPH</v>
      </c>
      <c r="H38" s="142" t="s">
        <v>17</v>
      </c>
      <c r="I38" s="143" t="s">
        <v>1</v>
      </c>
      <c r="J38" s="133" t="s">
        <v>0</v>
      </c>
    </row>
    <row r="39" spans="1:52" ht="25.5" hidden="1" customHeight="1" x14ac:dyDescent="0.2">
      <c r="A39" s="128">
        <v>1</v>
      </c>
      <c r="B39" s="134" t="s">
        <v>52</v>
      </c>
      <c r="C39" s="135" t="s">
        <v>46</v>
      </c>
      <c r="D39" s="136"/>
      <c r="E39" s="136"/>
      <c r="F39" s="144">
        <v>0</v>
      </c>
      <c r="G39" s="145">
        <v>0</v>
      </c>
      <c r="H39" s="146"/>
      <c r="I39" s="147">
        <v>9762803.7200000007</v>
      </c>
      <c r="J39" s="137">
        <f>IF(CenaCelkemVypocet=0,"",I39/CenaCelkemVypocet*100)</f>
        <v>100</v>
      </c>
    </row>
    <row r="40" spans="1:52" ht="25.5" hidden="1" customHeight="1" x14ac:dyDescent="0.2">
      <c r="A40" s="128"/>
      <c r="B40" s="138" t="s">
        <v>53</v>
      </c>
      <c r="C40" s="139"/>
      <c r="D40" s="139"/>
      <c r="E40" s="139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50">
        <f>SUMIF(A39:A39,"=1",I39:I39)</f>
        <v>9762803.7200000007</v>
      </c>
      <c r="J40" s="129">
        <f>SUMIF(A39:A39,"=1",J39:J39)</f>
        <v>100</v>
      </c>
    </row>
    <row r="42" spans="1:52" x14ac:dyDescent="0.2">
      <c r="B42" t="s">
        <v>55</v>
      </c>
    </row>
    <row r="43" spans="1:52" x14ac:dyDescent="0.2">
      <c r="B43" s="161" t="s">
        <v>56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Změny trasy z nadzemního vedení do podzemního bezkanálového potrubí</v>
      </c>
    </row>
    <row r="46" spans="1:52" ht="15.75" x14ac:dyDescent="0.25">
      <c r="B46" s="162" t="s">
        <v>57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58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7" t="s">
        <v>59</v>
      </c>
      <c r="C49" s="178" t="s">
        <v>60</v>
      </c>
      <c r="D49" s="179"/>
      <c r="E49" s="179"/>
      <c r="F49" s="185" t="s">
        <v>23</v>
      </c>
      <c r="G49" s="186"/>
      <c r="H49" s="186"/>
      <c r="I49" s="180">
        <v>5541712.9199999999</v>
      </c>
      <c r="J49" s="180"/>
    </row>
    <row r="50" spans="1:10" ht="25.5" customHeight="1" x14ac:dyDescent="0.2">
      <c r="A50" s="164"/>
      <c r="B50" s="167" t="s">
        <v>61</v>
      </c>
      <c r="C50" s="166" t="s">
        <v>62</v>
      </c>
      <c r="D50" s="168"/>
      <c r="E50" s="168"/>
      <c r="F50" s="187" t="s">
        <v>23</v>
      </c>
      <c r="G50" s="188"/>
      <c r="H50" s="188"/>
      <c r="I50" s="175">
        <v>1850040</v>
      </c>
      <c r="J50" s="175"/>
    </row>
    <row r="51" spans="1:10" ht="25.5" customHeight="1" x14ac:dyDescent="0.2">
      <c r="A51" s="164"/>
      <c r="B51" s="167" t="s">
        <v>63</v>
      </c>
      <c r="C51" s="166" t="s">
        <v>64</v>
      </c>
      <c r="D51" s="168"/>
      <c r="E51" s="168"/>
      <c r="F51" s="187" t="s">
        <v>23</v>
      </c>
      <c r="G51" s="188"/>
      <c r="H51" s="188"/>
      <c r="I51" s="175">
        <v>1143460.8</v>
      </c>
      <c r="J51" s="175"/>
    </row>
    <row r="52" spans="1:10" ht="25.5" customHeight="1" x14ac:dyDescent="0.2">
      <c r="A52" s="164"/>
      <c r="B52" s="181" t="s">
        <v>65</v>
      </c>
      <c r="C52" s="182" t="s">
        <v>66</v>
      </c>
      <c r="D52" s="183"/>
      <c r="E52" s="183"/>
      <c r="F52" s="189" t="s">
        <v>25</v>
      </c>
      <c r="G52" s="190"/>
      <c r="H52" s="190"/>
      <c r="I52" s="184">
        <v>1227590</v>
      </c>
      <c r="J52" s="184"/>
    </row>
    <row r="53" spans="1:10" ht="25.5" customHeight="1" x14ac:dyDescent="0.2">
      <c r="A53" s="165"/>
      <c r="B53" s="171" t="s">
        <v>1</v>
      </c>
      <c r="C53" s="171"/>
      <c r="D53" s="172"/>
      <c r="E53" s="172"/>
      <c r="F53" s="191"/>
      <c r="G53" s="192"/>
      <c r="H53" s="192"/>
      <c r="I53" s="176">
        <f>SUM(I49:I52)</f>
        <v>9762803.7200000007</v>
      </c>
      <c r="J53" s="176"/>
    </row>
    <row r="54" spans="1:10" x14ac:dyDescent="0.2">
      <c r="F54" s="193"/>
      <c r="G54" s="127"/>
      <c r="H54" s="193"/>
      <c r="I54" s="127"/>
      <c r="J54" s="127"/>
    </row>
    <row r="55" spans="1:10" x14ac:dyDescent="0.2">
      <c r="F55" s="193"/>
      <c r="G55" s="127"/>
      <c r="H55" s="193"/>
      <c r="I55" s="127"/>
      <c r="J55" s="127"/>
    </row>
    <row r="56" spans="1:10" x14ac:dyDescent="0.2">
      <c r="F56" s="193"/>
      <c r="G56" s="127"/>
      <c r="H56" s="193"/>
      <c r="I56" s="127"/>
      <c r="J56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70</v>
      </c>
    </row>
    <row r="2" spans="1:60" ht="24.95" customHeight="1" x14ac:dyDescent="0.2">
      <c r="A2" s="203" t="s">
        <v>69</v>
      </c>
      <c r="B2" s="197"/>
      <c r="C2" s="198" t="s">
        <v>46</v>
      </c>
      <c r="D2" s="199"/>
      <c r="E2" s="199"/>
      <c r="F2" s="199"/>
      <c r="G2" s="205"/>
      <c r="AE2" t="s">
        <v>71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72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73</v>
      </c>
    </row>
    <row r="5" spans="1:60" hidden="1" x14ac:dyDescent="0.2">
      <c r="A5" s="207" t="s">
        <v>74</v>
      </c>
      <c r="B5" s="208"/>
      <c r="C5" s="209"/>
      <c r="D5" s="210"/>
      <c r="E5" s="210"/>
      <c r="F5" s="210"/>
      <c r="G5" s="211"/>
      <c r="AE5" t="s">
        <v>75</v>
      </c>
    </row>
    <row r="7" spans="1:60" ht="38.25" x14ac:dyDescent="0.2">
      <c r="A7" s="216" t="s">
        <v>76</v>
      </c>
      <c r="B7" s="217" t="s">
        <v>77</v>
      </c>
      <c r="C7" s="217" t="s">
        <v>78</v>
      </c>
      <c r="D7" s="216" t="s">
        <v>79</v>
      </c>
      <c r="E7" s="216" t="s">
        <v>80</v>
      </c>
      <c r="F7" s="212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9" t="s">
        <v>93</v>
      </c>
    </row>
    <row r="8" spans="1:60" x14ac:dyDescent="0.2">
      <c r="A8" s="236" t="s">
        <v>94</v>
      </c>
      <c r="B8" s="237" t="s">
        <v>59</v>
      </c>
      <c r="C8" s="238" t="s">
        <v>60</v>
      </c>
      <c r="D8" s="239"/>
      <c r="E8" s="240"/>
      <c r="F8" s="241"/>
      <c r="G8" s="241">
        <f>SUMIF(AE9:AE41,"&lt;&gt;NOR",G9:G41)</f>
        <v>5541712.9199999999</v>
      </c>
      <c r="H8" s="241"/>
      <c r="I8" s="241">
        <f>SUM(I9:I41)</f>
        <v>1476000</v>
      </c>
      <c r="J8" s="241"/>
      <c r="K8" s="241">
        <f>SUM(K9:K41)</f>
        <v>4065712.9199999995</v>
      </c>
      <c r="L8" s="241"/>
      <c r="M8" s="241">
        <f>SUM(M9:M41)</f>
        <v>5541712.9199999999</v>
      </c>
      <c r="N8" s="218"/>
      <c r="O8" s="218">
        <f>SUM(O9:O41)</f>
        <v>3600</v>
      </c>
      <c r="P8" s="218"/>
      <c r="Q8" s="218">
        <f>SUM(Q9:Q41)</f>
        <v>0</v>
      </c>
      <c r="R8" s="218"/>
      <c r="S8" s="218"/>
      <c r="T8" s="236"/>
      <c r="U8" s="218">
        <f>SUM(U9:U41)</f>
        <v>2438.61</v>
      </c>
      <c r="AE8" t="s">
        <v>95</v>
      </c>
    </row>
    <row r="9" spans="1:60" outlineLevel="1" x14ac:dyDescent="0.2">
      <c r="A9" s="214">
        <v>1</v>
      </c>
      <c r="B9" s="220" t="s">
        <v>59</v>
      </c>
      <c r="C9" s="249" t="s">
        <v>96</v>
      </c>
      <c r="D9" s="222" t="s">
        <v>97</v>
      </c>
      <c r="E9" s="229">
        <v>1</v>
      </c>
      <c r="F9" s="232">
        <v>0</v>
      </c>
      <c r="G9" s="232">
        <v>0</v>
      </c>
      <c r="H9" s="232">
        <v>0</v>
      </c>
      <c r="I9" s="232">
        <f>ROUND(E9*H9,2)</f>
        <v>0</v>
      </c>
      <c r="J9" s="232">
        <v>0</v>
      </c>
      <c r="K9" s="232">
        <f>ROUND(E9*J9,2)</f>
        <v>0</v>
      </c>
      <c r="L9" s="232">
        <v>0</v>
      </c>
      <c r="M9" s="232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98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>
        <v>2</v>
      </c>
      <c r="B10" s="220" t="s">
        <v>99</v>
      </c>
      <c r="C10" s="249" t="s">
        <v>100</v>
      </c>
      <c r="D10" s="222" t="s">
        <v>101</v>
      </c>
      <c r="E10" s="229">
        <v>-1335.6</v>
      </c>
      <c r="F10" s="232">
        <v>195</v>
      </c>
      <c r="G10" s="232">
        <v>-260442</v>
      </c>
      <c r="H10" s="232">
        <v>0</v>
      </c>
      <c r="I10" s="232">
        <f>ROUND(E10*H10,2)</f>
        <v>0</v>
      </c>
      <c r="J10" s="232">
        <v>195</v>
      </c>
      <c r="K10" s="232">
        <f>ROUND(E10*J10,2)</f>
        <v>-260442</v>
      </c>
      <c r="L10" s="232">
        <v>0</v>
      </c>
      <c r="M10" s="232">
        <f>G10*(1+L10/100)</f>
        <v>-260442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0.16</v>
      </c>
      <c r="U10" s="223">
        <f>ROUND(E10*T10,2)</f>
        <v>-213.7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0"/>
      <c r="C11" s="250" t="s">
        <v>102</v>
      </c>
      <c r="D11" s="225"/>
      <c r="E11" s="230">
        <v>-1335.6</v>
      </c>
      <c r="F11" s="232"/>
      <c r="G11" s="232"/>
      <c r="H11" s="232"/>
      <c r="I11" s="232"/>
      <c r="J11" s="232"/>
      <c r="K11" s="232"/>
      <c r="L11" s="232"/>
      <c r="M11" s="232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103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3</v>
      </c>
      <c r="B12" s="220" t="s">
        <v>104</v>
      </c>
      <c r="C12" s="249" t="s">
        <v>105</v>
      </c>
      <c r="D12" s="222" t="s">
        <v>101</v>
      </c>
      <c r="E12" s="229">
        <v>866.88</v>
      </c>
      <c r="F12" s="232">
        <v>1467</v>
      </c>
      <c r="G12" s="232">
        <v>1271712.96</v>
      </c>
      <c r="H12" s="232">
        <v>0</v>
      </c>
      <c r="I12" s="232">
        <f>ROUND(E12*H12,2)</f>
        <v>0</v>
      </c>
      <c r="J12" s="232">
        <v>1467</v>
      </c>
      <c r="K12" s="232">
        <f>ROUND(E12*J12,2)</f>
        <v>1271712.96</v>
      </c>
      <c r="L12" s="232">
        <v>0</v>
      </c>
      <c r="M12" s="232">
        <f>G12*(1+L12/100)</f>
        <v>1271712.96</v>
      </c>
      <c r="N12" s="223">
        <v>0</v>
      </c>
      <c r="O12" s="223">
        <f>ROUND(E12*N12,5)</f>
        <v>0</v>
      </c>
      <c r="P12" s="223">
        <v>0</v>
      </c>
      <c r="Q12" s="223">
        <f>ROUND(E12*P12,5)</f>
        <v>0</v>
      </c>
      <c r="R12" s="223"/>
      <c r="S12" s="223"/>
      <c r="T12" s="224">
        <v>0.25</v>
      </c>
      <c r="U12" s="223">
        <f>ROUND(E12*T12,2)</f>
        <v>216.72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98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0"/>
      <c r="C13" s="250" t="s">
        <v>106</v>
      </c>
      <c r="D13" s="225"/>
      <c r="E13" s="230">
        <v>866.88</v>
      </c>
      <c r="F13" s="232"/>
      <c r="G13" s="232"/>
      <c r="H13" s="232"/>
      <c r="I13" s="232"/>
      <c r="J13" s="232"/>
      <c r="K13" s="232"/>
      <c r="L13" s="232"/>
      <c r="M13" s="232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103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4</v>
      </c>
      <c r="B14" s="220" t="s">
        <v>107</v>
      </c>
      <c r="C14" s="249" t="s">
        <v>108</v>
      </c>
      <c r="D14" s="222" t="s">
        <v>101</v>
      </c>
      <c r="E14" s="229">
        <v>468.72</v>
      </c>
      <c r="F14" s="232">
        <v>1379</v>
      </c>
      <c r="G14" s="232">
        <v>646364.88</v>
      </c>
      <c r="H14" s="232">
        <v>0</v>
      </c>
      <c r="I14" s="232">
        <f>ROUND(E14*H14,2)</f>
        <v>0</v>
      </c>
      <c r="J14" s="232">
        <v>1379</v>
      </c>
      <c r="K14" s="232">
        <f>ROUND(E14*J14,2)</f>
        <v>646364.88</v>
      </c>
      <c r="L14" s="232">
        <v>0</v>
      </c>
      <c r="M14" s="232">
        <f>G14*(1+L14/100)</f>
        <v>646364.88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0.53</v>
      </c>
      <c r="U14" s="223">
        <f>ROUND(E14*T14,2)</f>
        <v>248.42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98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/>
      <c r="B15" s="220"/>
      <c r="C15" s="250" t="s">
        <v>109</v>
      </c>
      <c r="D15" s="225"/>
      <c r="E15" s="230">
        <v>468.72</v>
      </c>
      <c r="F15" s="232"/>
      <c r="G15" s="232"/>
      <c r="H15" s="232"/>
      <c r="I15" s="232"/>
      <c r="J15" s="232"/>
      <c r="K15" s="232"/>
      <c r="L15" s="232"/>
      <c r="M15" s="232"/>
      <c r="N15" s="223"/>
      <c r="O15" s="223"/>
      <c r="P15" s="223"/>
      <c r="Q15" s="223"/>
      <c r="R15" s="223"/>
      <c r="S15" s="223"/>
      <c r="T15" s="224"/>
      <c r="U15" s="223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103</v>
      </c>
      <c r="AF15" s="213">
        <v>0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5</v>
      </c>
      <c r="B16" s="220" t="s">
        <v>59</v>
      </c>
      <c r="C16" s="249" t="s">
        <v>110</v>
      </c>
      <c r="D16" s="222" t="s">
        <v>97</v>
      </c>
      <c r="E16" s="229">
        <v>1</v>
      </c>
      <c r="F16" s="232">
        <v>0</v>
      </c>
      <c r="G16" s="232">
        <v>0</v>
      </c>
      <c r="H16" s="232">
        <v>0</v>
      </c>
      <c r="I16" s="232">
        <f>ROUND(E16*H16,2)</f>
        <v>0</v>
      </c>
      <c r="J16" s="232">
        <v>0</v>
      </c>
      <c r="K16" s="232">
        <f>ROUND(E16*J16,2)</f>
        <v>0</v>
      </c>
      <c r="L16" s="232">
        <v>0</v>
      </c>
      <c r="M16" s="232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98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>
        <v>6</v>
      </c>
      <c r="B17" s="220" t="s">
        <v>99</v>
      </c>
      <c r="C17" s="249" t="s">
        <v>100</v>
      </c>
      <c r="D17" s="222" t="s">
        <v>101</v>
      </c>
      <c r="E17" s="229">
        <v>-859.68</v>
      </c>
      <c r="F17" s="232">
        <v>195</v>
      </c>
      <c r="G17" s="232">
        <v>-167637.6</v>
      </c>
      <c r="H17" s="232">
        <v>0</v>
      </c>
      <c r="I17" s="232">
        <f>ROUND(E17*H17,2)</f>
        <v>0</v>
      </c>
      <c r="J17" s="232">
        <v>195</v>
      </c>
      <c r="K17" s="232">
        <f>ROUND(E17*J17,2)</f>
        <v>-167637.6</v>
      </c>
      <c r="L17" s="232">
        <v>0</v>
      </c>
      <c r="M17" s="232">
        <f>G17*(1+L17/100)</f>
        <v>-167637.6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0.16</v>
      </c>
      <c r="U17" s="223">
        <f>ROUND(E17*T17,2)</f>
        <v>-137.55000000000001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98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0"/>
      <c r="C18" s="250" t="s">
        <v>111</v>
      </c>
      <c r="D18" s="225"/>
      <c r="E18" s="230">
        <v>-859.68</v>
      </c>
      <c r="F18" s="232"/>
      <c r="G18" s="232"/>
      <c r="H18" s="232"/>
      <c r="I18" s="232"/>
      <c r="J18" s="232"/>
      <c r="K18" s="232"/>
      <c r="L18" s="232"/>
      <c r="M18" s="232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103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7</v>
      </c>
      <c r="B19" s="220" t="s">
        <v>104</v>
      </c>
      <c r="C19" s="249" t="s">
        <v>105</v>
      </c>
      <c r="D19" s="222" t="s">
        <v>101</v>
      </c>
      <c r="E19" s="229">
        <v>654.72</v>
      </c>
      <c r="F19" s="232">
        <v>1467</v>
      </c>
      <c r="G19" s="232">
        <v>960474.24</v>
      </c>
      <c r="H19" s="232">
        <v>0</v>
      </c>
      <c r="I19" s="232">
        <f>ROUND(E19*H19,2)</f>
        <v>0</v>
      </c>
      <c r="J19" s="232">
        <v>1467</v>
      </c>
      <c r="K19" s="232">
        <f>ROUND(E19*J19,2)</f>
        <v>960474.24</v>
      </c>
      <c r="L19" s="232">
        <v>0</v>
      </c>
      <c r="M19" s="232">
        <f>G19*(1+L19/100)</f>
        <v>960474.24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0.25</v>
      </c>
      <c r="U19" s="223">
        <f>ROUND(E19*T19,2)</f>
        <v>163.68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98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0"/>
      <c r="C20" s="250" t="s">
        <v>112</v>
      </c>
      <c r="D20" s="225"/>
      <c r="E20" s="230">
        <v>654.72</v>
      </c>
      <c r="F20" s="232"/>
      <c r="G20" s="232"/>
      <c r="H20" s="232"/>
      <c r="I20" s="232"/>
      <c r="J20" s="232"/>
      <c r="K20" s="232"/>
      <c r="L20" s="232"/>
      <c r="M20" s="232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103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8</v>
      </c>
      <c r="B21" s="220" t="s">
        <v>107</v>
      </c>
      <c r="C21" s="249" t="s">
        <v>108</v>
      </c>
      <c r="D21" s="222" t="s">
        <v>101</v>
      </c>
      <c r="E21" s="229">
        <v>204.96</v>
      </c>
      <c r="F21" s="232">
        <v>1379</v>
      </c>
      <c r="G21" s="232">
        <v>282639.84000000003</v>
      </c>
      <c r="H21" s="232">
        <v>0</v>
      </c>
      <c r="I21" s="232">
        <f>ROUND(E21*H21,2)</f>
        <v>0</v>
      </c>
      <c r="J21" s="232">
        <v>1379</v>
      </c>
      <c r="K21" s="232">
        <f>ROUND(E21*J21,2)</f>
        <v>282639.84000000003</v>
      </c>
      <c r="L21" s="232">
        <v>0</v>
      </c>
      <c r="M21" s="232">
        <f>G21*(1+L21/100)</f>
        <v>282639.84000000003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0.53</v>
      </c>
      <c r="U21" s="223">
        <f>ROUND(E21*T21,2)</f>
        <v>108.63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98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/>
      <c r="B22" s="220"/>
      <c r="C22" s="250" t="s">
        <v>113</v>
      </c>
      <c r="D22" s="225"/>
      <c r="E22" s="230">
        <v>204.96</v>
      </c>
      <c r="F22" s="232"/>
      <c r="G22" s="232"/>
      <c r="H22" s="232"/>
      <c r="I22" s="232"/>
      <c r="J22" s="232"/>
      <c r="K22" s="232"/>
      <c r="L22" s="232"/>
      <c r="M22" s="232"/>
      <c r="N22" s="223"/>
      <c r="O22" s="223"/>
      <c r="P22" s="223"/>
      <c r="Q22" s="223"/>
      <c r="R22" s="223"/>
      <c r="S22" s="223"/>
      <c r="T22" s="224"/>
      <c r="U22" s="223"/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103</v>
      </c>
      <c r="AF22" s="213">
        <v>0</v>
      </c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9</v>
      </c>
      <c r="B23" s="220" t="s">
        <v>59</v>
      </c>
      <c r="C23" s="249" t="s">
        <v>114</v>
      </c>
      <c r="D23" s="222" t="s">
        <v>97</v>
      </c>
      <c r="E23" s="229">
        <v>1</v>
      </c>
      <c r="F23" s="232">
        <v>0</v>
      </c>
      <c r="G23" s="232">
        <v>0</v>
      </c>
      <c r="H23" s="232">
        <v>0</v>
      </c>
      <c r="I23" s="232">
        <f>ROUND(E23*H23,2)</f>
        <v>0</v>
      </c>
      <c r="J23" s="232">
        <v>0</v>
      </c>
      <c r="K23" s="232">
        <f>ROUND(E23*J23,2)</f>
        <v>0</v>
      </c>
      <c r="L23" s="232">
        <v>0</v>
      </c>
      <c r="M23" s="232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98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14">
        <v>10</v>
      </c>
      <c r="B24" s="220" t="s">
        <v>99</v>
      </c>
      <c r="C24" s="249" t="s">
        <v>100</v>
      </c>
      <c r="D24" s="222" t="s">
        <v>101</v>
      </c>
      <c r="E24" s="229">
        <v>-149.4</v>
      </c>
      <c r="F24" s="232">
        <v>195</v>
      </c>
      <c r="G24" s="232">
        <v>-29133</v>
      </c>
      <c r="H24" s="232">
        <v>0</v>
      </c>
      <c r="I24" s="232">
        <f>ROUND(E24*H24,2)</f>
        <v>0</v>
      </c>
      <c r="J24" s="232">
        <v>195</v>
      </c>
      <c r="K24" s="232">
        <f>ROUND(E24*J24,2)</f>
        <v>-29133</v>
      </c>
      <c r="L24" s="232">
        <v>0</v>
      </c>
      <c r="M24" s="232">
        <f>G24*(1+L24/100)</f>
        <v>-29133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0.16</v>
      </c>
      <c r="U24" s="223">
        <f>ROUND(E24*T24,2)</f>
        <v>-23.9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98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0"/>
      <c r="C25" s="250" t="s">
        <v>115</v>
      </c>
      <c r="D25" s="225"/>
      <c r="E25" s="230">
        <v>-149.4</v>
      </c>
      <c r="F25" s="232"/>
      <c r="G25" s="232"/>
      <c r="H25" s="232"/>
      <c r="I25" s="232"/>
      <c r="J25" s="232"/>
      <c r="K25" s="232"/>
      <c r="L25" s="232"/>
      <c r="M25" s="232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103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11</v>
      </c>
      <c r="B26" s="220" t="s">
        <v>107</v>
      </c>
      <c r="C26" s="249" t="s">
        <v>108</v>
      </c>
      <c r="D26" s="222" t="s">
        <v>101</v>
      </c>
      <c r="E26" s="229">
        <v>149.4</v>
      </c>
      <c r="F26" s="232">
        <v>1379</v>
      </c>
      <c r="G26" s="232">
        <v>206022.6</v>
      </c>
      <c r="H26" s="232">
        <v>0</v>
      </c>
      <c r="I26" s="232">
        <f>ROUND(E26*H26,2)</f>
        <v>0</v>
      </c>
      <c r="J26" s="232">
        <v>1379</v>
      </c>
      <c r="K26" s="232">
        <f>ROUND(E26*J26,2)</f>
        <v>206022.6</v>
      </c>
      <c r="L26" s="232">
        <v>0</v>
      </c>
      <c r="M26" s="232">
        <f>G26*(1+L26/100)</f>
        <v>206022.6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0.53</v>
      </c>
      <c r="U26" s="223">
        <f>ROUND(E26*T26,2)</f>
        <v>79.180000000000007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98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12</v>
      </c>
      <c r="B27" s="220" t="s">
        <v>59</v>
      </c>
      <c r="C27" s="249" t="s">
        <v>116</v>
      </c>
      <c r="D27" s="222" t="s">
        <v>97</v>
      </c>
      <c r="E27" s="229">
        <v>1</v>
      </c>
      <c r="F27" s="232">
        <v>0</v>
      </c>
      <c r="G27" s="232">
        <v>0</v>
      </c>
      <c r="H27" s="232">
        <v>0</v>
      </c>
      <c r="I27" s="232">
        <f>ROUND(E27*H27,2)</f>
        <v>0</v>
      </c>
      <c r="J27" s="232">
        <v>0</v>
      </c>
      <c r="K27" s="232">
        <f>ROUND(E27*J27,2)</f>
        <v>0</v>
      </c>
      <c r="L27" s="232">
        <v>0</v>
      </c>
      <c r="M27" s="232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98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>
        <v>13</v>
      </c>
      <c r="B28" s="220" t="s">
        <v>99</v>
      </c>
      <c r="C28" s="249" t="s">
        <v>100</v>
      </c>
      <c r="D28" s="222" t="s">
        <v>101</v>
      </c>
      <c r="E28" s="229">
        <v>-153</v>
      </c>
      <c r="F28" s="232">
        <v>195</v>
      </c>
      <c r="G28" s="232">
        <v>-29835</v>
      </c>
      <c r="H28" s="232">
        <v>0</v>
      </c>
      <c r="I28" s="232">
        <f>ROUND(E28*H28,2)</f>
        <v>0</v>
      </c>
      <c r="J28" s="232">
        <v>195</v>
      </c>
      <c r="K28" s="232">
        <f>ROUND(E28*J28,2)</f>
        <v>-29835</v>
      </c>
      <c r="L28" s="232">
        <v>0</v>
      </c>
      <c r="M28" s="232">
        <f>G28*(1+L28/100)</f>
        <v>-29835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0.16</v>
      </c>
      <c r="U28" s="223">
        <f>ROUND(E28*T28,2)</f>
        <v>-24.48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98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/>
      <c r="B29" s="220"/>
      <c r="C29" s="250" t="s">
        <v>117</v>
      </c>
      <c r="D29" s="225"/>
      <c r="E29" s="230">
        <v>-153</v>
      </c>
      <c r="F29" s="232"/>
      <c r="G29" s="232"/>
      <c r="H29" s="232"/>
      <c r="I29" s="232"/>
      <c r="J29" s="232"/>
      <c r="K29" s="232"/>
      <c r="L29" s="232"/>
      <c r="M29" s="232"/>
      <c r="N29" s="223"/>
      <c r="O29" s="223"/>
      <c r="P29" s="223"/>
      <c r="Q29" s="223"/>
      <c r="R29" s="223"/>
      <c r="S29" s="223"/>
      <c r="T29" s="224"/>
      <c r="U29" s="223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103</v>
      </c>
      <c r="AF29" s="213">
        <v>0</v>
      </c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14</v>
      </c>
      <c r="B30" s="220" t="s">
        <v>107</v>
      </c>
      <c r="C30" s="249" t="s">
        <v>108</v>
      </c>
      <c r="D30" s="222" t="s">
        <v>101</v>
      </c>
      <c r="E30" s="229">
        <v>153</v>
      </c>
      <c r="F30" s="232">
        <v>1379</v>
      </c>
      <c r="G30" s="232">
        <v>210987</v>
      </c>
      <c r="H30" s="232">
        <v>0</v>
      </c>
      <c r="I30" s="232">
        <f>ROUND(E30*H30,2)</f>
        <v>0</v>
      </c>
      <c r="J30" s="232">
        <v>1379</v>
      </c>
      <c r="K30" s="232">
        <f>ROUND(E30*J30,2)</f>
        <v>210987</v>
      </c>
      <c r="L30" s="232">
        <v>0</v>
      </c>
      <c r="M30" s="232">
        <f>G30*(1+L30/100)</f>
        <v>210987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0.53</v>
      </c>
      <c r="U30" s="223">
        <f>ROUND(E30*T30,2)</f>
        <v>81.09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98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15</v>
      </c>
      <c r="B31" s="220" t="s">
        <v>59</v>
      </c>
      <c r="C31" s="249" t="s">
        <v>118</v>
      </c>
      <c r="D31" s="222" t="s">
        <v>97</v>
      </c>
      <c r="E31" s="229">
        <v>1</v>
      </c>
      <c r="F31" s="232">
        <v>0</v>
      </c>
      <c r="G31" s="232">
        <v>0</v>
      </c>
      <c r="H31" s="232">
        <v>0</v>
      </c>
      <c r="I31" s="232">
        <f>ROUND(E31*H31,2)</f>
        <v>0</v>
      </c>
      <c r="J31" s="232">
        <v>0</v>
      </c>
      <c r="K31" s="232">
        <f>ROUND(E31*J31,2)</f>
        <v>0</v>
      </c>
      <c r="L31" s="232">
        <v>0</v>
      </c>
      <c r="M31" s="232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98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14">
        <v>16</v>
      </c>
      <c r="B32" s="220" t="s">
        <v>99</v>
      </c>
      <c r="C32" s="249" t="s">
        <v>100</v>
      </c>
      <c r="D32" s="222" t="s">
        <v>101</v>
      </c>
      <c r="E32" s="229">
        <v>-63</v>
      </c>
      <c r="F32" s="232">
        <v>195</v>
      </c>
      <c r="G32" s="232">
        <v>-12285</v>
      </c>
      <c r="H32" s="232">
        <v>0</v>
      </c>
      <c r="I32" s="232">
        <f>ROUND(E32*H32,2)</f>
        <v>0</v>
      </c>
      <c r="J32" s="232">
        <v>195</v>
      </c>
      <c r="K32" s="232">
        <f>ROUND(E32*J32,2)</f>
        <v>-12285</v>
      </c>
      <c r="L32" s="232">
        <v>0</v>
      </c>
      <c r="M32" s="232">
        <f>G32*(1+L32/100)</f>
        <v>-12285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0.16</v>
      </c>
      <c r="U32" s="223">
        <f>ROUND(E32*T32,2)</f>
        <v>-10.08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98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0"/>
      <c r="C33" s="250" t="s">
        <v>119</v>
      </c>
      <c r="D33" s="225"/>
      <c r="E33" s="230">
        <v>-63</v>
      </c>
      <c r="F33" s="232"/>
      <c r="G33" s="232"/>
      <c r="H33" s="232"/>
      <c r="I33" s="232"/>
      <c r="J33" s="232"/>
      <c r="K33" s="232"/>
      <c r="L33" s="232"/>
      <c r="M33" s="232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103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>
        <v>17</v>
      </c>
      <c r="B34" s="220" t="s">
        <v>107</v>
      </c>
      <c r="C34" s="249" t="s">
        <v>108</v>
      </c>
      <c r="D34" s="222" t="s">
        <v>101</v>
      </c>
      <c r="E34" s="229">
        <v>63</v>
      </c>
      <c r="F34" s="232">
        <v>1379</v>
      </c>
      <c r="G34" s="232">
        <v>86877</v>
      </c>
      <c r="H34" s="232">
        <v>0</v>
      </c>
      <c r="I34" s="232">
        <f>ROUND(E34*H34,2)</f>
        <v>0</v>
      </c>
      <c r="J34" s="232">
        <v>1379</v>
      </c>
      <c r="K34" s="232">
        <f>ROUND(E34*J34,2)</f>
        <v>86877</v>
      </c>
      <c r="L34" s="232">
        <v>0</v>
      </c>
      <c r="M34" s="232">
        <f>G34*(1+L34/100)</f>
        <v>86877</v>
      </c>
      <c r="N34" s="223">
        <v>0</v>
      </c>
      <c r="O34" s="223">
        <f>ROUND(E34*N34,5)</f>
        <v>0</v>
      </c>
      <c r="P34" s="223">
        <v>0</v>
      </c>
      <c r="Q34" s="223">
        <f>ROUND(E34*P34,5)</f>
        <v>0</v>
      </c>
      <c r="R34" s="223"/>
      <c r="S34" s="223"/>
      <c r="T34" s="224">
        <v>0.53</v>
      </c>
      <c r="U34" s="223">
        <f>ROUND(E34*T34,2)</f>
        <v>33.39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98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18</v>
      </c>
      <c r="B35" s="220" t="s">
        <v>59</v>
      </c>
      <c r="C35" s="249" t="s">
        <v>118</v>
      </c>
      <c r="D35" s="222" t="s">
        <v>97</v>
      </c>
      <c r="E35" s="229">
        <v>1</v>
      </c>
      <c r="F35" s="232">
        <v>0</v>
      </c>
      <c r="G35" s="232">
        <v>0</v>
      </c>
      <c r="H35" s="232">
        <v>0</v>
      </c>
      <c r="I35" s="232">
        <f>ROUND(E35*H35,2)</f>
        <v>0</v>
      </c>
      <c r="J35" s="232">
        <v>0</v>
      </c>
      <c r="K35" s="232">
        <f>ROUND(E35*J35,2)</f>
        <v>0</v>
      </c>
      <c r="L35" s="232">
        <v>0</v>
      </c>
      <c r="M35" s="232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</v>
      </c>
      <c r="U35" s="223">
        <f>ROUND(E35*T35,2)</f>
        <v>0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98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14">
        <v>19</v>
      </c>
      <c r="B36" s="220" t="s">
        <v>99</v>
      </c>
      <c r="C36" s="249" t="s">
        <v>100</v>
      </c>
      <c r="D36" s="222" t="s">
        <v>101</v>
      </c>
      <c r="E36" s="229">
        <v>-63</v>
      </c>
      <c r="F36" s="232">
        <v>195</v>
      </c>
      <c r="G36" s="232">
        <v>-12285</v>
      </c>
      <c r="H36" s="232">
        <v>0</v>
      </c>
      <c r="I36" s="232">
        <f>ROUND(E36*H36,2)</f>
        <v>0</v>
      </c>
      <c r="J36" s="232">
        <v>195</v>
      </c>
      <c r="K36" s="232">
        <f>ROUND(E36*J36,2)</f>
        <v>-12285</v>
      </c>
      <c r="L36" s="232">
        <v>0</v>
      </c>
      <c r="M36" s="232">
        <f>G36*(1+L36/100)</f>
        <v>-12285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0.16</v>
      </c>
      <c r="U36" s="223">
        <f>ROUND(E36*T36,2)</f>
        <v>-10.08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98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20</v>
      </c>
      <c r="B37" s="220" t="s">
        <v>107</v>
      </c>
      <c r="C37" s="249" t="s">
        <v>108</v>
      </c>
      <c r="D37" s="222" t="s">
        <v>101</v>
      </c>
      <c r="E37" s="229">
        <v>63</v>
      </c>
      <c r="F37" s="232">
        <v>1379</v>
      </c>
      <c r="G37" s="232">
        <v>86877</v>
      </c>
      <c r="H37" s="232">
        <v>0</v>
      </c>
      <c r="I37" s="232">
        <f>ROUND(E37*H37,2)</f>
        <v>0</v>
      </c>
      <c r="J37" s="232">
        <v>1379</v>
      </c>
      <c r="K37" s="232">
        <f>ROUND(E37*J37,2)</f>
        <v>86877</v>
      </c>
      <c r="L37" s="232">
        <v>0</v>
      </c>
      <c r="M37" s="232">
        <f>G37*(1+L37/100)</f>
        <v>86877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0.53</v>
      </c>
      <c r="U37" s="223">
        <f>ROUND(E37*T37,2)</f>
        <v>33.39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98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21</v>
      </c>
      <c r="B38" s="220" t="s">
        <v>120</v>
      </c>
      <c r="C38" s="249" t="s">
        <v>121</v>
      </c>
      <c r="D38" s="222" t="s">
        <v>122</v>
      </c>
      <c r="E38" s="229">
        <v>300</v>
      </c>
      <c r="F38" s="232">
        <v>122</v>
      </c>
      <c r="G38" s="232">
        <v>36600</v>
      </c>
      <c r="H38" s="232">
        <v>0</v>
      </c>
      <c r="I38" s="232">
        <f>ROUND(E38*H38,2)</f>
        <v>0</v>
      </c>
      <c r="J38" s="232">
        <v>122</v>
      </c>
      <c r="K38" s="232">
        <f>ROUND(E38*J38,2)</f>
        <v>36600</v>
      </c>
      <c r="L38" s="232">
        <v>0</v>
      </c>
      <c r="M38" s="232">
        <f>G38*(1+L38/100)</f>
        <v>36600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0.20300000000000001</v>
      </c>
      <c r="U38" s="223">
        <f>ROUND(E38*T38,2)</f>
        <v>60.9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98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22</v>
      </c>
      <c r="B39" s="220" t="s">
        <v>123</v>
      </c>
      <c r="C39" s="249" t="s">
        <v>124</v>
      </c>
      <c r="D39" s="222" t="s">
        <v>101</v>
      </c>
      <c r="E39" s="229">
        <v>1950</v>
      </c>
      <c r="F39" s="232">
        <v>404.5</v>
      </c>
      <c r="G39" s="232">
        <v>788775</v>
      </c>
      <c r="H39" s="232">
        <v>0</v>
      </c>
      <c r="I39" s="232">
        <f>ROUND(E39*H39,2)</f>
        <v>0</v>
      </c>
      <c r="J39" s="232">
        <v>404.5</v>
      </c>
      <c r="K39" s="232">
        <f>ROUND(E39*J39,2)</f>
        <v>788775</v>
      </c>
      <c r="L39" s="232">
        <v>0</v>
      </c>
      <c r="M39" s="232">
        <f>G39*(1+L39/100)</f>
        <v>788775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0.94</v>
      </c>
      <c r="U39" s="223">
        <f>ROUND(E39*T39,2)</f>
        <v>1833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98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0"/>
      <c r="C40" s="250" t="s">
        <v>125</v>
      </c>
      <c r="D40" s="225"/>
      <c r="E40" s="230">
        <v>1950</v>
      </c>
      <c r="F40" s="232"/>
      <c r="G40" s="232"/>
      <c r="H40" s="232"/>
      <c r="I40" s="232"/>
      <c r="J40" s="232"/>
      <c r="K40" s="232"/>
      <c r="L40" s="232"/>
      <c r="M40" s="232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103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>
        <v>23</v>
      </c>
      <c r="B41" s="220" t="s">
        <v>126</v>
      </c>
      <c r="C41" s="249" t="s">
        <v>127</v>
      </c>
      <c r="D41" s="222" t="s">
        <v>128</v>
      </c>
      <c r="E41" s="229">
        <v>3600</v>
      </c>
      <c r="F41" s="232">
        <v>410</v>
      </c>
      <c r="G41" s="232">
        <v>1476000</v>
      </c>
      <c r="H41" s="232">
        <v>410</v>
      </c>
      <c r="I41" s="232">
        <f>ROUND(E41*H41,2)</f>
        <v>1476000</v>
      </c>
      <c r="J41" s="232">
        <v>0</v>
      </c>
      <c r="K41" s="232">
        <f>ROUND(E41*J41,2)</f>
        <v>0</v>
      </c>
      <c r="L41" s="232">
        <v>0</v>
      </c>
      <c r="M41" s="232">
        <f>G41*(1+L41/100)</f>
        <v>1476000</v>
      </c>
      <c r="N41" s="223">
        <v>1</v>
      </c>
      <c r="O41" s="223">
        <f>ROUND(E41*N41,5)</f>
        <v>3600</v>
      </c>
      <c r="P41" s="223">
        <v>0</v>
      </c>
      <c r="Q41" s="223">
        <f>ROUND(E41*P41,5)</f>
        <v>0</v>
      </c>
      <c r="R41" s="223"/>
      <c r="S41" s="223"/>
      <c r="T41" s="224">
        <v>0</v>
      </c>
      <c r="U41" s="223">
        <f>ROUND(E41*T41,2)</f>
        <v>0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129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15" t="s">
        <v>94</v>
      </c>
      <c r="B42" s="221" t="s">
        <v>61</v>
      </c>
      <c r="C42" s="251" t="s">
        <v>62</v>
      </c>
      <c r="D42" s="226"/>
      <c r="E42" s="231"/>
      <c r="F42" s="233"/>
      <c r="G42" s="233">
        <f>SUMIF(AE43:AE44,"&lt;&gt;NOR",G43:G44)</f>
        <v>1850040</v>
      </c>
      <c r="H42" s="233"/>
      <c r="I42" s="233">
        <f>SUM(I43:I44)</f>
        <v>0</v>
      </c>
      <c r="J42" s="233"/>
      <c r="K42" s="233">
        <f>SUM(K43:K44)</f>
        <v>1850040</v>
      </c>
      <c r="L42" s="233"/>
      <c r="M42" s="233">
        <f>SUM(M43:M44)</f>
        <v>1850040</v>
      </c>
      <c r="N42" s="227"/>
      <c r="O42" s="227">
        <f>SUM(O43:O44)</f>
        <v>0</v>
      </c>
      <c r="P42" s="227"/>
      <c r="Q42" s="227">
        <f>SUM(Q43:Q44)</f>
        <v>388.8</v>
      </c>
      <c r="R42" s="227"/>
      <c r="S42" s="227"/>
      <c r="T42" s="228"/>
      <c r="U42" s="227">
        <f>SUM(U43:U44)</f>
        <v>3237.57</v>
      </c>
      <c r="AE42" t="s">
        <v>95</v>
      </c>
    </row>
    <row r="43" spans="1:60" outlineLevel="1" x14ac:dyDescent="0.2">
      <c r="A43" s="214">
        <v>24</v>
      </c>
      <c r="B43" s="220" t="s">
        <v>130</v>
      </c>
      <c r="C43" s="249" t="s">
        <v>131</v>
      </c>
      <c r="D43" s="222" t="s">
        <v>101</v>
      </c>
      <c r="E43" s="229">
        <v>162</v>
      </c>
      <c r="F43" s="232">
        <v>11420</v>
      </c>
      <c r="G43" s="232">
        <v>1850040</v>
      </c>
      <c r="H43" s="232">
        <v>0</v>
      </c>
      <c r="I43" s="232">
        <f>ROUND(E43*H43,2)</f>
        <v>0</v>
      </c>
      <c r="J43" s="232">
        <v>11420</v>
      </c>
      <c r="K43" s="232">
        <f>ROUND(E43*J43,2)</f>
        <v>1850040</v>
      </c>
      <c r="L43" s="232">
        <v>0</v>
      </c>
      <c r="M43" s="232">
        <f>G43*(1+L43/100)</f>
        <v>1850040</v>
      </c>
      <c r="N43" s="223">
        <v>0</v>
      </c>
      <c r="O43" s="223">
        <f>ROUND(E43*N43,5)</f>
        <v>0</v>
      </c>
      <c r="P43" s="223">
        <v>2.4</v>
      </c>
      <c r="Q43" s="223">
        <f>ROUND(E43*P43,5)</f>
        <v>388.8</v>
      </c>
      <c r="R43" s="223"/>
      <c r="S43" s="223"/>
      <c r="T43" s="224">
        <v>19.984999999999999</v>
      </c>
      <c r="U43" s="223">
        <f>ROUND(E43*T43,2)</f>
        <v>3237.57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132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/>
      <c r="B44" s="220"/>
      <c r="C44" s="250" t="s">
        <v>133</v>
      </c>
      <c r="D44" s="225"/>
      <c r="E44" s="230">
        <v>162</v>
      </c>
      <c r="F44" s="232"/>
      <c r="G44" s="232"/>
      <c r="H44" s="232"/>
      <c r="I44" s="232"/>
      <c r="J44" s="232"/>
      <c r="K44" s="232"/>
      <c r="L44" s="232"/>
      <c r="M44" s="232"/>
      <c r="N44" s="223"/>
      <c r="O44" s="223"/>
      <c r="P44" s="223"/>
      <c r="Q44" s="223"/>
      <c r="R44" s="223"/>
      <c r="S44" s="223"/>
      <c r="T44" s="224"/>
      <c r="U44" s="223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103</v>
      </c>
      <c r="AF44" s="213">
        <v>0</v>
      </c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15" t="s">
        <v>94</v>
      </c>
      <c r="B45" s="221" t="s">
        <v>63</v>
      </c>
      <c r="C45" s="251" t="s">
        <v>64</v>
      </c>
      <c r="D45" s="226"/>
      <c r="E45" s="231"/>
      <c r="F45" s="233"/>
      <c r="G45" s="233">
        <f>SUMIF(AE46:AE47,"&lt;&gt;NOR",G46:G47)</f>
        <v>1143460.8</v>
      </c>
      <c r="H45" s="233"/>
      <c r="I45" s="233">
        <f>SUM(I46:I47)</f>
        <v>0</v>
      </c>
      <c r="J45" s="233"/>
      <c r="K45" s="233">
        <f>SUM(K46:K47)</f>
        <v>1143460.8</v>
      </c>
      <c r="L45" s="233"/>
      <c r="M45" s="233">
        <f>SUM(M46:M47)</f>
        <v>1143460.8</v>
      </c>
      <c r="N45" s="227"/>
      <c r="O45" s="227">
        <f>SUM(O46:O47)</f>
        <v>0</v>
      </c>
      <c r="P45" s="227"/>
      <c r="Q45" s="227">
        <f>SUM(Q46:Q47)</f>
        <v>0</v>
      </c>
      <c r="R45" s="227"/>
      <c r="S45" s="227"/>
      <c r="T45" s="228"/>
      <c r="U45" s="227">
        <f>SUM(U46:U47)</f>
        <v>960.34</v>
      </c>
      <c r="AE45" t="s">
        <v>95</v>
      </c>
    </row>
    <row r="46" spans="1:60" outlineLevel="1" x14ac:dyDescent="0.2">
      <c r="A46" s="214">
        <v>25</v>
      </c>
      <c r="B46" s="220" t="s">
        <v>134</v>
      </c>
      <c r="C46" s="249" t="s">
        <v>135</v>
      </c>
      <c r="D46" s="222" t="s">
        <v>128</v>
      </c>
      <c r="E46" s="229">
        <v>388.8</v>
      </c>
      <c r="F46" s="232">
        <v>1441</v>
      </c>
      <c r="G46" s="232">
        <v>560260.80000000005</v>
      </c>
      <c r="H46" s="232">
        <v>0</v>
      </c>
      <c r="I46" s="232">
        <f>ROUND(E46*H46,2)</f>
        <v>0</v>
      </c>
      <c r="J46" s="232">
        <v>1441</v>
      </c>
      <c r="K46" s="232">
        <f>ROUND(E46*J46,2)</f>
        <v>560260.80000000005</v>
      </c>
      <c r="L46" s="232">
        <v>0</v>
      </c>
      <c r="M46" s="232">
        <f>G46*(1+L46/100)</f>
        <v>560260.80000000005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2.4700000000000002</v>
      </c>
      <c r="U46" s="223">
        <f>ROUND(E46*T46,2)</f>
        <v>960.34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132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14">
        <v>26</v>
      </c>
      <c r="B47" s="220" t="s">
        <v>136</v>
      </c>
      <c r="C47" s="249" t="s">
        <v>137</v>
      </c>
      <c r="D47" s="222" t="s">
        <v>128</v>
      </c>
      <c r="E47" s="229">
        <v>388.8</v>
      </c>
      <c r="F47" s="232">
        <v>1500</v>
      </c>
      <c r="G47" s="232">
        <v>583200</v>
      </c>
      <c r="H47" s="232">
        <v>0</v>
      </c>
      <c r="I47" s="232">
        <f>ROUND(E47*H47,2)</f>
        <v>0</v>
      </c>
      <c r="J47" s="232">
        <v>1500</v>
      </c>
      <c r="K47" s="232">
        <f>ROUND(E47*J47,2)</f>
        <v>583200</v>
      </c>
      <c r="L47" s="232">
        <v>0</v>
      </c>
      <c r="M47" s="232">
        <f>G47*(1+L47/100)</f>
        <v>583200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</v>
      </c>
      <c r="U47" s="223">
        <f>ROUND(E47*T47,2)</f>
        <v>0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98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15" t="s">
        <v>94</v>
      </c>
      <c r="B48" s="221" t="s">
        <v>65</v>
      </c>
      <c r="C48" s="251" t="s">
        <v>66</v>
      </c>
      <c r="D48" s="226"/>
      <c r="E48" s="231"/>
      <c r="F48" s="233"/>
      <c r="G48" s="233">
        <f>SUMIF(AE49:AE56,"&lt;&gt;NOR",G49:G56)</f>
        <v>1227590</v>
      </c>
      <c r="H48" s="233"/>
      <c r="I48" s="233">
        <f>SUM(I49:I56)</f>
        <v>0</v>
      </c>
      <c r="J48" s="233"/>
      <c r="K48" s="233">
        <f>SUM(K49:K56)</f>
        <v>1227590</v>
      </c>
      <c r="L48" s="233"/>
      <c r="M48" s="233">
        <f>SUM(M49:M56)</f>
        <v>1227590</v>
      </c>
      <c r="N48" s="227"/>
      <c r="O48" s="227">
        <f>SUM(O49:O56)</f>
        <v>0</v>
      </c>
      <c r="P48" s="227"/>
      <c r="Q48" s="227">
        <f>SUM(Q49:Q56)</f>
        <v>0</v>
      </c>
      <c r="R48" s="227"/>
      <c r="S48" s="227"/>
      <c r="T48" s="228"/>
      <c r="U48" s="227">
        <f>SUM(U49:U56)</f>
        <v>0</v>
      </c>
      <c r="AE48" t="s">
        <v>95</v>
      </c>
    </row>
    <row r="49" spans="1:60" outlineLevel="1" x14ac:dyDescent="0.2">
      <c r="A49" s="214">
        <v>27</v>
      </c>
      <c r="B49" s="220" t="s">
        <v>138</v>
      </c>
      <c r="C49" s="249" t="s">
        <v>139</v>
      </c>
      <c r="D49" s="222" t="s">
        <v>140</v>
      </c>
      <c r="E49" s="229">
        <v>50</v>
      </c>
      <c r="F49" s="232">
        <v>2500</v>
      </c>
      <c r="G49" s="232">
        <v>125000</v>
      </c>
      <c r="H49" s="232">
        <v>0</v>
      </c>
      <c r="I49" s="232">
        <f>ROUND(E49*H49,2)</f>
        <v>0</v>
      </c>
      <c r="J49" s="232">
        <v>2500</v>
      </c>
      <c r="K49" s="232">
        <f>ROUND(E49*J49,2)</f>
        <v>125000</v>
      </c>
      <c r="L49" s="232">
        <v>0</v>
      </c>
      <c r="M49" s="232">
        <f>G49*(1+L49/100)</f>
        <v>125000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98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28</v>
      </c>
      <c r="B50" s="220" t="s">
        <v>141</v>
      </c>
      <c r="C50" s="249" t="s">
        <v>142</v>
      </c>
      <c r="D50" s="222" t="s">
        <v>140</v>
      </c>
      <c r="E50" s="229">
        <v>100</v>
      </c>
      <c r="F50" s="232">
        <v>1800</v>
      </c>
      <c r="G50" s="232">
        <v>180000</v>
      </c>
      <c r="H50" s="232">
        <v>0</v>
      </c>
      <c r="I50" s="232">
        <f>ROUND(E50*H50,2)</f>
        <v>0</v>
      </c>
      <c r="J50" s="232">
        <v>1800</v>
      </c>
      <c r="K50" s="232">
        <f>ROUND(E50*J50,2)</f>
        <v>180000</v>
      </c>
      <c r="L50" s="232">
        <v>0</v>
      </c>
      <c r="M50" s="232">
        <f>G50*(1+L50/100)</f>
        <v>180000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98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29</v>
      </c>
      <c r="B51" s="220" t="s">
        <v>143</v>
      </c>
      <c r="C51" s="249" t="s">
        <v>144</v>
      </c>
      <c r="D51" s="222" t="s">
        <v>97</v>
      </c>
      <c r="E51" s="229">
        <v>30</v>
      </c>
      <c r="F51" s="232">
        <v>5589</v>
      </c>
      <c r="G51" s="232">
        <v>167670</v>
      </c>
      <c r="H51" s="232">
        <v>0</v>
      </c>
      <c r="I51" s="232">
        <f>ROUND(E51*H51,2)</f>
        <v>0</v>
      </c>
      <c r="J51" s="232">
        <v>5589</v>
      </c>
      <c r="K51" s="232">
        <f>ROUND(E51*J51,2)</f>
        <v>167670</v>
      </c>
      <c r="L51" s="232">
        <v>0</v>
      </c>
      <c r="M51" s="232">
        <f>G51*(1+L51/100)</f>
        <v>167670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98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30</v>
      </c>
      <c r="B52" s="220" t="s">
        <v>145</v>
      </c>
      <c r="C52" s="249" t="s">
        <v>146</v>
      </c>
      <c r="D52" s="222" t="s">
        <v>97</v>
      </c>
      <c r="E52" s="229">
        <v>30</v>
      </c>
      <c r="F52" s="232">
        <v>6642</v>
      </c>
      <c r="G52" s="232">
        <v>199260</v>
      </c>
      <c r="H52" s="232">
        <v>0</v>
      </c>
      <c r="I52" s="232">
        <f>ROUND(E52*H52,2)</f>
        <v>0</v>
      </c>
      <c r="J52" s="232">
        <v>6642</v>
      </c>
      <c r="K52" s="232">
        <f>ROUND(E52*J52,2)</f>
        <v>199260</v>
      </c>
      <c r="L52" s="232">
        <v>0</v>
      </c>
      <c r="M52" s="232">
        <f>G52*(1+L52/100)</f>
        <v>199260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98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31</v>
      </c>
      <c r="B53" s="220" t="s">
        <v>147</v>
      </c>
      <c r="C53" s="249" t="s">
        <v>148</v>
      </c>
      <c r="D53" s="222" t="s">
        <v>97</v>
      </c>
      <c r="E53" s="229">
        <v>30</v>
      </c>
      <c r="F53" s="232">
        <v>5589</v>
      </c>
      <c r="G53" s="232">
        <v>167670</v>
      </c>
      <c r="H53" s="232">
        <v>0</v>
      </c>
      <c r="I53" s="232">
        <f>ROUND(E53*H53,2)</f>
        <v>0</v>
      </c>
      <c r="J53" s="232">
        <v>5589</v>
      </c>
      <c r="K53" s="232">
        <f>ROUND(E53*J53,2)</f>
        <v>167670</v>
      </c>
      <c r="L53" s="232">
        <v>0</v>
      </c>
      <c r="M53" s="232">
        <f>G53*(1+L53/100)</f>
        <v>167670</v>
      </c>
      <c r="N53" s="223">
        <v>0</v>
      </c>
      <c r="O53" s="223">
        <f>ROUND(E53*N53,5)</f>
        <v>0</v>
      </c>
      <c r="P53" s="223">
        <v>0</v>
      </c>
      <c r="Q53" s="223">
        <f>ROUND(E53*P53,5)</f>
        <v>0</v>
      </c>
      <c r="R53" s="223"/>
      <c r="S53" s="223"/>
      <c r="T53" s="224">
        <v>0</v>
      </c>
      <c r="U53" s="223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98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32</v>
      </c>
      <c r="B54" s="220" t="s">
        <v>149</v>
      </c>
      <c r="C54" s="249" t="s">
        <v>150</v>
      </c>
      <c r="D54" s="222" t="s">
        <v>97</v>
      </c>
      <c r="E54" s="229">
        <v>30</v>
      </c>
      <c r="F54" s="232">
        <v>4491</v>
      </c>
      <c r="G54" s="232">
        <v>134730</v>
      </c>
      <c r="H54" s="232">
        <v>0</v>
      </c>
      <c r="I54" s="232">
        <f>ROUND(E54*H54,2)</f>
        <v>0</v>
      </c>
      <c r="J54" s="232">
        <v>4491</v>
      </c>
      <c r="K54" s="232">
        <f>ROUND(E54*J54,2)</f>
        <v>134730</v>
      </c>
      <c r="L54" s="232">
        <v>0</v>
      </c>
      <c r="M54" s="232">
        <f>G54*(1+L54/100)</f>
        <v>134730</v>
      </c>
      <c r="N54" s="223">
        <v>0</v>
      </c>
      <c r="O54" s="223">
        <f>ROUND(E54*N54,5)</f>
        <v>0</v>
      </c>
      <c r="P54" s="223">
        <v>0</v>
      </c>
      <c r="Q54" s="223">
        <f>ROUND(E54*P54,5)</f>
        <v>0</v>
      </c>
      <c r="R54" s="223"/>
      <c r="S54" s="223"/>
      <c r="T54" s="224">
        <v>0</v>
      </c>
      <c r="U54" s="223">
        <f>ROUND(E54*T54,2)</f>
        <v>0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98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33</v>
      </c>
      <c r="B55" s="220" t="s">
        <v>151</v>
      </c>
      <c r="C55" s="249" t="s">
        <v>152</v>
      </c>
      <c r="D55" s="222" t="s">
        <v>97</v>
      </c>
      <c r="E55" s="229">
        <v>30</v>
      </c>
      <c r="F55" s="232">
        <v>4491</v>
      </c>
      <c r="G55" s="232">
        <v>134730</v>
      </c>
      <c r="H55" s="232">
        <v>0</v>
      </c>
      <c r="I55" s="232">
        <f>ROUND(E55*H55,2)</f>
        <v>0</v>
      </c>
      <c r="J55" s="232">
        <v>4491</v>
      </c>
      <c r="K55" s="232">
        <f>ROUND(E55*J55,2)</f>
        <v>134730</v>
      </c>
      <c r="L55" s="232">
        <v>0</v>
      </c>
      <c r="M55" s="232">
        <f>G55*(1+L55/100)</f>
        <v>134730</v>
      </c>
      <c r="N55" s="223">
        <v>0</v>
      </c>
      <c r="O55" s="223">
        <f>ROUND(E55*N55,5)</f>
        <v>0</v>
      </c>
      <c r="P55" s="223">
        <v>0</v>
      </c>
      <c r="Q55" s="223">
        <f>ROUND(E55*P55,5)</f>
        <v>0</v>
      </c>
      <c r="R55" s="223"/>
      <c r="S55" s="223"/>
      <c r="T55" s="224">
        <v>0</v>
      </c>
      <c r="U55" s="223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98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2">
        <v>34</v>
      </c>
      <c r="B56" s="243" t="s">
        <v>153</v>
      </c>
      <c r="C56" s="252" t="s">
        <v>154</v>
      </c>
      <c r="D56" s="244" t="s">
        <v>97</v>
      </c>
      <c r="E56" s="245">
        <v>30</v>
      </c>
      <c r="F56" s="246">
        <v>3951</v>
      </c>
      <c r="G56" s="246">
        <v>118530</v>
      </c>
      <c r="H56" s="246">
        <v>0</v>
      </c>
      <c r="I56" s="246">
        <f>ROUND(E56*H56,2)</f>
        <v>0</v>
      </c>
      <c r="J56" s="246">
        <v>3951</v>
      </c>
      <c r="K56" s="246">
        <f>ROUND(E56*J56,2)</f>
        <v>118530</v>
      </c>
      <c r="L56" s="246">
        <v>0</v>
      </c>
      <c r="M56" s="246">
        <f>G56*(1+L56/100)</f>
        <v>118530</v>
      </c>
      <c r="N56" s="247">
        <v>0</v>
      </c>
      <c r="O56" s="247">
        <f>ROUND(E56*N56,5)</f>
        <v>0</v>
      </c>
      <c r="P56" s="247">
        <v>0</v>
      </c>
      <c r="Q56" s="247">
        <f>ROUND(E56*P56,5)</f>
        <v>0</v>
      </c>
      <c r="R56" s="247"/>
      <c r="S56" s="247"/>
      <c r="T56" s="248">
        <v>0</v>
      </c>
      <c r="U56" s="247">
        <f>ROUND(E56*T56,2)</f>
        <v>0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98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6"/>
      <c r="B57" s="7" t="s">
        <v>155</v>
      </c>
      <c r="C57" s="253" t="s">
        <v>155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">
      <c r="C58" s="254"/>
      <c r="AE58" t="s">
        <v>156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2023-07-28T09:11:18Z</dcterms:modified>
</cp:coreProperties>
</file>